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2719FD64-5523-406B-BEE9-CE3DCBA56703}" xr6:coauthVersionLast="47" xr6:coauthVersionMax="47" xr10:uidLastSave="{00000000-0000-0000-0000-000000000000}"/>
  <bookViews>
    <workbookView xWindow="-120" yWindow="-120" windowWidth="29040" windowHeight="15840" activeTab="2"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makro2" sheetId="21" r:id="rId8"/>
    <sheet name="tu" sheetId="22" r:id="rId9"/>
    <sheet name="cpn" sheetId="23" r:id="rId10"/>
    <sheet name="advanc" sheetId="25" r:id="rId11"/>
    <sheet name="sccc" sheetId="26" r:id="rId12"/>
  </sheets>
  <definedNames>
    <definedName name="ExternalData_1" localSheetId="1" hidden="1">Concensus!$A$1:$N$266</definedName>
    <definedName name="ExternalData_1" localSheetId="0" hidden="1">Price!$A$1:$X$760</definedName>
  </definedNames>
  <calcPr calcId="191029"/>
</workbook>
</file>

<file path=xl/calcChain.xml><?xml version="1.0" encoding="utf-8"?>
<calcChain xmlns="http://schemas.openxmlformats.org/spreadsheetml/2006/main">
  <c r="BL213" i="15" l="1"/>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BL213" i="26"/>
  <c r="BK213" i="26"/>
  <c r="BJ213" i="26"/>
  <c r="BI213" i="26"/>
  <c r="BH213" i="26"/>
  <c r="BG213" i="26"/>
  <c r="BF213" i="26"/>
  <c r="BE213" i="26"/>
  <c r="BD213" i="26"/>
  <c r="BC213" i="26"/>
  <c r="BB213" i="26"/>
  <c r="BA213" i="26"/>
  <c r="AZ213" i="26"/>
  <c r="AY213" i="26"/>
  <c r="AX213" i="26"/>
  <c r="AW213" i="26"/>
  <c r="AV213" i="26"/>
  <c r="AU213" i="26"/>
  <c r="AT213" i="26"/>
  <c r="AS213" i="26"/>
  <c r="AR213" i="26"/>
  <c r="AQ213" i="26"/>
  <c r="AP213" i="26"/>
  <c r="AO213" i="26"/>
  <c r="AN213" i="26"/>
  <c r="AM213" i="26"/>
  <c r="AL213" i="26"/>
  <c r="AK213" i="26"/>
  <c r="AJ213" i="26"/>
  <c r="AI213" i="26"/>
  <c r="AH213" i="26"/>
  <c r="AG213" i="26"/>
  <c r="AF213" i="26"/>
  <c r="AE213" i="26"/>
  <c r="AD213" i="26"/>
  <c r="AC213" i="26"/>
  <c r="AB213" i="26"/>
  <c r="AA213" i="26"/>
  <c r="Z213" i="26"/>
  <c r="Y213" i="26"/>
  <c r="X213" i="26"/>
  <c r="W213" i="26"/>
  <c r="V213" i="26"/>
  <c r="U213" i="26"/>
  <c r="T213" i="26"/>
  <c r="S213" i="26"/>
  <c r="R213" i="26"/>
  <c r="Q213" i="26"/>
  <c r="P213" i="26"/>
  <c r="O213" i="26"/>
  <c r="N213" i="26"/>
  <c r="M213" i="26"/>
  <c r="L213" i="26"/>
  <c r="K213" i="26"/>
  <c r="J213" i="26"/>
  <c r="I213" i="26"/>
  <c r="H213" i="26"/>
  <c r="G213" i="26"/>
  <c r="F213" i="26"/>
  <c r="E213" i="26"/>
  <c r="D213" i="26"/>
  <c r="C213" i="26"/>
  <c r="B213" i="26"/>
  <c r="N721" i="26" l="1"/>
  <c r="O720" i="26"/>
  <c r="M717" i="26"/>
  <c r="N716" i="26"/>
  <c r="N717" i="26" s="1"/>
  <c r="L713" i="26"/>
  <c r="M712" i="26"/>
  <c r="N712" i="26" s="1"/>
  <c r="N713" i="26" s="1"/>
  <c r="K709" i="26"/>
  <c r="L708" i="26"/>
  <c r="J705" i="26"/>
  <c r="K704" i="26"/>
  <c r="K705" i="26" s="1"/>
  <c r="J701" i="26"/>
  <c r="I701" i="26"/>
  <c r="J700" i="26"/>
  <c r="K700" i="26" s="1"/>
  <c r="H697" i="26"/>
  <c r="I696" i="26"/>
  <c r="J696" i="26" s="1"/>
  <c r="J697" i="26" s="1"/>
  <c r="G693" i="26"/>
  <c r="H692" i="26"/>
  <c r="F689" i="26"/>
  <c r="G688" i="26"/>
  <c r="G689" i="26" s="1"/>
  <c r="E685" i="26"/>
  <c r="F684" i="26"/>
  <c r="F685" i="26" s="1"/>
  <c r="D681" i="26"/>
  <c r="E680" i="26"/>
  <c r="E681" i="26" s="1"/>
  <c r="C677" i="26"/>
  <c r="D676" i="26"/>
  <c r="D677" i="26" s="1"/>
  <c r="B673" i="26"/>
  <c r="C672" i="26"/>
  <c r="N669" i="26"/>
  <c r="O664" i="26"/>
  <c r="O661" i="26"/>
  <c r="O654" i="26" s="1"/>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O608" i="26" s="1"/>
  <c r="N602" i="26"/>
  <c r="N608" i="26" s="1"/>
  <c r="M602" i="26"/>
  <c r="L602" i="26"/>
  <c r="L608" i="26" s="1"/>
  <c r="K602" i="26"/>
  <c r="K608" i="26" s="1"/>
  <c r="J602" i="26"/>
  <c r="J608" i="26" s="1"/>
  <c r="I602" i="26"/>
  <c r="I608" i="26" s="1"/>
  <c r="H602" i="26"/>
  <c r="H608" i="26" s="1"/>
  <c r="G602" i="26"/>
  <c r="G608" i="26" s="1"/>
  <c r="F602" i="26"/>
  <c r="E602" i="26"/>
  <c r="D602" i="26"/>
  <c r="D608" i="26" s="1"/>
  <c r="C602" i="26"/>
  <c r="C608" i="26" s="1"/>
  <c r="B602" i="26"/>
  <c r="B608" i="26" s="1"/>
  <c r="O601" i="26"/>
  <c r="N601" i="26"/>
  <c r="N607" i="26" s="1"/>
  <c r="M601" i="26"/>
  <c r="M607" i="26" s="1"/>
  <c r="L601" i="26"/>
  <c r="L607" i="26" s="1"/>
  <c r="K601" i="26"/>
  <c r="K607" i="26" s="1"/>
  <c r="J601" i="26"/>
  <c r="J607" i="26" s="1"/>
  <c r="I601" i="26"/>
  <c r="I607" i="26" s="1"/>
  <c r="H601" i="26"/>
  <c r="G601" i="26"/>
  <c r="F601" i="26"/>
  <c r="F607" i="26" s="1"/>
  <c r="E601" i="26"/>
  <c r="E607" i="26" s="1"/>
  <c r="D601" i="26"/>
  <c r="D607" i="26" s="1"/>
  <c r="C601" i="26"/>
  <c r="B601" i="26"/>
  <c r="B607" i="26" s="1"/>
  <c r="O600" i="26"/>
  <c r="O606" i="26" s="1"/>
  <c r="N600" i="26"/>
  <c r="N606" i="26" s="1"/>
  <c r="M600" i="26"/>
  <c r="M606" i="26" s="1"/>
  <c r="L600" i="26"/>
  <c r="L606" i="26" s="1"/>
  <c r="K600" i="26"/>
  <c r="K606" i="26" s="1"/>
  <c r="J600" i="26"/>
  <c r="I600" i="26"/>
  <c r="H600" i="26"/>
  <c r="H606" i="26" s="1"/>
  <c r="G600" i="26"/>
  <c r="G606" i="26" s="1"/>
  <c r="F600" i="26"/>
  <c r="F606" i="26" s="1"/>
  <c r="E600" i="26"/>
  <c r="D600" i="26"/>
  <c r="D606" i="26" s="1"/>
  <c r="C600" i="26"/>
  <c r="C606" i="26" s="1"/>
  <c r="B600" i="26"/>
  <c r="B606" i="26" s="1"/>
  <c r="O599" i="26"/>
  <c r="O605" i="26" s="1"/>
  <c r="N599" i="26"/>
  <c r="N605" i="26" s="1"/>
  <c r="M599" i="26"/>
  <c r="M605" i="26" s="1"/>
  <c r="L599" i="26"/>
  <c r="K599" i="26"/>
  <c r="J599" i="26"/>
  <c r="J605" i="26" s="1"/>
  <c r="I599" i="26"/>
  <c r="I605" i="26" s="1"/>
  <c r="H599" i="26"/>
  <c r="H605" i="26" s="1"/>
  <c r="G599" i="26"/>
  <c r="F599" i="26"/>
  <c r="F605" i="26" s="1"/>
  <c r="E599" i="26"/>
  <c r="E605" i="26" s="1"/>
  <c r="D599" i="26"/>
  <c r="D605" i="26" s="1"/>
  <c r="C599" i="26"/>
  <c r="C605" i="26" s="1"/>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L588" i="26" s="1"/>
  <c r="K584" i="26"/>
  <c r="K588" i="26" s="1"/>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G581" i="26" s="1"/>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C567" i="26" s="1"/>
  <c r="B563" i="26"/>
  <c r="O543" i="26"/>
  <c r="O542"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M536" i="26" s="1"/>
  <c r="L532" i="26"/>
  <c r="K532" i="26"/>
  <c r="J532" i="26"/>
  <c r="J536" i="26" s="1"/>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G528" i="26" s="1"/>
  <c r="F524" i="26"/>
  <c r="F528" i="26" s="1"/>
  <c r="E524" i="26"/>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C520" i="26" s="1"/>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K503" i="26" s="1"/>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G496" i="26" s="1"/>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E486" i="26"/>
  <c r="D486" i="26"/>
  <c r="C486" i="26"/>
  <c r="C490" i="26" s="1"/>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K484" i="26" s="1"/>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G478" i="26" s="1"/>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C472" i="26" s="1"/>
  <c r="B468" i="26"/>
  <c r="O464" i="26"/>
  <c r="O510" i="26" s="1"/>
  <c r="N464" i="26"/>
  <c r="N510" i="26" s="1"/>
  <c r="M464" i="26"/>
  <c r="M510" i="26" s="1"/>
  <c r="L464" i="26"/>
  <c r="L510" i="26" s="1"/>
  <c r="K464" i="26"/>
  <c r="K510" i="26" s="1"/>
  <c r="J464" i="26"/>
  <c r="J510" i="26" s="1"/>
  <c r="I464" i="26"/>
  <c r="I510" i="26" s="1"/>
  <c r="H464" i="26"/>
  <c r="H510" i="26" s="1"/>
  <c r="G464" i="26"/>
  <c r="G510" i="26" s="1"/>
  <c r="F464" i="26"/>
  <c r="F510" i="26" s="1"/>
  <c r="E464" i="26"/>
  <c r="E510" i="26" s="1"/>
  <c r="D464" i="26"/>
  <c r="D510" i="26" s="1"/>
  <c r="C464" i="26"/>
  <c r="C510" i="26" s="1"/>
  <c r="B464" i="26"/>
  <c r="B510" i="26" s="1"/>
  <c r="O463" i="26"/>
  <c r="O509" i="26" s="1"/>
  <c r="N463" i="26"/>
  <c r="N509" i="26" s="1"/>
  <c r="M463" i="26"/>
  <c r="M509" i="26" s="1"/>
  <c r="L463" i="26"/>
  <c r="L509" i="26" s="1"/>
  <c r="K463" i="26"/>
  <c r="K509" i="26" s="1"/>
  <c r="J463" i="26"/>
  <c r="J509" i="26" s="1"/>
  <c r="I463" i="26"/>
  <c r="I509" i="26" s="1"/>
  <c r="H463" i="26"/>
  <c r="H509" i="26" s="1"/>
  <c r="G463" i="26"/>
  <c r="G509" i="26" s="1"/>
  <c r="F463" i="26"/>
  <c r="F509" i="26" s="1"/>
  <c r="E463" i="26"/>
  <c r="E509" i="26" s="1"/>
  <c r="D463" i="26"/>
  <c r="D509" i="26" s="1"/>
  <c r="C463" i="26"/>
  <c r="C509" i="26" s="1"/>
  <c r="B463" i="26"/>
  <c r="B509" i="26" s="1"/>
  <c r="O462" i="26"/>
  <c r="O508" i="26" s="1"/>
  <c r="N462" i="26"/>
  <c r="N508" i="26" s="1"/>
  <c r="M462" i="26"/>
  <c r="M508" i="26" s="1"/>
  <c r="L462" i="26"/>
  <c r="L508" i="26" s="1"/>
  <c r="K462" i="26"/>
  <c r="K508" i="26" s="1"/>
  <c r="J462" i="26"/>
  <c r="J508" i="26" s="1"/>
  <c r="I462" i="26"/>
  <c r="I508" i="26" s="1"/>
  <c r="H462" i="26"/>
  <c r="H508" i="26" s="1"/>
  <c r="G462" i="26"/>
  <c r="G508" i="26" s="1"/>
  <c r="F462" i="26"/>
  <c r="F508" i="26" s="1"/>
  <c r="E462" i="26"/>
  <c r="E508" i="26" s="1"/>
  <c r="D462" i="26"/>
  <c r="D508" i="26" s="1"/>
  <c r="C462" i="26"/>
  <c r="C508" i="26" s="1"/>
  <c r="B462" i="26"/>
  <c r="B508" i="26" s="1"/>
  <c r="O461" i="26"/>
  <c r="O507" i="26" s="1"/>
  <c r="N461" i="26"/>
  <c r="N507" i="26" s="1"/>
  <c r="M461" i="26"/>
  <c r="M507" i="26" s="1"/>
  <c r="L461" i="26"/>
  <c r="L507" i="26" s="1"/>
  <c r="K461" i="26"/>
  <c r="K507" i="26" s="1"/>
  <c r="J461" i="26"/>
  <c r="J507" i="26" s="1"/>
  <c r="I461" i="26"/>
  <c r="I507" i="26" s="1"/>
  <c r="H461" i="26"/>
  <c r="H507" i="26" s="1"/>
  <c r="G461" i="26"/>
  <c r="G507" i="26" s="1"/>
  <c r="F461" i="26"/>
  <c r="F507" i="26" s="1"/>
  <c r="E461" i="26"/>
  <c r="E507" i="26" s="1"/>
  <c r="D461" i="26"/>
  <c r="D507" i="26" s="1"/>
  <c r="C461" i="26"/>
  <c r="C507" i="26" s="1"/>
  <c r="B461" i="26"/>
  <c r="B507" i="26" s="1"/>
  <c r="O457" i="26"/>
  <c r="O648" i="26" s="1"/>
  <c r="N457" i="26"/>
  <c r="N648" i="26" s="1"/>
  <c r="N655" i="26" s="1"/>
  <c r="M457" i="26"/>
  <c r="M648" i="26" s="1"/>
  <c r="M655" i="26" s="1"/>
  <c r="L457" i="26"/>
  <c r="L648" i="26" s="1"/>
  <c r="L655" i="26" s="1"/>
  <c r="K457" i="26"/>
  <c r="K648" i="26" s="1"/>
  <c r="K655" i="26" s="1"/>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31" i="26"/>
  <c r="O425" i="26"/>
  <c r="O419" i="26"/>
  <c r="O414" i="26"/>
  <c r="N414" i="26"/>
  <c r="M414" i="26"/>
  <c r="L414" i="26"/>
  <c r="K414" i="26"/>
  <c r="J414" i="26"/>
  <c r="I414" i="26"/>
  <c r="H414" i="26"/>
  <c r="G414" i="26"/>
  <c r="F414" i="26"/>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J402" i="26"/>
  <c r="I402" i="26"/>
  <c r="H402" i="26"/>
  <c r="G402" i="26"/>
  <c r="F402" i="26"/>
  <c r="E402" i="26"/>
  <c r="D402" i="26"/>
  <c r="C402" i="26"/>
  <c r="B402" i="26"/>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M396" i="26"/>
  <c r="M397" i="26" s="1"/>
  <c r="L396" i="26"/>
  <c r="K396" i="26"/>
  <c r="J396" i="26"/>
  <c r="J397" i="26" s="1"/>
  <c r="I396" i="26"/>
  <c r="H396" i="26"/>
  <c r="H397" i="26" s="1"/>
  <c r="G396" i="26"/>
  <c r="F396" i="26"/>
  <c r="E396" i="26"/>
  <c r="D396" i="26"/>
  <c r="C396" i="26"/>
  <c r="C397" i="26" s="1"/>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M390" i="26"/>
  <c r="L390" i="26"/>
  <c r="K390" i="26"/>
  <c r="K391" i="26" s="1"/>
  <c r="J390" i="26"/>
  <c r="J391" i="26" s="1"/>
  <c r="I390" i="26"/>
  <c r="H390" i="26"/>
  <c r="H391" i="26" s="1"/>
  <c r="G390" i="26"/>
  <c r="F390" i="26"/>
  <c r="E390" i="26"/>
  <c r="D390" i="26"/>
  <c r="C390" i="26"/>
  <c r="C391" i="26" s="1"/>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N385" i="26" s="1"/>
  <c r="M384" i="26"/>
  <c r="M385" i="26" s="1"/>
  <c r="L384" i="26"/>
  <c r="L385" i="26" s="1"/>
  <c r="K384" i="26"/>
  <c r="K385" i="26" s="1"/>
  <c r="J384" i="26"/>
  <c r="J385" i="26" s="1"/>
  <c r="I384" i="26"/>
  <c r="I385" i="26" s="1"/>
  <c r="H384" i="26"/>
  <c r="H385" i="26" s="1"/>
  <c r="G384" i="26"/>
  <c r="G385" i="26" s="1"/>
  <c r="F384" i="26"/>
  <c r="F385" i="26" s="1"/>
  <c r="E384" i="26"/>
  <c r="E385" i="26" s="1"/>
  <c r="D384" i="26"/>
  <c r="D385" i="26" s="1"/>
  <c r="C384" i="26"/>
  <c r="C385" i="26" s="1"/>
  <c r="B384" i="26"/>
  <c r="B385" i="26" s="1"/>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O379" i="26" s="1"/>
  <c r="N378" i="26"/>
  <c r="M378" i="26"/>
  <c r="L378" i="26"/>
  <c r="K378" i="26"/>
  <c r="J378" i="26"/>
  <c r="I378" i="26"/>
  <c r="H378" i="26"/>
  <c r="G378" i="26"/>
  <c r="G379" i="26" s="1"/>
  <c r="F378" i="26"/>
  <c r="E378" i="26"/>
  <c r="D378" i="26"/>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O372" i="26"/>
  <c r="O373" i="26" s="1"/>
  <c r="N372" i="26"/>
  <c r="M372" i="26"/>
  <c r="M373" i="26" s="1"/>
  <c r="L372" i="26"/>
  <c r="K372" i="26"/>
  <c r="K373" i="26" s="1"/>
  <c r="J372" i="26"/>
  <c r="J373" i="26" s="1"/>
  <c r="I372" i="26"/>
  <c r="H372" i="26"/>
  <c r="H373" i="26" s="1"/>
  <c r="G372" i="26"/>
  <c r="F372" i="26"/>
  <c r="E372" i="26"/>
  <c r="D372" i="26"/>
  <c r="C372" i="26"/>
  <c r="C373" i="26" s="1"/>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O366" i="26"/>
  <c r="O367" i="26" s="1"/>
  <c r="N366" i="26"/>
  <c r="N367" i="26" s="1"/>
  <c r="M366" i="26"/>
  <c r="M367" i="26" s="1"/>
  <c r="L366" i="26"/>
  <c r="L367" i="26" s="1"/>
  <c r="K366" i="26"/>
  <c r="K367" i="26" s="1"/>
  <c r="J366" i="26"/>
  <c r="J367" i="26" s="1"/>
  <c r="I366" i="26"/>
  <c r="I367" i="26" s="1"/>
  <c r="H366" i="26"/>
  <c r="H367" i="26" s="1"/>
  <c r="G366" i="26"/>
  <c r="G367" i="26" s="1"/>
  <c r="F366" i="26"/>
  <c r="F367" i="26" s="1"/>
  <c r="E366" i="26"/>
  <c r="E367" i="26" s="1"/>
  <c r="D366" i="26"/>
  <c r="D367" i="26" s="1"/>
  <c r="C366" i="26"/>
  <c r="C367" i="26" s="1"/>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O361" i="26" s="1"/>
  <c r="N360" i="26"/>
  <c r="M360" i="26"/>
  <c r="M361" i="26" s="1"/>
  <c r="L360" i="26"/>
  <c r="L361" i="26" s="1"/>
  <c r="K360" i="26"/>
  <c r="J360" i="26"/>
  <c r="J361" i="26" s="1"/>
  <c r="I360" i="26"/>
  <c r="H360" i="26"/>
  <c r="H361" i="26" s="1"/>
  <c r="G360" i="26"/>
  <c r="G361" i="26" s="1"/>
  <c r="F360" i="26"/>
  <c r="E360" i="26"/>
  <c r="D360" i="26"/>
  <c r="C360" i="26"/>
  <c r="C361" i="26" s="1"/>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M354" i="26"/>
  <c r="M355" i="26" s="1"/>
  <c r="L354" i="26"/>
  <c r="L355" i="26" s="1"/>
  <c r="K354" i="26"/>
  <c r="K355" i="26" s="1"/>
  <c r="J354" i="26"/>
  <c r="J355" i="26" s="1"/>
  <c r="I354" i="26"/>
  <c r="H354" i="26"/>
  <c r="H355" i="26" s="1"/>
  <c r="G354" i="26"/>
  <c r="F354" i="26"/>
  <c r="E354" i="26"/>
  <c r="D354" i="26"/>
  <c r="C354" i="26"/>
  <c r="C355" i="26" s="1"/>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L215" i="26"/>
  <c r="BK215" i="26"/>
  <c r="BJ215" i="26"/>
  <c r="BI215" i="26"/>
  <c r="BH215" i="26"/>
  <c r="BG215" i="26"/>
  <c r="BF215" i="26"/>
  <c r="BE215" i="26"/>
  <c r="BD215" i="26"/>
  <c r="BC215" i="26"/>
  <c r="B540" i="26" s="1"/>
  <c r="BB215" i="26"/>
  <c r="B541" i="26" s="1"/>
  <c r="BA215" i="26"/>
  <c r="B542" i="26" s="1"/>
  <c r="AZ215" i="26"/>
  <c r="B543" i="26" s="1"/>
  <c r="AY215" i="26"/>
  <c r="C540" i="26" s="1"/>
  <c r="AX215" i="26"/>
  <c r="C541" i="26" s="1"/>
  <c r="AW215" i="26"/>
  <c r="C542" i="26" s="1"/>
  <c r="AV215" i="26"/>
  <c r="C543" i="26" s="1"/>
  <c r="AU215" i="26"/>
  <c r="D540" i="26" s="1"/>
  <c r="AT215" i="26"/>
  <c r="D541" i="26" s="1"/>
  <c r="AS215" i="26"/>
  <c r="D542" i="26" s="1"/>
  <c r="AR215" i="26"/>
  <c r="D543" i="26" s="1"/>
  <c r="AQ215" i="26"/>
  <c r="E540" i="26" s="1"/>
  <c r="AP215" i="26"/>
  <c r="E541" i="26" s="1"/>
  <c r="AO215" i="26"/>
  <c r="E542" i="26" s="1"/>
  <c r="AN215" i="26"/>
  <c r="E543" i="26" s="1"/>
  <c r="AM215" i="26"/>
  <c r="F540" i="26" s="1"/>
  <c r="AL215" i="26"/>
  <c r="F541" i="26" s="1"/>
  <c r="AK215" i="26"/>
  <c r="F542" i="26" s="1"/>
  <c r="AJ215" i="26"/>
  <c r="F543" i="26" s="1"/>
  <c r="AI215" i="26"/>
  <c r="G540" i="26" s="1"/>
  <c r="AH215" i="26"/>
  <c r="G541" i="26" s="1"/>
  <c r="AG215" i="26"/>
  <c r="G542" i="26" s="1"/>
  <c r="AF215" i="26"/>
  <c r="G543" i="26" s="1"/>
  <c r="AE215" i="26"/>
  <c r="H540" i="26" s="1"/>
  <c r="AD215" i="26"/>
  <c r="H541" i="26" s="1"/>
  <c r="AC215" i="26"/>
  <c r="H542" i="26" s="1"/>
  <c r="AB215" i="26"/>
  <c r="H543" i="26" s="1"/>
  <c r="AA215" i="26"/>
  <c r="I540" i="26" s="1"/>
  <c r="Z215" i="26"/>
  <c r="I541" i="26" s="1"/>
  <c r="Y215" i="26"/>
  <c r="I542" i="26" s="1"/>
  <c r="X215" i="26"/>
  <c r="I543" i="26" s="1"/>
  <c r="W215" i="26"/>
  <c r="J540" i="26" s="1"/>
  <c r="V215" i="26"/>
  <c r="J541" i="26" s="1"/>
  <c r="U215" i="26"/>
  <c r="J542" i="26" s="1"/>
  <c r="T215" i="26"/>
  <c r="J543" i="26" s="1"/>
  <c r="S215" i="26"/>
  <c r="K540" i="26" s="1"/>
  <c r="R215" i="26"/>
  <c r="K541" i="26" s="1"/>
  <c r="Q215" i="26"/>
  <c r="K542" i="26" s="1"/>
  <c r="P215" i="26"/>
  <c r="K543" i="26" s="1"/>
  <c r="O215" i="26"/>
  <c r="L540" i="26" s="1"/>
  <c r="N215" i="26"/>
  <c r="L541" i="26" s="1"/>
  <c r="M215" i="26"/>
  <c r="L542" i="26" s="1"/>
  <c r="L215" i="26"/>
  <c r="L543" i="26" s="1"/>
  <c r="K215" i="26"/>
  <c r="M540" i="26" s="1"/>
  <c r="J215" i="26"/>
  <c r="M541" i="26" s="1"/>
  <c r="I215" i="26"/>
  <c r="M542" i="26" s="1"/>
  <c r="H215" i="26"/>
  <c r="M543" i="26" s="1"/>
  <c r="G215" i="26"/>
  <c r="N540" i="26" s="1"/>
  <c r="F215" i="26"/>
  <c r="N541" i="26" s="1"/>
  <c r="E215" i="26"/>
  <c r="N542" i="26" s="1"/>
  <c r="D215" i="26"/>
  <c r="N543" i="26" s="1"/>
  <c r="C215" i="26"/>
  <c r="O540" i="26" s="1"/>
  <c r="B215" i="26"/>
  <c r="O541" i="26" s="1"/>
  <c r="BK123" i="26"/>
  <c r="BJ123" i="26"/>
  <c r="BI123" i="26"/>
  <c r="BH123" i="26"/>
  <c r="BH125" i="26" s="1"/>
  <c r="BG123" i="26"/>
  <c r="BF123" i="26"/>
  <c r="BF125" i="26" s="1"/>
  <c r="BE123" i="26"/>
  <c r="BD123" i="26"/>
  <c r="BD125" i="26" s="1"/>
  <c r="BC123" i="26"/>
  <c r="B417" i="26" s="1"/>
  <c r="BK122" i="26"/>
  <c r="BK124" i="26" s="1"/>
  <c r="BJ122" i="26"/>
  <c r="BJ124" i="26" s="1"/>
  <c r="BI122" i="26"/>
  <c r="BI124" i="26" s="1"/>
  <c r="BH122" i="26"/>
  <c r="BH124" i="26" s="1"/>
  <c r="BG122" i="26"/>
  <c r="BG124" i="26" s="1"/>
  <c r="BF122" i="26"/>
  <c r="BF124" i="26" s="1"/>
  <c r="BE122" i="26"/>
  <c r="BE124" i="26" s="1"/>
  <c r="BD122" i="26"/>
  <c r="BD124" i="26" s="1"/>
  <c r="BC122" i="26"/>
  <c r="BC124" i="26" s="1"/>
  <c r="B423" i="26" s="1"/>
  <c r="BB122" i="26"/>
  <c r="BB124" i="26" s="1"/>
  <c r="B424" i="26" s="1"/>
  <c r="BA122" i="26"/>
  <c r="BA124" i="26" s="1"/>
  <c r="B425" i="26" s="1"/>
  <c r="AZ122" i="26"/>
  <c r="AZ124" i="26" s="1"/>
  <c r="B426" i="26" s="1"/>
  <c r="AY122" i="26"/>
  <c r="AY124" i="26" s="1"/>
  <c r="C423" i="26" s="1"/>
  <c r="AX122" i="26"/>
  <c r="AX124" i="26" s="1"/>
  <c r="C424" i="26" s="1"/>
  <c r="AW122" i="26"/>
  <c r="AW124" i="26" s="1"/>
  <c r="C425" i="26" s="1"/>
  <c r="AV122" i="26"/>
  <c r="AV124" i="26" s="1"/>
  <c r="C426" i="26" s="1"/>
  <c r="AU122" i="26"/>
  <c r="AU124" i="26" s="1"/>
  <c r="D423" i="26" s="1"/>
  <c r="AT122" i="26"/>
  <c r="AT124" i="26" s="1"/>
  <c r="D424" i="26" s="1"/>
  <c r="AS122" i="26"/>
  <c r="AS124" i="26" s="1"/>
  <c r="D425" i="26" s="1"/>
  <c r="AR122" i="26"/>
  <c r="AR124" i="26" s="1"/>
  <c r="D426" i="26" s="1"/>
  <c r="AQ122" i="26"/>
  <c r="AQ124" i="26" s="1"/>
  <c r="E423" i="26" s="1"/>
  <c r="AP122" i="26"/>
  <c r="AP124" i="26" s="1"/>
  <c r="E424" i="26" s="1"/>
  <c r="AO122" i="26"/>
  <c r="AO124" i="26" s="1"/>
  <c r="E425" i="26" s="1"/>
  <c r="AN122" i="26"/>
  <c r="AN124" i="26" s="1"/>
  <c r="E426" i="26" s="1"/>
  <c r="AM122" i="26"/>
  <c r="AM124" i="26" s="1"/>
  <c r="F423" i="26" s="1"/>
  <c r="AL122" i="26"/>
  <c r="AL124" i="26" s="1"/>
  <c r="F424" i="26" s="1"/>
  <c r="AK122" i="26"/>
  <c r="AK124" i="26" s="1"/>
  <c r="F425" i="26" s="1"/>
  <c r="AJ122" i="26"/>
  <c r="AJ124" i="26" s="1"/>
  <c r="F426" i="26" s="1"/>
  <c r="AI122" i="26"/>
  <c r="AI124" i="26" s="1"/>
  <c r="G423" i="26" s="1"/>
  <c r="AH122" i="26"/>
  <c r="AH124" i="26" s="1"/>
  <c r="G424" i="26" s="1"/>
  <c r="AG122" i="26"/>
  <c r="AG124" i="26" s="1"/>
  <c r="G425" i="26" s="1"/>
  <c r="AF122" i="26"/>
  <c r="AF124" i="26" s="1"/>
  <c r="G426" i="26" s="1"/>
  <c r="AE122" i="26"/>
  <c r="AE124" i="26" s="1"/>
  <c r="H423" i="26" s="1"/>
  <c r="AD122" i="26"/>
  <c r="AD124" i="26" s="1"/>
  <c r="H424" i="26" s="1"/>
  <c r="AC122" i="26"/>
  <c r="AC124" i="26" s="1"/>
  <c r="H425" i="26" s="1"/>
  <c r="AB122" i="26"/>
  <c r="AB124" i="26" s="1"/>
  <c r="H426" i="26" s="1"/>
  <c r="H427" i="26" s="1"/>
  <c r="AA122" i="26"/>
  <c r="AA124" i="26" s="1"/>
  <c r="I423" i="26" s="1"/>
  <c r="Z122" i="26"/>
  <c r="Z124" i="26" s="1"/>
  <c r="I424" i="26" s="1"/>
  <c r="Y122" i="26"/>
  <c r="Y124" i="26" s="1"/>
  <c r="I425" i="26" s="1"/>
  <c r="X122" i="26"/>
  <c r="X124" i="26" s="1"/>
  <c r="I426" i="26" s="1"/>
  <c r="W122" i="26"/>
  <c r="W124" i="26" s="1"/>
  <c r="J423" i="26" s="1"/>
  <c r="V122" i="26"/>
  <c r="V124" i="26" s="1"/>
  <c r="J424" i="26" s="1"/>
  <c r="U122" i="26"/>
  <c r="U124" i="26" s="1"/>
  <c r="J425" i="26" s="1"/>
  <c r="T122" i="26"/>
  <c r="T124" i="26" s="1"/>
  <c r="J426" i="26" s="1"/>
  <c r="J427" i="26" s="1"/>
  <c r="S122" i="26"/>
  <c r="S124" i="26" s="1"/>
  <c r="K423" i="26" s="1"/>
  <c r="R122" i="26"/>
  <c r="R124" i="26" s="1"/>
  <c r="K424" i="26" s="1"/>
  <c r="Q122" i="26"/>
  <c r="Q124" i="26" s="1"/>
  <c r="K425" i="26" s="1"/>
  <c r="P122" i="26"/>
  <c r="P124" i="26" s="1"/>
  <c r="K426" i="26" s="1"/>
  <c r="K427" i="26" s="1"/>
  <c r="O122" i="26"/>
  <c r="O124" i="26" s="1"/>
  <c r="L423" i="26" s="1"/>
  <c r="N122" i="26"/>
  <c r="N124" i="26" s="1"/>
  <c r="L424" i="26" s="1"/>
  <c r="M122" i="26"/>
  <c r="M124" i="26" s="1"/>
  <c r="L425" i="26" s="1"/>
  <c r="L122" i="26"/>
  <c r="L124" i="26" s="1"/>
  <c r="L426" i="26" s="1"/>
  <c r="L427" i="26" s="1"/>
  <c r="K122" i="26"/>
  <c r="K124" i="26" s="1"/>
  <c r="M423" i="26" s="1"/>
  <c r="J122" i="26"/>
  <c r="J124" i="26" s="1"/>
  <c r="M424" i="26" s="1"/>
  <c r="I122" i="26"/>
  <c r="I124" i="26" s="1"/>
  <c r="M425" i="26" s="1"/>
  <c r="H122" i="26"/>
  <c r="H124" i="26" s="1"/>
  <c r="M426" i="26" s="1"/>
  <c r="M427" i="26" s="1"/>
  <c r="G122" i="26"/>
  <c r="G124" i="26" s="1"/>
  <c r="N423" i="26" s="1"/>
  <c r="F122" i="26"/>
  <c r="F124" i="26" s="1"/>
  <c r="N424" i="26" s="1"/>
  <c r="E122" i="26"/>
  <c r="E124" i="26" s="1"/>
  <c r="N425" i="26" s="1"/>
  <c r="D122" i="26"/>
  <c r="D124" i="26" s="1"/>
  <c r="N426" i="26" s="1"/>
  <c r="C122" i="26"/>
  <c r="C124" i="26" s="1"/>
  <c r="O423" i="26" s="1"/>
  <c r="B122" i="26"/>
  <c r="B124"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A119" i="26"/>
  <c r="AZ119" i="26"/>
  <c r="AY119" i="26"/>
  <c r="AX119" i="26"/>
  <c r="AW119" i="26"/>
  <c r="AW123" i="26" s="1"/>
  <c r="AV119" i="26"/>
  <c r="AV123" i="26" s="1"/>
  <c r="AV125" i="26" s="1"/>
  <c r="C432" i="26" s="1"/>
  <c r="C433" i="26" s="1"/>
  <c r="AU119" i="26"/>
  <c r="AT119" i="26"/>
  <c r="AS119" i="26"/>
  <c r="AR119" i="26"/>
  <c r="AQ119" i="26"/>
  <c r="AP119" i="26"/>
  <c r="AO119" i="26"/>
  <c r="AN119" i="26"/>
  <c r="AM119" i="26"/>
  <c r="AL119" i="26"/>
  <c r="AK119" i="26"/>
  <c r="AK123" i="26" s="1"/>
  <c r="AJ119" i="26"/>
  <c r="AJ123" i="26" s="1"/>
  <c r="AJ125" i="26" s="1"/>
  <c r="F432" i="26" s="1"/>
  <c r="AI119" i="26"/>
  <c r="AH119" i="26"/>
  <c r="AG119" i="26"/>
  <c r="AF119" i="26"/>
  <c r="AE119" i="26"/>
  <c r="AD119" i="26"/>
  <c r="AC119" i="26"/>
  <c r="AB119" i="26"/>
  <c r="AA119" i="26"/>
  <c r="Z119" i="26"/>
  <c r="Y119" i="26"/>
  <c r="Y123" i="26" s="1"/>
  <c r="X119" i="26"/>
  <c r="X123" i="26" s="1"/>
  <c r="W119" i="26"/>
  <c r="V119" i="26"/>
  <c r="U119" i="26"/>
  <c r="T119" i="26"/>
  <c r="S119" i="26"/>
  <c r="R119" i="26"/>
  <c r="Q119" i="26"/>
  <c r="P119" i="26"/>
  <c r="O119" i="26"/>
  <c r="N119" i="26"/>
  <c r="M119" i="26"/>
  <c r="M123" i="26" s="1"/>
  <c r="L119" i="26"/>
  <c r="L123" i="26" s="1"/>
  <c r="L125" i="26" s="1"/>
  <c r="L432" i="26" s="1"/>
  <c r="K119" i="26"/>
  <c r="J119" i="26"/>
  <c r="I119" i="26"/>
  <c r="H119" i="26"/>
  <c r="G119" i="26"/>
  <c r="F119" i="26"/>
  <c r="E119" i="26"/>
  <c r="D119" i="26"/>
  <c r="C119" i="26"/>
  <c r="B119" i="26"/>
  <c r="N721" i="25"/>
  <c r="O720" i="25"/>
  <c r="N717" i="25"/>
  <c r="M717" i="25"/>
  <c r="N716" i="25"/>
  <c r="O716" i="25" s="1"/>
  <c r="L713" i="25"/>
  <c r="M712" i="25"/>
  <c r="K709" i="25"/>
  <c r="L708" i="25"/>
  <c r="J705" i="25"/>
  <c r="K704" i="25"/>
  <c r="K705" i="25" s="1"/>
  <c r="I701" i="25"/>
  <c r="J700" i="25"/>
  <c r="J701" i="25" s="1"/>
  <c r="H697" i="25"/>
  <c r="I696" i="25"/>
  <c r="J696" i="25" s="1"/>
  <c r="J697" i="25" s="1"/>
  <c r="G693" i="25"/>
  <c r="H692" i="25"/>
  <c r="F689" i="25"/>
  <c r="G688" i="25"/>
  <c r="G689" i="25" s="1"/>
  <c r="E685" i="25"/>
  <c r="F684" i="25"/>
  <c r="F685" i="25" s="1"/>
  <c r="D681" i="25"/>
  <c r="E680" i="25"/>
  <c r="E681" i="25" s="1"/>
  <c r="C677" i="25"/>
  <c r="D676" i="25"/>
  <c r="D677" i="25" s="1"/>
  <c r="B673" i="25"/>
  <c r="C672" i="25"/>
  <c r="D672" i="25" s="1"/>
  <c r="D673" i="25" s="1"/>
  <c r="N669" i="25"/>
  <c r="O664" i="25"/>
  <c r="O661" i="25"/>
  <c r="O654"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2" i="25"/>
  <c r="O608" i="25" s="1"/>
  <c r="N602" i="25"/>
  <c r="M602" i="25"/>
  <c r="M608" i="25" s="1"/>
  <c r="L602" i="25"/>
  <c r="K602" i="25"/>
  <c r="J602" i="25"/>
  <c r="I602" i="25"/>
  <c r="I608" i="25" s="1"/>
  <c r="H602" i="25"/>
  <c r="G602" i="25"/>
  <c r="F602" i="25"/>
  <c r="E602" i="25"/>
  <c r="E608" i="25" s="1"/>
  <c r="D602" i="25"/>
  <c r="C602" i="25"/>
  <c r="B602" i="25"/>
  <c r="O601" i="25"/>
  <c r="N601" i="25"/>
  <c r="M601" i="25"/>
  <c r="L601" i="25"/>
  <c r="K601" i="25"/>
  <c r="K607" i="25" s="1"/>
  <c r="J601" i="25"/>
  <c r="I601" i="25"/>
  <c r="H601" i="25"/>
  <c r="G601" i="25"/>
  <c r="F601" i="25"/>
  <c r="F607" i="25" s="1"/>
  <c r="E601" i="25"/>
  <c r="D601" i="25"/>
  <c r="C601" i="25"/>
  <c r="B601" i="25"/>
  <c r="O600" i="25"/>
  <c r="N600" i="25"/>
  <c r="M600" i="25"/>
  <c r="M606" i="25" s="1"/>
  <c r="L600" i="25"/>
  <c r="K600" i="25"/>
  <c r="J600" i="25"/>
  <c r="I600" i="25"/>
  <c r="H600" i="25"/>
  <c r="G600" i="25"/>
  <c r="F600" i="25"/>
  <c r="E600" i="25"/>
  <c r="D600" i="25"/>
  <c r="C600" i="25"/>
  <c r="B600" i="25"/>
  <c r="O599" i="25"/>
  <c r="O605" i="25" s="1"/>
  <c r="N599" i="25"/>
  <c r="M599" i="25"/>
  <c r="L599" i="25"/>
  <c r="K599" i="25"/>
  <c r="J599" i="25"/>
  <c r="I599" i="25"/>
  <c r="H599" i="25"/>
  <c r="G599" i="25"/>
  <c r="F599" i="25"/>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F588" i="25" s="1"/>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H577" i="25"/>
  <c r="G577" i="25"/>
  <c r="F577" i="25"/>
  <c r="E577" i="25"/>
  <c r="D577" i="25"/>
  <c r="C577" i="25"/>
  <c r="B577" i="25"/>
  <c r="B581" i="25" s="1"/>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J567" i="25" s="1"/>
  <c r="I563" i="25"/>
  <c r="H563" i="25"/>
  <c r="G563" i="25"/>
  <c r="F563" i="25"/>
  <c r="E563" i="25"/>
  <c r="D563" i="25"/>
  <c r="C563" i="25"/>
  <c r="B563" i="25"/>
  <c r="O543" i="25"/>
  <c r="O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H536" i="25" s="1"/>
  <c r="G532" i="25"/>
  <c r="F532" i="25"/>
  <c r="E532" i="25"/>
  <c r="D532" i="25"/>
  <c r="C532" i="25"/>
  <c r="B532" i="25"/>
  <c r="C528"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E528" i="25" s="1"/>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M520" i="25" s="1"/>
  <c r="L516" i="25"/>
  <c r="K516" i="25"/>
  <c r="J516" i="25"/>
  <c r="I516" i="25"/>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I499" i="25"/>
  <c r="I503" i="25" s="1"/>
  <c r="H499" i="25"/>
  <c r="G499" i="25"/>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I492" i="25"/>
  <c r="H492" i="25"/>
  <c r="G492" i="25"/>
  <c r="F492" i="25"/>
  <c r="E492" i="25"/>
  <c r="E496" i="25" s="1"/>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M490" i="25" s="1"/>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L480" i="25"/>
  <c r="K480" i="25"/>
  <c r="J480" i="25"/>
  <c r="I480" i="25"/>
  <c r="I484" i="25" s="1"/>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E478" i="25" s="1"/>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M472" i="25" s="1"/>
  <c r="L468" i="25"/>
  <c r="K468" i="25"/>
  <c r="J468" i="25"/>
  <c r="I468" i="25"/>
  <c r="H468" i="25"/>
  <c r="G468" i="25"/>
  <c r="F468" i="25"/>
  <c r="E468" i="25"/>
  <c r="D468" i="25"/>
  <c r="C468" i="25"/>
  <c r="B468" i="25"/>
  <c r="O464" i="25"/>
  <c r="N464" i="25"/>
  <c r="N510" i="25" s="1"/>
  <c r="M464" i="25"/>
  <c r="L464" i="25"/>
  <c r="L510" i="25" s="1"/>
  <c r="K464" i="25"/>
  <c r="K510" i="25" s="1"/>
  <c r="J464" i="25"/>
  <c r="J510" i="25" s="1"/>
  <c r="I464" i="25"/>
  <c r="H464" i="25"/>
  <c r="H510" i="25" s="1"/>
  <c r="G464" i="25"/>
  <c r="F464" i="25"/>
  <c r="F510" i="25" s="1"/>
  <c r="E464" i="25"/>
  <c r="D464" i="25"/>
  <c r="D510" i="25" s="1"/>
  <c r="C464" i="25"/>
  <c r="C510" i="25" s="1"/>
  <c r="B464" i="25"/>
  <c r="B510" i="25" s="1"/>
  <c r="O463" i="25"/>
  <c r="N463" i="25"/>
  <c r="N509" i="25" s="1"/>
  <c r="M463" i="25"/>
  <c r="L463" i="25"/>
  <c r="L509" i="25" s="1"/>
  <c r="K463" i="25"/>
  <c r="J463" i="25"/>
  <c r="J509" i="25" s="1"/>
  <c r="I463" i="25"/>
  <c r="I509" i="25" s="1"/>
  <c r="H463" i="25"/>
  <c r="H509" i="25" s="1"/>
  <c r="G463" i="25"/>
  <c r="F463" i="25"/>
  <c r="F509" i="25" s="1"/>
  <c r="E463" i="25"/>
  <c r="D463" i="25"/>
  <c r="D509" i="25" s="1"/>
  <c r="C463" i="25"/>
  <c r="B463" i="25"/>
  <c r="B509" i="25" s="1"/>
  <c r="O462" i="25"/>
  <c r="N462" i="25"/>
  <c r="N508" i="25" s="1"/>
  <c r="M462" i="25"/>
  <c r="L462" i="25"/>
  <c r="L508" i="25" s="1"/>
  <c r="K462" i="25"/>
  <c r="J462" i="25"/>
  <c r="J508" i="25" s="1"/>
  <c r="I462" i="25"/>
  <c r="H462" i="25"/>
  <c r="H508" i="25" s="1"/>
  <c r="G462" i="25"/>
  <c r="G508" i="25" s="1"/>
  <c r="F462" i="25"/>
  <c r="F508" i="25" s="1"/>
  <c r="E462" i="25"/>
  <c r="D462" i="25"/>
  <c r="D508" i="25" s="1"/>
  <c r="C462" i="25"/>
  <c r="B462" i="25"/>
  <c r="B508" i="25" s="1"/>
  <c r="O461" i="25"/>
  <c r="N461" i="25"/>
  <c r="N507" i="25" s="1"/>
  <c r="M461" i="25"/>
  <c r="L461" i="25"/>
  <c r="L507" i="25" s="1"/>
  <c r="K461" i="25"/>
  <c r="J461" i="25"/>
  <c r="J507" i="25" s="1"/>
  <c r="I461" i="25"/>
  <c r="I465" i="25" s="1"/>
  <c r="H461" i="25"/>
  <c r="H507" i="25" s="1"/>
  <c r="G461" i="25"/>
  <c r="F461" i="25"/>
  <c r="F507" i="25" s="1"/>
  <c r="E461" i="25"/>
  <c r="D461" i="25"/>
  <c r="D507" i="25" s="1"/>
  <c r="C461" i="25"/>
  <c r="B461" i="25"/>
  <c r="B507" i="25" s="1"/>
  <c r="O457" i="25"/>
  <c r="O648" i="25" s="1"/>
  <c r="O655" i="25" s="1"/>
  <c r="N457" i="25"/>
  <c r="N648" i="25" s="1"/>
  <c r="N655" i="25" s="1"/>
  <c r="M457" i="25"/>
  <c r="M648" i="25" s="1"/>
  <c r="M655" i="25" s="1"/>
  <c r="L457" i="25"/>
  <c r="L648" i="25" s="1"/>
  <c r="L655" i="25" s="1"/>
  <c r="K457" i="25"/>
  <c r="K648" i="25" s="1"/>
  <c r="K655" i="25" s="1"/>
  <c r="J457" i="25"/>
  <c r="J648" i="25" s="1"/>
  <c r="J655" i="25" s="1"/>
  <c r="I457" i="25"/>
  <c r="I648" i="25" s="1"/>
  <c r="I655" i="25" s="1"/>
  <c r="H457" i="25"/>
  <c r="H648" i="25" s="1"/>
  <c r="H655" i="25" s="1"/>
  <c r="G457" i="25"/>
  <c r="G648" i="25" s="1"/>
  <c r="G655" i="25" s="1"/>
  <c r="F457" i="25"/>
  <c r="F648" i="25" s="1"/>
  <c r="F655" i="25" s="1"/>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O431" i="25"/>
  <c r="O425" i="25"/>
  <c r="O419"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I408" i="25"/>
  <c r="H408" i="25"/>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N402" i="25"/>
  <c r="M402" i="25"/>
  <c r="L402" i="25"/>
  <c r="L458" i="25" s="1"/>
  <c r="K402" i="25"/>
  <c r="J402" i="25"/>
  <c r="I402" i="25"/>
  <c r="H402" i="25"/>
  <c r="H458" i="25" s="1"/>
  <c r="G402" i="25"/>
  <c r="F402" i="25"/>
  <c r="E402" i="25"/>
  <c r="D402" i="25"/>
  <c r="D458" i="25" s="1"/>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N396" i="25"/>
  <c r="M396" i="25"/>
  <c r="L396" i="25"/>
  <c r="K396" i="25"/>
  <c r="K397" i="25" s="1"/>
  <c r="J396" i="25"/>
  <c r="I396" i="25"/>
  <c r="H396" i="25"/>
  <c r="H397" i="25" s="1"/>
  <c r="G396" i="25"/>
  <c r="F396" i="25"/>
  <c r="F397" i="25" s="1"/>
  <c r="E396" i="25"/>
  <c r="D396" i="25"/>
  <c r="D397" i="25" s="1"/>
  <c r="C396" i="25"/>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N390" i="25"/>
  <c r="M390" i="25"/>
  <c r="M391" i="25" s="1"/>
  <c r="L390" i="25"/>
  <c r="K390" i="25"/>
  <c r="K391" i="25" s="1"/>
  <c r="J390" i="25"/>
  <c r="I390" i="25"/>
  <c r="H390" i="25"/>
  <c r="G390" i="25"/>
  <c r="G391" i="25" s="1"/>
  <c r="F390" i="25"/>
  <c r="F391" i="25" s="1"/>
  <c r="E390" i="25"/>
  <c r="D390" i="25"/>
  <c r="D391" i="25" s="1"/>
  <c r="C390" i="25"/>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N385" i="25" s="1"/>
  <c r="M384" i="25"/>
  <c r="M385" i="25" s="1"/>
  <c r="L384" i="25"/>
  <c r="L385" i="25" s="1"/>
  <c r="K384" i="25"/>
  <c r="K385" i="25" s="1"/>
  <c r="J384" i="25"/>
  <c r="J385" i="25" s="1"/>
  <c r="I384" i="25"/>
  <c r="I385" i="25" s="1"/>
  <c r="H384" i="25"/>
  <c r="H385" i="25" s="1"/>
  <c r="G384" i="25"/>
  <c r="G385" i="25" s="1"/>
  <c r="F384" i="25"/>
  <c r="F385" i="25" s="1"/>
  <c r="E384" i="25"/>
  <c r="E385" i="25" s="1"/>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N378" i="25"/>
  <c r="M378" i="25"/>
  <c r="L378" i="25"/>
  <c r="K378" i="25"/>
  <c r="J378" i="25"/>
  <c r="I378" i="25"/>
  <c r="H378" i="25"/>
  <c r="G378" i="25"/>
  <c r="F378" i="25"/>
  <c r="E378" i="25"/>
  <c r="D378" i="25"/>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M372" i="25"/>
  <c r="M373" i="25" s="1"/>
  <c r="L372" i="25"/>
  <c r="K372" i="25"/>
  <c r="K373" i="25" s="1"/>
  <c r="J372" i="25"/>
  <c r="I372" i="25"/>
  <c r="H372" i="25"/>
  <c r="G372" i="25"/>
  <c r="G373" i="25" s="1"/>
  <c r="F372" i="25"/>
  <c r="F373" i="25" s="1"/>
  <c r="E372" i="25"/>
  <c r="D372" i="25"/>
  <c r="D373" i="25" s="1"/>
  <c r="C372" i="25"/>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N367" i="25" s="1"/>
  <c r="M366" i="25"/>
  <c r="M367" i="25" s="1"/>
  <c r="L366" i="25"/>
  <c r="L367" i="25" s="1"/>
  <c r="K366" i="25"/>
  <c r="K367" i="25" s="1"/>
  <c r="J366" i="25"/>
  <c r="J367" i="25" s="1"/>
  <c r="I366" i="25"/>
  <c r="I367" i="25" s="1"/>
  <c r="H366" i="25"/>
  <c r="H367" i="25" s="1"/>
  <c r="G366" i="25"/>
  <c r="G367" i="25" s="1"/>
  <c r="F366" i="25"/>
  <c r="F367" i="25" s="1"/>
  <c r="E366" i="25"/>
  <c r="E367" i="25" s="1"/>
  <c r="D366" i="25"/>
  <c r="D367" i="25" s="1"/>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O361" i="25" s="1"/>
  <c r="N360" i="25"/>
  <c r="M360" i="25"/>
  <c r="L360" i="25"/>
  <c r="K360" i="25"/>
  <c r="K361" i="25" s="1"/>
  <c r="J360" i="25"/>
  <c r="I360" i="25"/>
  <c r="I361" i="25" s="1"/>
  <c r="H360" i="25"/>
  <c r="H361" i="25" s="1"/>
  <c r="G360" i="25"/>
  <c r="G361" i="25" s="1"/>
  <c r="F360" i="25"/>
  <c r="F361" i="25" s="1"/>
  <c r="E360" i="25"/>
  <c r="D360" i="25"/>
  <c r="D361" i="25" s="1"/>
  <c r="C360" i="25"/>
  <c r="C361" i="25" s="1"/>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M354" i="25"/>
  <c r="M355" i="25" s="1"/>
  <c r="L354" i="25"/>
  <c r="K354" i="25"/>
  <c r="K355" i="25" s="1"/>
  <c r="J354" i="25"/>
  <c r="I354" i="25"/>
  <c r="H354" i="25"/>
  <c r="H355" i="25" s="1"/>
  <c r="G354" i="25"/>
  <c r="G355" i="25" s="1"/>
  <c r="F354" i="25"/>
  <c r="F355" i="25" s="1"/>
  <c r="E354" i="25"/>
  <c r="D354" i="25"/>
  <c r="D355" i="25" s="1"/>
  <c r="C354" i="25"/>
  <c r="B354" i="25"/>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540" i="25" s="1"/>
  <c r="BB213" i="25"/>
  <c r="BB215" i="25" s="1"/>
  <c r="B541" i="25" s="1"/>
  <c r="BA213" i="25"/>
  <c r="BA215" i="25" s="1"/>
  <c r="B542" i="25" s="1"/>
  <c r="AZ213" i="25"/>
  <c r="AZ215" i="25" s="1"/>
  <c r="B543" i="25" s="1"/>
  <c r="AY213" i="25"/>
  <c r="AY215" i="25" s="1"/>
  <c r="C540" i="25" s="1"/>
  <c r="AX213" i="25"/>
  <c r="AX215" i="25" s="1"/>
  <c r="C541" i="25" s="1"/>
  <c r="AW213" i="25"/>
  <c r="AW215" i="25" s="1"/>
  <c r="C542" i="25" s="1"/>
  <c r="AV213" i="25"/>
  <c r="AV215" i="25" s="1"/>
  <c r="C543" i="25" s="1"/>
  <c r="AU213" i="25"/>
  <c r="AU215" i="25" s="1"/>
  <c r="D540" i="25" s="1"/>
  <c r="AT213" i="25"/>
  <c r="AT215" i="25" s="1"/>
  <c r="D541" i="25" s="1"/>
  <c r="AS213" i="25"/>
  <c r="AS215" i="25" s="1"/>
  <c r="D542" i="25" s="1"/>
  <c r="AR213" i="25"/>
  <c r="AR215" i="25" s="1"/>
  <c r="D543" i="25" s="1"/>
  <c r="AQ213" i="25"/>
  <c r="AQ215" i="25" s="1"/>
  <c r="E540" i="25" s="1"/>
  <c r="AP213" i="25"/>
  <c r="AP215" i="25" s="1"/>
  <c r="E541" i="25" s="1"/>
  <c r="AO213" i="25"/>
  <c r="AO215" i="25" s="1"/>
  <c r="E542" i="25" s="1"/>
  <c r="AN213" i="25"/>
  <c r="AN215" i="25" s="1"/>
  <c r="E543" i="25" s="1"/>
  <c r="AM213" i="25"/>
  <c r="AM215" i="25" s="1"/>
  <c r="F540" i="25" s="1"/>
  <c r="AL213" i="25"/>
  <c r="AL215" i="25" s="1"/>
  <c r="F541" i="25" s="1"/>
  <c r="AK213" i="25"/>
  <c r="AK215" i="25" s="1"/>
  <c r="F542" i="25" s="1"/>
  <c r="AJ213" i="25"/>
  <c r="AJ215" i="25" s="1"/>
  <c r="F543" i="25" s="1"/>
  <c r="AI213" i="25"/>
  <c r="AI215" i="25" s="1"/>
  <c r="G540" i="25" s="1"/>
  <c r="AH213" i="25"/>
  <c r="AH215" i="25" s="1"/>
  <c r="G541" i="25" s="1"/>
  <c r="AG213" i="25"/>
  <c r="AG215" i="25" s="1"/>
  <c r="G542" i="25" s="1"/>
  <c r="AF213" i="25"/>
  <c r="AF215" i="25" s="1"/>
  <c r="G543" i="25" s="1"/>
  <c r="AE213" i="25"/>
  <c r="AE215" i="25" s="1"/>
  <c r="H540" i="25" s="1"/>
  <c r="AD213" i="25"/>
  <c r="AD215" i="25" s="1"/>
  <c r="H541" i="25" s="1"/>
  <c r="AC213" i="25"/>
  <c r="AC215" i="25" s="1"/>
  <c r="H542" i="25" s="1"/>
  <c r="AB213" i="25"/>
  <c r="AB215" i="25" s="1"/>
  <c r="H543" i="25" s="1"/>
  <c r="AA213" i="25"/>
  <c r="AA215" i="25" s="1"/>
  <c r="I540" i="25" s="1"/>
  <c r="Z213" i="25"/>
  <c r="Z215" i="25" s="1"/>
  <c r="I541" i="25" s="1"/>
  <c r="Y213" i="25"/>
  <c r="Y215" i="25" s="1"/>
  <c r="I542" i="25" s="1"/>
  <c r="X213" i="25"/>
  <c r="X215" i="25" s="1"/>
  <c r="I543" i="25" s="1"/>
  <c r="W213" i="25"/>
  <c r="W215" i="25" s="1"/>
  <c r="J540" i="25" s="1"/>
  <c r="V213" i="25"/>
  <c r="V215" i="25" s="1"/>
  <c r="J541" i="25" s="1"/>
  <c r="U213" i="25"/>
  <c r="U215" i="25" s="1"/>
  <c r="J542" i="25" s="1"/>
  <c r="T213" i="25"/>
  <c r="T215" i="25" s="1"/>
  <c r="J543" i="25" s="1"/>
  <c r="S213" i="25"/>
  <c r="S215" i="25" s="1"/>
  <c r="K540" i="25" s="1"/>
  <c r="R213" i="25"/>
  <c r="R215" i="25" s="1"/>
  <c r="K541" i="25" s="1"/>
  <c r="Q213" i="25"/>
  <c r="Q215" i="25" s="1"/>
  <c r="K542" i="25" s="1"/>
  <c r="P213" i="25"/>
  <c r="P215" i="25" s="1"/>
  <c r="K543" i="25" s="1"/>
  <c r="O213" i="25"/>
  <c r="O215" i="25" s="1"/>
  <c r="L540" i="25" s="1"/>
  <c r="N213" i="25"/>
  <c r="N215" i="25" s="1"/>
  <c r="L541" i="25" s="1"/>
  <c r="M213" i="25"/>
  <c r="M215" i="25" s="1"/>
  <c r="L542" i="25" s="1"/>
  <c r="L213" i="25"/>
  <c r="L215" i="25" s="1"/>
  <c r="L543" i="25" s="1"/>
  <c r="K213" i="25"/>
  <c r="K215" i="25" s="1"/>
  <c r="M540" i="25" s="1"/>
  <c r="J213" i="25"/>
  <c r="J215" i="25" s="1"/>
  <c r="M541" i="25" s="1"/>
  <c r="I213" i="25"/>
  <c r="I215" i="25" s="1"/>
  <c r="M542" i="25" s="1"/>
  <c r="H213" i="25"/>
  <c r="H215" i="25" s="1"/>
  <c r="M543" i="25" s="1"/>
  <c r="G213" i="25"/>
  <c r="G215" i="25" s="1"/>
  <c r="N540" i="25" s="1"/>
  <c r="F213" i="25"/>
  <c r="F215" i="25" s="1"/>
  <c r="N541" i="25" s="1"/>
  <c r="E213" i="25"/>
  <c r="E215" i="25" s="1"/>
  <c r="N542" i="25" s="1"/>
  <c r="D213" i="25"/>
  <c r="D215" i="25" s="1"/>
  <c r="N543" i="25" s="1"/>
  <c r="C213" i="25"/>
  <c r="C215" i="25" s="1"/>
  <c r="O540" i="25" s="1"/>
  <c r="B213" i="25"/>
  <c r="B215" i="25" s="1"/>
  <c r="O541" i="25" s="1"/>
  <c r="BK123" i="25"/>
  <c r="BJ123" i="25"/>
  <c r="BI123" i="25"/>
  <c r="BH123" i="25"/>
  <c r="BG123" i="25"/>
  <c r="BF123" i="25"/>
  <c r="BE123" i="25"/>
  <c r="BD123" i="25"/>
  <c r="BC123" i="25"/>
  <c r="BK122" i="25"/>
  <c r="BK124" i="25" s="1"/>
  <c r="BJ122" i="25"/>
  <c r="BJ124" i="25" s="1"/>
  <c r="BI122" i="25"/>
  <c r="BI124" i="25" s="1"/>
  <c r="BH122" i="25"/>
  <c r="BH124" i="25" s="1"/>
  <c r="BG122" i="25"/>
  <c r="BG124" i="25" s="1"/>
  <c r="BF122" i="25"/>
  <c r="BF124" i="25" s="1"/>
  <c r="BE122" i="25"/>
  <c r="BE124" i="25" s="1"/>
  <c r="BD122" i="25"/>
  <c r="BD124" i="25" s="1"/>
  <c r="BC122" i="25"/>
  <c r="BC124" i="25" s="1"/>
  <c r="B423" i="25" s="1"/>
  <c r="BB122" i="25"/>
  <c r="BB124" i="25" s="1"/>
  <c r="B424" i="25" s="1"/>
  <c r="BA122" i="25"/>
  <c r="BA124" i="25" s="1"/>
  <c r="B425" i="25" s="1"/>
  <c r="AZ122" i="25"/>
  <c r="AZ124" i="25" s="1"/>
  <c r="B426" i="25" s="1"/>
  <c r="AY122" i="25"/>
  <c r="AY124" i="25" s="1"/>
  <c r="C423" i="25" s="1"/>
  <c r="AX122" i="25"/>
  <c r="AX124" i="25" s="1"/>
  <c r="C424" i="25" s="1"/>
  <c r="AW122" i="25"/>
  <c r="AW124" i="25" s="1"/>
  <c r="C425" i="25" s="1"/>
  <c r="AV122" i="25"/>
  <c r="AV124" i="25" s="1"/>
  <c r="C426" i="25" s="1"/>
  <c r="AU122" i="25"/>
  <c r="AU124" i="25" s="1"/>
  <c r="D423" i="25" s="1"/>
  <c r="AT122" i="25"/>
  <c r="AT124" i="25" s="1"/>
  <c r="D424" i="25" s="1"/>
  <c r="AS122" i="25"/>
  <c r="AS124" i="25" s="1"/>
  <c r="D425" i="25" s="1"/>
  <c r="AR122" i="25"/>
  <c r="AR124" i="25" s="1"/>
  <c r="D426" i="25" s="1"/>
  <c r="AQ122" i="25"/>
  <c r="AQ124" i="25" s="1"/>
  <c r="E423" i="25" s="1"/>
  <c r="AP122" i="25"/>
  <c r="AP124" i="25" s="1"/>
  <c r="E424" i="25" s="1"/>
  <c r="AO122" i="25"/>
  <c r="AO124" i="25" s="1"/>
  <c r="E425" i="25" s="1"/>
  <c r="AN122" i="25"/>
  <c r="AN124" i="25" s="1"/>
  <c r="E426" i="25" s="1"/>
  <c r="AM122" i="25"/>
  <c r="AM124" i="25" s="1"/>
  <c r="F423" i="25" s="1"/>
  <c r="AL122" i="25"/>
  <c r="AL124" i="25" s="1"/>
  <c r="F424" i="25" s="1"/>
  <c r="AK122" i="25"/>
  <c r="AK124" i="25" s="1"/>
  <c r="F425" i="25" s="1"/>
  <c r="AJ122" i="25"/>
  <c r="AJ124" i="25" s="1"/>
  <c r="F426" i="25" s="1"/>
  <c r="F427" i="25" s="1"/>
  <c r="AI122" i="25"/>
  <c r="AI124" i="25" s="1"/>
  <c r="G423" i="25" s="1"/>
  <c r="AH122" i="25"/>
  <c r="AH124" i="25" s="1"/>
  <c r="G424" i="25" s="1"/>
  <c r="AG122" i="25"/>
  <c r="AG124" i="25" s="1"/>
  <c r="G425" i="25" s="1"/>
  <c r="AF122" i="25"/>
  <c r="AF124" i="25" s="1"/>
  <c r="G426" i="25" s="1"/>
  <c r="AE122" i="25"/>
  <c r="AE124" i="25" s="1"/>
  <c r="H423" i="25" s="1"/>
  <c r="AD122" i="25"/>
  <c r="AD124" i="25" s="1"/>
  <c r="H424" i="25" s="1"/>
  <c r="AC122" i="25"/>
  <c r="AC124" i="25" s="1"/>
  <c r="H425" i="25" s="1"/>
  <c r="AB122" i="25"/>
  <c r="AB124" i="25" s="1"/>
  <c r="H426" i="25" s="1"/>
  <c r="AA122" i="25"/>
  <c r="AA124" i="25" s="1"/>
  <c r="I423" i="25" s="1"/>
  <c r="Z122" i="25"/>
  <c r="Z124" i="25" s="1"/>
  <c r="I424" i="25" s="1"/>
  <c r="Y122" i="25"/>
  <c r="Y124" i="25" s="1"/>
  <c r="I425" i="25" s="1"/>
  <c r="X122" i="25"/>
  <c r="X124" i="25" s="1"/>
  <c r="I426" i="25" s="1"/>
  <c r="W122" i="25"/>
  <c r="W124" i="25" s="1"/>
  <c r="J423" i="25" s="1"/>
  <c r="V122" i="25"/>
  <c r="V124" i="25" s="1"/>
  <c r="J424" i="25" s="1"/>
  <c r="U122" i="25"/>
  <c r="U124" i="25" s="1"/>
  <c r="J425" i="25" s="1"/>
  <c r="T122" i="25"/>
  <c r="T124" i="25" s="1"/>
  <c r="J426" i="25" s="1"/>
  <c r="S122" i="25"/>
  <c r="S124" i="25" s="1"/>
  <c r="K423" i="25" s="1"/>
  <c r="R122" i="25"/>
  <c r="R124" i="25" s="1"/>
  <c r="K424" i="25" s="1"/>
  <c r="Q122" i="25"/>
  <c r="Q124" i="25" s="1"/>
  <c r="K425" i="25" s="1"/>
  <c r="P122" i="25"/>
  <c r="P124" i="25" s="1"/>
  <c r="K426" i="25" s="1"/>
  <c r="O122" i="25"/>
  <c r="O124" i="25" s="1"/>
  <c r="L423" i="25" s="1"/>
  <c r="N122" i="25"/>
  <c r="N124" i="25" s="1"/>
  <c r="L424" i="25" s="1"/>
  <c r="M122" i="25"/>
  <c r="M124" i="25" s="1"/>
  <c r="L425" i="25" s="1"/>
  <c r="L122" i="25"/>
  <c r="L124" i="25" s="1"/>
  <c r="L426" i="25" s="1"/>
  <c r="K122" i="25"/>
  <c r="K124" i="25" s="1"/>
  <c r="M423" i="25" s="1"/>
  <c r="J122" i="25"/>
  <c r="J124" i="25" s="1"/>
  <c r="M424" i="25" s="1"/>
  <c r="I122" i="25"/>
  <c r="I124" i="25" s="1"/>
  <c r="M425" i="25" s="1"/>
  <c r="H122" i="25"/>
  <c r="H124" i="25" s="1"/>
  <c r="M426" i="25" s="1"/>
  <c r="G122" i="25"/>
  <c r="G124" i="25" s="1"/>
  <c r="N423" i="25" s="1"/>
  <c r="F122" i="25"/>
  <c r="F124" i="25" s="1"/>
  <c r="N424" i="25" s="1"/>
  <c r="E122" i="25"/>
  <c r="E124" i="25" s="1"/>
  <c r="N425" i="25" s="1"/>
  <c r="D122" i="25"/>
  <c r="D124" i="25" s="1"/>
  <c r="N426" i="25" s="1"/>
  <c r="C122" i="25"/>
  <c r="C124" i="25" s="1"/>
  <c r="O423"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AZ119" i="25"/>
  <c r="AY119" i="25"/>
  <c r="AX119" i="25"/>
  <c r="AW119" i="25"/>
  <c r="AV119" i="25"/>
  <c r="AU119" i="25"/>
  <c r="AT119" i="25"/>
  <c r="AS119" i="25"/>
  <c r="AS123" i="25" s="1"/>
  <c r="AS125" i="25" s="1"/>
  <c r="D431" i="25" s="1"/>
  <c r="AR119" i="25"/>
  <c r="AR123" i="25" s="1"/>
  <c r="AR125" i="25" s="1"/>
  <c r="D432" i="25" s="1"/>
  <c r="AQ119" i="25"/>
  <c r="AP119" i="25"/>
  <c r="AO119" i="25"/>
  <c r="AN119" i="25"/>
  <c r="AM119" i="25"/>
  <c r="AL119" i="25"/>
  <c r="AK119" i="25"/>
  <c r="AJ119" i="25"/>
  <c r="AI119" i="25"/>
  <c r="AH119" i="25"/>
  <c r="AG119" i="25"/>
  <c r="AG123" i="25" s="1"/>
  <c r="AF119" i="25"/>
  <c r="AF123" i="25" s="1"/>
  <c r="AE119" i="25"/>
  <c r="AD119" i="25"/>
  <c r="AC119" i="25"/>
  <c r="AB119" i="25"/>
  <c r="AA119" i="25"/>
  <c r="Z119" i="25"/>
  <c r="Y119" i="25"/>
  <c r="X119" i="25"/>
  <c r="W119" i="25"/>
  <c r="V119" i="25"/>
  <c r="U119" i="25"/>
  <c r="U123" i="25" s="1"/>
  <c r="U125" i="25" s="1"/>
  <c r="J431" i="25" s="1"/>
  <c r="T119" i="25"/>
  <c r="T123" i="25" s="1"/>
  <c r="T125" i="25" s="1"/>
  <c r="J432" i="25" s="1"/>
  <c r="S119" i="25"/>
  <c r="R119" i="25"/>
  <c r="Q119" i="25"/>
  <c r="P119" i="25"/>
  <c r="O119" i="25"/>
  <c r="N119" i="25"/>
  <c r="M119" i="25"/>
  <c r="L119" i="25"/>
  <c r="K119" i="25"/>
  <c r="J119" i="25"/>
  <c r="I119" i="25"/>
  <c r="I123" i="25" s="1"/>
  <c r="H119" i="25"/>
  <c r="H123" i="25" s="1"/>
  <c r="G119" i="25"/>
  <c r="F119" i="25"/>
  <c r="E119" i="25"/>
  <c r="D119" i="25"/>
  <c r="C119" i="25"/>
  <c r="B119" i="25"/>
  <c r="N721" i="23"/>
  <c r="O720" i="23"/>
  <c r="M717" i="23"/>
  <c r="N716" i="23"/>
  <c r="N717" i="23" s="1"/>
  <c r="L713" i="23"/>
  <c r="M712" i="23"/>
  <c r="K709" i="23"/>
  <c r="L708" i="23"/>
  <c r="J705" i="23"/>
  <c r="K704" i="23"/>
  <c r="K705" i="23" s="1"/>
  <c r="I701" i="23"/>
  <c r="J700" i="23"/>
  <c r="J701" i="23" s="1"/>
  <c r="H697" i="23"/>
  <c r="I696" i="23"/>
  <c r="J696" i="23" s="1"/>
  <c r="J697" i="23" s="1"/>
  <c r="G693" i="23"/>
  <c r="H692" i="23"/>
  <c r="F689" i="23"/>
  <c r="G688" i="23"/>
  <c r="G689" i="23" s="1"/>
  <c r="E685" i="23"/>
  <c r="F684" i="23"/>
  <c r="F685" i="23" s="1"/>
  <c r="D681" i="23"/>
  <c r="F680" i="23"/>
  <c r="G680" i="23" s="1"/>
  <c r="G681" i="23" s="1"/>
  <c r="E680" i="23"/>
  <c r="E681" i="23" s="1"/>
  <c r="C677" i="23"/>
  <c r="D676" i="23"/>
  <c r="D677" i="23" s="1"/>
  <c r="B673" i="23"/>
  <c r="C672" i="23"/>
  <c r="D672" i="23" s="1"/>
  <c r="D673" i="23" s="1"/>
  <c r="N669" i="23"/>
  <c r="O664" i="23"/>
  <c r="O661" i="23"/>
  <c r="O654" i="23" s="1"/>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O602" i="23"/>
  <c r="N602" i="23"/>
  <c r="M602" i="23"/>
  <c r="L602" i="23"/>
  <c r="K602" i="23"/>
  <c r="J602" i="23"/>
  <c r="I602" i="23"/>
  <c r="I608" i="23" s="1"/>
  <c r="H602" i="23"/>
  <c r="G602" i="23"/>
  <c r="F602" i="23"/>
  <c r="E602" i="23"/>
  <c r="E608" i="23" s="1"/>
  <c r="D602" i="23"/>
  <c r="C602" i="23"/>
  <c r="B602" i="23"/>
  <c r="O601" i="23"/>
  <c r="N601" i="23"/>
  <c r="M601" i="23"/>
  <c r="L601" i="23"/>
  <c r="K601" i="23"/>
  <c r="K607" i="23" s="1"/>
  <c r="J601" i="23"/>
  <c r="I601" i="23"/>
  <c r="H601" i="23"/>
  <c r="G601" i="23"/>
  <c r="F601" i="23"/>
  <c r="E601" i="23"/>
  <c r="D601" i="23"/>
  <c r="C601" i="23"/>
  <c r="B601" i="23"/>
  <c r="O600" i="23"/>
  <c r="N600" i="23"/>
  <c r="M600" i="23"/>
  <c r="M606" i="23" s="1"/>
  <c r="L600" i="23"/>
  <c r="K600" i="23"/>
  <c r="J600" i="23"/>
  <c r="I600" i="23"/>
  <c r="H600" i="23"/>
  <c r="G600" i="23"/>
  <c r="F600" i="23"/>
  <c r="E600" i="23"/>
  <c r="D600" i="23"/>
  <c r="C600" i="23"/>
  <c r="B600" i="23"/>
  <c r="O599" i="23"/>
  <c r="O605" i="23" s="1"/>
  <c r="N599" i="23"/>
  <c r="M599" i="23"/>
  <c r="L599" i="23"/>
  <c r="K599" i="23"/>
  <c r="J599" i="23"/>
  <c r="I599" i="23"/>
  <c r="H599" i="23"/>
  <c r="G599" i="23"/>
  <c r="F599" i="23"/>
  <c r="E599" i="23"/>
  <c r="D599" i="23"/>
  <c r="C599" i="23"/>
  <c r="C605" i="23" s="1"/>
  <c r="B599" i="23"/>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L588" i="23" s="1"/>
  <c r="K584" i="23"/>
  <c r="J584" i="23"/>
  <c r="I584" i="23"/>
  <c r="H584" i="23"/>
  <c r="H588" i="23" s="1"/>
  <c r="H603" i="23" s="1"/>
  <c r="G584" i="23"/>
  <c r="F584" i="23"/>
  <c r="E584" i="23"/>
  <c r="D584" i="23"/>
  <c r="C584" i="23"/>
  <c r="B584" i="23"/>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L577" i="23"/>
  <c r="K577" i="23"/>
  <c r="J577" i="23"/>
  <c r="I577" i="23"/>
  <c r="H577" i="23"/>
  <c r="H581" i="23" s="1"/>
  <c r="G577" i="23"/>
  <c r="F577" i="23"/>
  <c r="E577" i="23"/>
  <c r="D577" i="23"/>
  <c r="D581" i="23" s="1"/>
  <c r="C577" i="23"/>
  <c r="B577" i="23"/>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N564" i="23"/>
  <c r="M564" i="23"/>
  <c r="L564" i="23"/>
  <c r="K564" i="23"/>
  <c r="J564" i="23"/>
  <c r="I564" i="23"/>
  <c r="H564" i="23"/>
  <c r="G564" i="23"/>
  <c r="F564" i="23"/>
  <c r="E564" i="23"/>
  <c r="D564" i="23"/>
  <c r="C564" i="23"/>
  <c r="B564" i="23"/>
  <c r="O563" i="23"/>
  <c r="N563" i="23"/>
  <c r="M563" i="23"/>
  <c r="L563" i="23"/>
  <c r="L567" i="23" s="1"/>
  <c r="K563" i="23"/>
  <c r="J563" i="23"/>
  <c r="I563" i="23"/>
  <c r="H563" i="23"/>
  <c r="G563" i="23"/>
  <c r="F563" i="23"/>
  <c r="E563" i="23"/>
  <c r="D563" i="23"/>
  <c r="D567" i="23" s="1"/>
  <c r="C563" i="23"/>
  <c r="B563" i="23"/>
  <c r="O543" i="23"/>
  <c r="O542"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N532" i="23"/>
  <c r="M532" i="23"/>
  <c r="L532" i="23"/>
  <c r="K532" i="23"/>
  <c r="J532" i="23"/>
  <c r="J536" i="23" s="1"/>
  <c r="I532" i="23"/>
  <c r="H532" i="23"/>
  <c r="G532" i="23"/>
  <c r="F532" i="23"/>
  <c r="E532" i="23"/>
  <c r="D532" i="23"/>
  <c r="C532" i="23"/>
  <c r="B532" i="23"/>
  <c r="B536" i="23" s="1"/>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L524" i="23"/>
  <c r="K524" i="23"/>
  <c r="K528" i="23" s="1"/>
  <c r="J524" i="23"/>
  <c r="I524" i="23"/>
  <c r="H524" i="23"/>
  <c r="G524" i="23"/>
  <c r="G528" i="23" s="1"/>
  <c r="F524" i="23"/>
  <c r="F528" i="23" s="1"/>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B517" i="23"/>
  <c r="O516" i="23"/>
  <c r="N516" i="23"/>
  <c r="M516" i="23"/>
  <c r="L516" i="23"/>
  <c r="K516" i="23"/>
  <c r="J516" i="23"/>
  <c r="I516" i="23"/>
  <c r="H516" i="23"/>
  <c r="G516" i="23"/>
  <c r="G520" i="23" s="1"/>
  <c r="F516" i="23"/>
  <c r="E516" i="23"/>
  <c r="D516" i="23"/>
  <c r="C516" i="23"/>
  <c r="C520" i="23" s="1"/>
  <c r="B516" i="23"/>
  <c r="B520" i="23" s="1"/>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L499" i="23"/>
  <c r="K499" i="23"/>
  <c r="K503" i="23" s="1"/>
  <c r="J499" i="23"/>
  <c r="J503" i="23" s="1"/>
  <c r="I499" i="23"/>
  <c r="H499" i="23"/>
  <c r="G499" i="23"/>
  <c r="F499" i="23"/>
  <c r="E499" i="23"/>
  <c r="D499" i="23"/>
  <c r="C499" i="23"/>
  <c r="C503" i="23" s="1"/>
  <c r="B499"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L492" i="23"/>
  <c r="K492" i="23"/>
  <c r="K496" i="23" s="1"/>
  <c r="J492" i="23"/>
  <c r="I492" i="23"/>
  <c r="H492" i="23"/>
  <c r="G492" i="23"/>
  <c r="G496" i="23" s="1"/>
  <c r="F492" i="23"/>
  <c r="F496" i="23" s="1"/>
  <c r="E492" i="23"/>
  <c r="D492" i="23"/>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M487" i="23"/>
  <c r="L487" i="23"/>
  <c r="K487" i="23"/>
  <c r="J487" i="23"/>
  <c r="I487" i="23"/>
  <c r="H487" i="23"/>
  <c r="G487" i="23"/>
  <c r="F487" i="23"/>
  <c r="E487" i="23"/>
  <c r="D487" i="23"/>
  <c r="C487" i="23"/>
  <c r="B487" i="23"/>
  <c r="O486" i="23"/>
  <c r="N486" i="23"/>
  <c r="M486" i="23"/>
  <c r="L486" i="23"/>
  <c r="K486" i="23"/>
  <c r="J486" i="23"/>
  <c r="I486" i="23"/>
  <c r="H486" i="23"/>
  <c r="G486" i="23"/>
  <c r="G490" i="23" s="1"/>
  <c r="F486" i="23"/>
  <c r="E486" i="23"/>
  <c r="D486" i="23"/>
  <c r="C486" i="23"/>
  <c r="C490" i="23" s="1"/>
  <c r="B486" i="23"/>
  <c r="B490" i="23" s="1"/>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L480" i="23"/>
  <c r="K480" i="23"/>
  <c r="K484" i="23" s="1"/>
  <c r="J480" i="23"/>
  <c r="J484" i="23" s="1"/>
  <c r="I480" i="23"/>
  <c r="H480" i="23"/>
  <c r="G480" i="23"/>
  <c r="F480" i="23"/>
  <c r="E480" i="23"/>
  <c r="D480" i="23"/>
  <c r="C480" i="23"/>
  <c r="C484" i="23" s="1"/>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L474" i="23"/>
  <c r="K474" i="23"/>
  <c r="K478" i="23" s="1"/>
  <c r="J474" i="23"/>
  <c r="I474" i="23"/>
  <c r="H474" i="23"/>
  <c r="G474" i="23"/>
  <c r="G478" i="23" s="1"/>
  <c r="F474" i="23"/>
  <c r="F478" i="23" s="1"/>
  <c r="E474" i="23"/>
  <c r="D474" i="23"/>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L468" i="23"/>
  <c r="K468" i="23"/>
  <c r="J468" i="23"/>
  <c r="I468" i="23"/>
  <c r="H468" i="23"/>
  <c r="G468" i="23"/>
  <c r="G472" i="23" s="1"/>
  <c r="F468" i="23"/>
  <c r="E468" i="23"/>
  <c r="D468" i="23"/>
  <c r="C468" i="23"/>
  <c r="C472" i="23" s="1"/>
  <c r="B468" i="23"/>
  <c r="B472" i="23" s="1"/>
  <c r="O464" i="23"/>
  <c r="N464" i="23"/>
  <c r="M464" i="23"/>
  <c r="L464" i="23"/>
  <c r="K464" i="23"/>
  <c r="J464" i="23"/>
  <c r="I464" i="23"/>
  <c r="H464" i="23"/>
  <c r="G464" i="23"/>
  <c r="F464" i="23"/>
  <c r="E464" i="23"/>
  <c r="D464" i="23"/>
  <c r="C464" i="23"/>
  <c r="B464" i="23"/>
  <c r="O463" i="23"/>
  <c r="N463" i="23"/>
  <c r="M463" i="23"/>
  <c r="L463" i="23"/>
  <c r="K463" i="23"/>
  <c r="J463" i="23"/>
  <c r="I463" i="23"/>
  <c r="H463" i="23"/>
  <c r="G463" i="23"/>
  <c r="F463" i="23"/>
  <c r="E463" i="23"/>
  <c r="D463" i="23"/>
  <c r="C463" i="23"/>
  <c r="B463" i="23"/>
  <c r="O462" i="23"/>
  <c r="N462" i="23"/>
  <c r="M462" i="23"/>
  <c r="L462" i="23"/>
  <c r="K462" i="23"/>
  <c r="J462" i="23"/>
  <c r="I462" i="23"/>
  <c r="H462" i="23"/>
  <c r="G462" i="23"/>
  <c r="F462" i="23"/>
  <c r="E462" i="23"/>
  <c r="D462" i="23"/>
  <c r="C462" i="23"/>
  <c r="B462" i="23"/>
  <c r="O461" i="23"/>
  <c r="N461" i="23"/>
  <c r="M461" i="23"/>
  <c r="L461" i="23"/>
  <c r="K461" i="23"/>
  <c r="K465" i="23" s="1"/>
  <c r="J461" i="23"/>
  <c r="I461" i="23"/>
  <c r="H461" i="23"/>
  <c r="G461" i="23"/>
  <c r="F461" i="23"/>
  <c r="E461" i="23"/>
  <c r="D461" i="23"/>
  <c r="C461" i="23"/>
  <c r="C465" i="23" s="1"/>
  <c r="B461" i="23"/>
  <c r="O457" i="23"/>
  <c r="N457" i="23"/>
  <c r="N648" i="23" s="1"/>
  <c r="N655" i="23" s="1"/>
  <c r="M457" i="23"/>
  <c r="M648" i="23" s="1"/>
  <c r="M655" i="23" s="1"/>
  <c r="L457" i="23"/>
  <c r="L648" i="23" s="1"/>
  <c r="L655" i="23" s="1"/>
  <c r="K457" i="23"/>
  <c r="J457" i="23"/>
  <c r="J648" i="23" s="1"/>
  <c r="J655" i="23" s="1"/>
  <c r="I457" i="23"/>
  <c r="I648" i="23" s="1"/>
  <c r="I655" i="23" s="1"/>
  <c r="H457" i="23"/>
  <c r="H648" i="23" s="1"/>
  <c r="H655" i="23" s="1"/>
  <c r="G457" i="23"/>
  <c r="F457" i="23"/>
  <c r="F648" i="23" s="1"/>
  <c r="F655" i="23" s="1"/>
  <c r="E457" i="23"/>
  <c r="E648" i="23" s="1"/>
  <c r="E655" i="23" s="1"/>
  <c r="D457" i="23"/>
  <c r="D648" i="23" s="1"/>
  <c r="D655" i="23" s="1"/>
  <c r="C457" i="23"/>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O431" i="23"/>
  <c r="O425" i="23"/>
  <c r="O419" i="23"/>
  <c r="O414" i="23"/>
  <c r="N414" i="23"/>
  <c r="M414" i="23"/>
  <c r="L414" i="23"/>
  <c r="K414" i="23"/>
  <c r="J414" i="23"/>
  <c r="I414" i="23"/>
  <c r="H414" i="23"/>
  <c r="G414" i="23"/>
  <c r="F414" i="23"/>
  <c r="E414" i="23"/>
  <c r="D414" i="23"/>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L408" i="23"/>
  <c r="K408" i="23"/>
  <c r="J408" i="23"/>
  <c r="I408" i="23"/>
  <c r="H408" i="23"/>
  <c r="G408" i="23"/>
  <c r="F408" i="23"/>
  <c r="E408" i="23"/>
  <c r="D408" i="23"/>
  <c r="C408" i="23"/>
  <c r="B408" i="23"/>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N402" i="23"/>
  <c r="M402" i="23"/>
  <c r="L402" i="23"/>
  <c r="K402" i="23"/>
  <c r="J402" i="23"/>
  <c r="I402" i="23"/>
  <c r="H402" i="23"/>
  <c r="G402" i="23"/>
  <c r="F402" i="23"/>
  <c r="E402" i="23"/>
  <c r="D402" i="23"/>
  <c r="C402" i="23"/>
  <c r="C452" i="23" s="1"/>
  <c r="B402" i="23"/>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O396" i="23"/>
  <c r="N396" i="23"/>
  <c r="M396" i="23"/>
  <c r="L396" i="23"/>
  <c r="L397" i="23" s="1"/>
  <c r="K396" i="23"/>
  <c r="K397" i="23" s="1"/>
  <c r="J396" i="23"/>
  <c r="I396" i="23"/>
  <c r="H396" i="23"/>
  <c r="G396" i="23"/>
  <c r="F396" i="23"/>
  <c r="E396" i="23"/>
  <c r="E397" i="23" s="1"/>
  <c r="D396" i="23"/>
  <c r="C396" i="23"/>
  <c r="B396" i="23"/>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M390" i="23"/>
  <c r="L390" i="23"/>
  <c r="L391" i="23" s="1"/>
  <c r="K390" i="23"/>
  <c r="J390" i="23"/>
  <c r="J391" i="23" s="1"/>
  <c r="I390" i="23"/>
  <c r="H390" i="23"/>
  <c r="H391" i="23" s="1"/>
  <c r="G390" i="23"/>
  <c r="F390" i="23"/>
  <c r="E390" i="23"/>
  <c r="D390" i="23"/>
  <c r="C390" i="23"/>
  <c r="B390" i="23"/>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N385" i="23" s="1"/>
  <c r="M384" i="23"/>
  <c r="L384" i="23"/>
  <c r="L385" i="23" s="1"/>
  <c r="K384" i="23"/>
  <c r="J384" i="23"/>
  <c r="J385" i="23" s="1"/>
  <c r="I384" i="23"/>
  <c r="H384" i="23"/>
  <c r="H385" i="23" s="1"/>
  <c r="G384" i="23"/>
  <c r="F384" i="23"/>
  <c r="F385" i="23" s="1"/>
  <c r="E384" i="23"/>
  <c r="D384" i="23"/>
  <c r="D385" i="23" s="1"/>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O378" i="23"/>
  <c r="N378" i="23"/>
  <c r="M378" i="23"/>
  <c r="L378" i="23"/>
  <c r="L379" i="23" s="1"/>
  <c r="K378" i="23"/>
  <c r="J378" i="23"/>
  <c r="I378" i="23"/>
  <c r="H378" i="23"/>
  <c r="G378" i="23"/>
  <c r="F378" i="23"/>
  <c r="E378" i="23"/>
  <c r="D378" i="23"/>
  <c r="C378" i="23"/>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O372" i="23"/>
  <c r="N372" i="23"/>
  <c r="M372" i="23"/>
  <c r="L372" i="23"/>
  <c r="L373" i="23" s="1"/>
  <c r="K372" i="23"/>
  <c r="J372" i="23"/>
  <c r="J373" i="23" s="1"/>
  <c r="I372" i="23"/>
  <c r="H372" i="23"/>
  <c r="H373" i="23" s="1"/>
  <c r="G372" i="23"/>
  <c r="F372" i="23"/>
  <c r="E372" i="23"/>
  <c r="D372" i="23"/>
  <c r="C372" i="23"/>
  <c r="B372" i="23"/>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6" i="23"/>
  <c r="N366" i="23"/>
  <c r="N367" i="23" s="1"/>
  <c r="M366" i="23"/>
  <c r="L366" i="23"/>
  <c r="L367" i="23" s="1"/>
  <c r="K366" i="23"/>
  <c r="J366" i="23"/>
  <c r="J367" i="23" s="1"/>
  <c r="I366" i="23"/>
  <c r="H366" i="23"/>
  <c r="H367" i="23" s="1"/>
  <c r="G366" i="23"/>
  <c r="F366" i="23"/>
  <c r="F367" i="23" s="1"/>
  <c r="E366" i="23"/>
  <c r="D366" i="23"/>
  <c r="D367" i="23" s="1"/>
  <c r="C366" i="23"/>
  <c r="B366" i="23"/>
  <c r="B367" i="23" s="1"/>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O360" i="23"/>
  <c r="N360" i="23"/>
  <c r="N361" i="23" s="1"/>
  <c r="M360" i="23"/>
  <c r="L360" i="23"/>
  <c r="L361" i="23" s="1"/>
  <c r="K360" i="23"/>
  <c r="J360" i="23"/>
  <c r="J361" i="23" s="1"/>
  <c r="I360" i="23"/>
  <c r="H360" i="23"/>
  <c r="G360" i="23"/>
  <c r="F360" i="23"/>
  <c r="E360" i="23"/>
  <c r="D360" i="23"/>
  <c r="C360" i="23"/>
  <c r="B360" i="23"/>
  <c r="B361" i="23" s="1"/>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N354" i="23"/>
  <c r="N355" i="23" s="1"/>
  <c r="M354" i="23"/>
  <c r="L354" i="23"/>
  <c r="L355" i="23" s="1"/>
  <c r="K354" i="23"/>
  <c r="J354" i="23"/>
  <c r="J355" i="23" s="1"/>
  <c r="I354" i="23"/>
  <c r="H354" i="23"/>
  <c r="H355" i="23" s="1"/>
  <c r="G354" i="23"/>
  <c r="F354" i="23"/>
  <c r="E354" i="23"/>
  <c r="D354" i="23"/>
  <c r="C354" i="23"/>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C215" i="23"/>
  <c r="B540" i="23" s="1"/>
  <c r="BL213" i="23"/>
  <c r="BL215" i="23" s="1"/>
  <c r="BK213" i="23"/>
  <c r="BK215" i="23" s="1"/>
  <c r="BJ213" i="23"/>
  <c r="BJ215" i="23" s="1"/>
  <c r="BI213" i="23"/>
  <c r="BI215" i="23" s="1"/>
  <c r="BH213" i="23"/>
  <c r="BH215" i="23" s="1"/>
  <c r="BG213" i="23"/>
  <c r="BG215" i="23" s="1"/>
  <c r="BF213" i="23"/>
  <c r="BF215" i="23" s="1"/>
  <c r="BE213" i="23"/>
  <c r="BE215" i="23" s="1"/>
  <c r="BD213" i="23"/>
  <c r="BD215" i="23" s="1"/>
  <c r="BC213" i="23"/>
  <c r="BB213" i="23"/>
  <c r="BB215" i="23" s="1"/>
  <c r="B541" i="23" s="1"/>
  <c r="BA213" i="23"/>
  <c r="BA215" i="23" s="1"/>
  <c r="B542" i="23" s="1"/>
  <c r="AZ213" i="23"/>
  <c r="AZ215" i="23" s="1"/>
  <c r="B543" i="23" s="1"/>
  <c r="AY213" i="23"/>
  <c r="AY215" i="23" s="1"/>
  <c r="C540" i="23" s="1"/>
  <c r="AX213" i="23"/>
  <c r="AX215" i="23" s="1"/>
  <c r="C541" i="23" s="1"/>
  <c r="AW213" i="23"/>
  <c r="AW215" i="23" s="1"/>
  <c r="C542" i="23" s="1"/>
  <c r="AV213" i="23"/>
  <c r="AV215" i="23" s="1"/>
  <c r="C543" i="23" s="1"/>
  <c r="AU213" i="23"/>
  <c r="AU215" i="23" s="1"/>
  <c r="D540" i="23" s="1"/>
  <c r="AT213" i="23"/>
  <c r="AT215" i="23" s="1"/>
  <c r="D541" i="23" s="1"/>
  <c r="AS213" i="23"/>
  <c r="AS215" i="23" s="1"/>
  <c r="D542" i="23" s="1"/>
  <c r="AR213" i="23"/>
  <c r="AR215" i="23" s="1"/>
  <c r="D543" i="23" s="1"/>
  <c r="AQ213" i="23"/>
  <c r="AQ215" i="23" s="1"/>
  <c r="E540" i="23" s="1"/>
  <c r="AP213" i="23"/>
  <c r="AP215" i="23" s="1"/>
  <c r="E541" i="23" s="1"/>
  <c r="AO213" i="23"/>
  <c r="AO215" i="23" s="1"/>
  <c r="E542" i="23" s="1"/>
  <c r="AN213" i="23"/>
  <c r="AN215" i="23" s="1"/>
  <c r="E543" i="23" s="1"/>
  <c r="AM213" i="23"/>
  <c r="AM215" i="23" s="1"/>
  <c r="F540" i="23" s="1"/>
  <c r="AL213" i="23"/>
  <c r="AL215" i="23" s="1"/>
  <c r="F541" i="23" s="1"/>
  <c r="AK213" i="23"/>
  <c r="AK215" i="23" s="1"/>
  <c r="F542" i="23" s="1"/>
  <c r="AJ213" i="23"/>
  <c r="AJ215" i="23" s="1"/>
  <c r="F543" i="23" s="1"/>
  <c r="AI213" i="23"/>
  <c r="AI215" i="23" s="1"/>
  <c r="G540" i="23" s="1"/>
  <c r="AH213" i="23"/>
  <c r="AH215" i="23" s="1"/>
  <c r="G541" i="23" s="1"/>
  <c r="AG213" i="23"/>
  <c r="AG215" i="23" s="1"/>
  <c r="G542" i="23" s="1"/>
  <c r="AF213" i="23"/>
  <c r="AF215" i="23" s="1"/>
  <c r="G543" i="23" s="1"/>
  <c r="AE213" i="23"/>
  <c r="AE215" i="23" s="1"/>
  <c r="H540" i="23" s="1"/>
  <c r="AD213" i="23"/>
  <c r="AD215" i="23" s="1"/>
  <c r="H541" i="23" s="1"/>
  <c r="AC213" i="23"/>
  <c r="AC215" i="23" s="1"/>
  <c r="H542" i="23" s="1"/>
  <c r="AB213" i="23"/>
  <c r="AB215" i="23" s="1"/>
  <c r="H543" i="23" s="1"/>
  <c r="AA213" i="23"/>
  <c r="AA215" i="23" s="1"/>
  <c r="I540" i="23" s="1"/>
  <c r="Z213" i="23"/>
  <c r="Z215" i="23" s="1"/>
  <c r="I541" i="23" s="1"/>
  <c r="Y213" i="23"/>
  <c r="Y215" i="23" s="1"/>
  <c r="I542" i="23" s="1"/>
  <c r="X213" i="23"/>
  <c r="X215" i="23" s="1"/>
  <c r="I543" i="23" s="1"/>
  <c r="W213" i="23"/>
  <c r="W215" i="23" s="1"/>
  <c r="J540" i="23" s="1"/>
  <c r="V213" i="23"/>
  <c r="V215" i="23" s="1"/>
  <c r="J541" i="23" s="1"/>
  <c r="U213" i="23"/>
  <c r="U215" i="23" s="1"/>
  <c r="J542" i="23" s="1"/>
  <c r="T213" i="23"/>
  <c r="T215" i="23" s="1"/>
  <c r="J543" i="23" s="1"/>
  <c r="S213" i="23"/>
  <c r="S215" i="23" s="1"/>
  <c r="K540" i="23" s="1"/>
  <c r="R213" i="23"/>
  <c r="R215" i="23" s="1"/>
  <c r="K541" i="23" s="1"/>
  <c r="Q213" i="23"/>
  <c r="Q215" i="23" s="1"/>
  <c r="K542" i="23" s="1"/>
  <c r="P213" i="23"/>
  <c r="P215" i="23" s="1"/>
  <c r="K543" i="23" s="1"/>
  <c r="O213" i="23"/>
  <c r="O215" i="23" s="1"/>
  <c r="L540" i="23" s="1"/>
  <c r="N213" i="23"/>
  <c r="N215" i="23" s="1"/>
  <c r="L541" i="23" s="1"/>
  <c r="M213" i="23"/>
  <c r="M215" i="23" s="1"/>
  <c r="L542" i="23" s="1"/>
  <c r="L213" i="23"/>
  <c r="L215" i="23" s="1"/>
  <c r="L543" i="23" s="1"/>
  <c r="K213" i="23"/>
  <c r="K215" i="23" s="1"/>
  <c r="M540" i="23" s="1"/>
  <c r="J213" i="23"/>
  <c r="J215" i="23" s="1"/>
  <c r="M541" i="23" s="1"/>
  <c r="I213" i="23"/>
  <c r="I215" i="23" s="1"/>
  <c r="M542" i="23" s="1"/>
  <c r="H213" i="23"/>
  <c r="H215" i="23" s="1"/>
  <c r="M543" i="23" s="1"/>
  <c r="G213" i="23"/>
  <c r="G215" i="23" s="1"/>
  <c r="N540" i="23" s="1"/>
  <c r="F213" i="23"/>
  <c r="F215" i="23" s="1"/>
  <c r="N541" i="23" s="1"/>
  <c r="E213" i="23"/>
  <c r="E215" i="23" s="1"/>
  <c r="N542" i="23" s="1"/>
  <c r="D213" i="23"/>
  <c r="D215" i="23" s="1"/>
  <c r="N543" i="23" s="1"/>
  <c r="C213" i="23"/>
  <c r="C215" i="23" s="1"/>
  <c r="O540" i="23" s="1"/>
  <c r="B213" i="23"/>
  <c r="B215" i="23" s="1"/>
  <c r="O541" i="23" s="1"/>
  <c r="BK123" i="23"/>
  <c r="BJ123" i="23"/>
  <c r="BI123" i="23"/>
  <c r="BH123" i="23"/>
  <c r="BG123" i="23"/>
  <c r="BF123" i="23"/>
  <c r="BE123" i="23"/>
  <c r="BD123" i="23"/>
  <c r="BC123" i="23"/>
  <c r="B417" i="23" s="1"/>
  <c r="BK122" i="23"/>
  <c r="BK124" i="23" s="1"/>
  <c r="BJ122" i="23"/>
  <c r="BJ124" i="23" s="1"/>
  <c r="BI122" i="23"/>
  <c r="BI124" i="23" s="1"/>
  <c r="BH122" i="23"/>
  <c r="BH124" i="23" s="1"/>
  <c r="BG122" i="23"/>
  <c r="BG124" i="23" s="1"/>
  <c r="BF122" i="23"/>
  <c r="BF124" i="23" s="1"/>
  <c r="BE122" i="23"/>
  <c r="BE124" i="23" s="1"/>
  <c r="BD122" i="23"/>
  <c r="BD124" i="23" s="1"/>
  <c r="BC122" i="23"/>
  <c r="BC124" i="23" s="1"/>
  <c r="B423" i="23" s="1"/>
  <c r="BB122" i="23"/>
  <c r="BB124" i="23" s="1"/>
  <c r="B424" i="23" s="1"/>
  <c r="BA122" i="23"/>
  <c r="BA124" i="23" s="1"/>
  <c r="B425" i="23" s="1"/>
  <c r="AZ122" i="23"/>
  <c r="AZ124" i="23" s="1"/>
  <c r="B426" i="23" s="1"/>
  <c r="B427" i="23" s="1"/>
  <c r="AY122" i="23"/>
  <c r="AY124" i="23" s="1"/>
  <c r="C423" i="23" s="1"/>
  <c r="AX122" i="23"/>
  <c r="AX124" i="23" s="1"/>
  <c r="C424" i="23" s="1"/>
  <c r="AW122" i="23"/>
  <c r="AW124" i="23" s="1"/>
  <c r="C425" i="23" s="1"/>
  <c r="AV122" i="23"/>
  <c r="AV124" i="23" s="1"/>
  <c r="C426" i="23" s="1"/>
  <c r="AU122" i="23"/>
  <c r="AU124" i="23" s="1"/>
  <c r="D423" i="23" s="1"/>
  <c r="AT122" i="23"/>
  <c r="AT124" i="23" s="1"/>
  <c r="D424" i="23" s="1"/>
  <c r="AS122" i="23"/>
  <c r="AS124" i="23" s="1"/>
  <c r="D425" i="23" s="1"/>
  <c r="AR122" i="23"/>
  <c r="AR124" i="23" s="1"/>
  <c r="D426" i="23" s="1"/>
  <c r="AQ122" i="23"/>
  <c r="AQ124" i="23" s="1"/>
  <c r="E423" i="23" s="1"/>
  <c r="AP122" i="23"/>
  <c r="AP124" i="23" s="1"/>
  <c r="E424" i="23" s="1"/>
  <c r="AO122" i="23"/>
  <c r="AO124" i="23" s="1"/>
  <c r="E425" i="23" s="1"/>
  <c r="AN122" i="23"/>
  <c r="AN124" i="23" s="1"/>
  <c r="E426" i="23" s="1"/>
  <c r="E427" i="23" s="1"/>
  <c r="AM122" i="23"/>
  <c r="AM124" i="23" s="1"/>
  <c r="F423" i="23" s="1"/>
  <c r="AL122" i="23"/>
  <c r="AL124" i="23" s="1"/>
  <c r="F424" i="23" s="1"/>
  <c r="AK122" i="23"/>
  <c r="AK124" i="23" s="1"/>
  <c r="F425" i="23" s="1"/>
  <c r="AJ122" i="23"/>
  <c r="AJ124" i="23" s="1"/>
  <c r="F426" i="23" s="1"/>
  <c r="AI122" i="23"/>
  <c r="AI124" i="23" s="1"/>
  <c r="G423" i="23" s="1"/>
  <c r="AH122" i="23"/>
  <c r="AH124" i="23" s="1"/>
  <c r="G424" i="23" s="1"/>
  <c r="AG122" i="23"/>
  <c r="AG124" i="23" s="1"/>
  <c r="G425" i="23" s="1"/>
  <c r="AF122" i="23"/>
  <c r="AF124" i="23" s="1"/>
  <c r="G426" i="23" s="1"/>
  <c r="G427" i="23" s="1"/>
  <c r="AE122" i="23"/>
  <c r="AE124" i="23" s="1"/>
  <c r="H423" i="23" s="1"/>
  <c r="AD122" i="23"/>
  <c r="AD124" i="23" s="1"/>
  <c r="H424" i="23" s="1"/>
  <c r="AC122" i="23"/>
  <c r="AC124" i="23" s="1"/>
  <c r="H425" i="23" s="1"/>
  <c r="AB122" i="23"/>
  <c r="AB124" i="23" s="1"/>
  <c r="H426" i="23" s="1"/>
  <c r="H427" i="23" s="1"/>
  <c r="AA122" i="23"/>
  <c r="AA124" i="23" s="1"/>
  <c r="I423" i="23" s="1"/>
  <c r="Z122" i="23"/>
  <c r="Z124" i="23" s="1"/>
  <c r="I424" i="23" s="1"/>
  <c r="Y122" i="23"/>
  <c r="Y124" i="23" s="1"/>
  <c r="I425" i="23" s="1"/>
  <c r="X122" i="23"/>
  <c r="X124" i="23" s="1"/>
  <c r="I426" i="23" s="1"/>
  <c r="I427" i="23" s="1"/>
  <c r="W122" i="23"/>
  <c r="W124" i="23" s="1"/>
  <c r="J423" i="23" s="1"/>
  <c r="V122" i="23"/>
  <c r="V124" i="23" s="1"/>
  <c r="J424" i="23" s="1"/>
  <c r="U122" i="23"/>
  <c r="U124" i="23" s="1"/>
  <c r="J425" i="23" s="1"/>
  <c r="T122" i="23"/>
  <c r="T124" i="23" s="1"/>
  <c r="J426" i="23" s="1"/>
  <c r="S122" i="23"/>
  <c r="S124" i="23" s="1"/>
  <c r="K423" i="23" s="1"/>
  <c r="R122" i="23"/>
  <c r="R124" i="23" s="1"/>
  <c r="K424" i="23" s="1"/>
  <c r="Q122" i="23"/>
  <c r="Q124" i="23" s="1"/>
  <c r="K425" i="23" s="1"/>
  <c r="P122" i="23"/>
  <c r="P124" i="23" s="1"/>
  <c r="K426" i="23" s="1"/>
  <c r="K427" i="23" s="1"/>
  <c r="O122" i="23"/>
  <c r="O124" i="23" s="1"/>
  <c r="L423" i="23" s="1"/>
  <c r="N122" i="23"/>
  <c r="N124" i="23" s="1"/>
  <c r="L424" i="23" s="1"/>
  <c r="M122" i="23"/>
  <c r="M124" i="23" s="1"/>
  <c r="L425" i="23" s="1"/>
  <c r="L122" i="23"/>
  <c r="L124" i="23" s="1"/>
  <c r="L426" i="23" s="1"/>
  <c r="K122" i="23"/>
  <c r="K124" i="23" s="1"/>
  <c r="M423" i="23" s="1"/>
  <c r="J122" i="23"/>
  <c r="J124" i="23" s="1"/>
  <c r="M424" i="23" s="1"/>
  <c r="I122" i="23"/>
  <c r="I124" i="23" s="1"/>
  <c r="M425" i="23" s="1"/>
  <c r="H122" i="23"/>
  <c r="H124" i="23" s="1"/>
  <c r="M426" i="23" s="1"/>
  <c r="G122" i="23"/>
  <c r="G124" i="23" s="1"/>
  <c r="N423" i="23" s="1"/>
  <c r="F122" i="23"/>
  <c r="F124" i="23" s="1"/>
  <c r="N424" i="23" s="1"/>
  <c r="E122" i="23"/>
  <c r="E124" i="23" s="1"/>
  <c r="N425" i="23" s="1"/>
  <c r="D122" i="23"/>
  <c r="D124" i="23" s="1"/>
  <c r="N426" i="23" s="1"/>
  <c r="N427" i="23" s="1"/>
  <c r="C122" i="23"/>
  <c r="C124" i="23" s="1"/>
  <c r="O423" i="23" s="1"/>
  <c r="B122" i="23"/>
  <c r="B124" i="23" s="1"/>
  <c r="O426" i="23" s="1"/>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K119" i="23"/>
  <c r="BJ119" i="23"/>
  <c r="BI119" i="23"/>
  <c r="BH119" i="23"/>
  <c r="BG119" i="23"/>
  <c r="BF119" i="23"/>
  <c r="BE119" i="23"/>
  <c r="BD119" i="23"/>
  <c r="BC119" i="23"/>
  <c r="BB119" i="23"/>
  <c r="BA119" i="23"/>
  <c r="AZ119" i="23"/>
  <c r="AY119" i="23"/>
  <c r="AY123" i="23" s="1"/>
  <c r="AY125" i="23" s="1"/>
  <c r="C429" i="23" s="1"/>
  <c r="AX119" i="23"/>
  <c r="AW119" i="23"/>
  <c r="AV119" i="23"/>
  <c r="AU119" i="23"/>
  <c r="AU123" i="23" s="1"/>
  <c r="AU125" i="23" s="1"/>
  <c r="D429" i="23" s="1"/>
  <c r="AT119" i="23"/>
  <c r="AS119" i="23"/>
  <c r="AR119" i="23"/>
  <c r="AQ119" i="23"/>
  <c r="AP119" i="23"/>
  <c r="AO119" i="23"/>
  <c r="AN119" i="23"/>
  <c r="AM119" i="23"/>
  <c r="AM123" i="23" s="1"/>
  <c r="AM125" i="23" s="1"/>
  <c r="F429" i="23" s="1"/>
  <c r="AL119" i="23"/>
  <c r="AK119" i="23"/>
  <c r="AJ119" i="23"/>
  <c r="AI119" i="23"/>
  <c r="AI123" i="23" s="1"/>
  <c r="AI125" i="23" s="1"/>
  <c r="G429" i="23" s="1"/>
  <c r="AH119" i="23"/>
  <c r="AG119" i="23"/>
  <c r="AF119" i="23"/>
  <c r="AE119" i="23"/>
  <c r="AD119" i="23"/>
  <c r="AC119" i="23"/>
  <c r="AB119" i="23"/>
  <c r="AA119" i="23"/>
  <c r="AA123" i="23" s="1"/>
  <c r="AA125" i="23" s="1"/>
  <c r="I429" i="23" s="1"/>
  <c r="Z119" i="23"/>
  <c r="Y119" i="23"/>
  <c r="X119" i="23"/>
  <c r="W119" i="23"/>
  <c r="W123" i="23" s="1"/>
  <c r="W125" i="23" s="1"/>
  <c r="J429" i="23" s="1"/>
  <c r="V119" i="23"/>
  <c r="U119" i="23"/>
  <c r="T119" i="23"/>
  <c r="S119" i="23"/>
  <c r="R119" i="23"/>
  <c r="Q119" i="23"/>
  <c r="P119" i="23"/>
  <c r="O119" i="23"/>
  <c r="O123" i="23" s="1"/>
  <c r="O125" i="23" s="1"/>
  <c r="L429" i="23" s="1"/>
  <c r="N119" i="23"/>
  <c r="M119" i="23"/>
  <c r="L119" i="23"/>
  <c r="K119" i="23"/>
  <c r="K123" i="23" s="1"/>
  <c r="K125" i="23" s="1"/>
  <c r="M429" i="23" s="1"/>
  <c r="J119" i="23"/>
  <c r="I119" i="23"/>
  <c r="H119" i="23"/>
  <c r="G119" i="23"/>
  <c r="F119" i="23"/>
  <c r="E119" i="23"/>
  <c r="D119" i="23"/>
  <c r="C119" i="23"/>
  <c r="C123" i="23" s="1"/>
  <c r="C125" i="23" s="1"/>
  <c r="O429" i="23" s="1"/>
  <c r="B119" i="23"/>
  <c r="B123" i="23" s="1"/>
  <c r="N721" i="22"/>
  <c r="O720" i="22"/>
  <c r="M717" i="22"/>
  <c r="N716" i="22"/>
  <c r="N717" i="22" s="1"/>
  <c r="L713" i="22"/>
  <c r="M712" i="22"/>
  <c r="K709" i="22"/>
  <c r="L708" i="22"/>
  <c r="J705" i="22"/>
  <c r="K704" i="22"/>
  <c r="K705" i="22" s="1"/>
  <c r="I701" i="22"/>
  <c r="J700" i="22"/>
  <c r="J701" i="22" s="1"/>
  <c r="H697" i="22"/>
  <c r="I696" i="22"/>
  <c r="J696" i="22" s="1"/>
  <c r="J697" i="22" s="1"/>
  <c r="G693" i="22"/>
  <c r="H692" i="22"/>
  <c r="F689" i="22"/>
  <c r="G688" i="22"/>
  <c r="G689" i="22" s="1"/>
  <c r="E685" i="22"/>
  <c r="F684" i="22"/>
  <c r="F685" i="22" s="1"/>
  <c r="D681" i="22"/>
  <c r="E680" i="22"/>
  <c r="E681" i="22" s="1"/>
  <c r="C677" i="22"/>
  <c r="D676" i="22"/>
  <c r="D677" i="22" s="1"/>
  <c r="B673" i="22"/>
  <c r="C672" i="22"/>
  <c r="D672" i="22" s="1"/>
  <c r="D673" i="22" s="1"/>
  <c r="N669" i="22"/>
  <c r="O664" i="22"/>
  <c r="O661" i="22"/>
  <c r="O654"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N602" i="22"/>
  <c r="M602" i="22"/>
  <c r="L602" i="22"/>
  <c r="K602" i="22"/>
  <c r="K608" i="22" s="1"/>
  <c r="J602" i="22"/>
  <c r="I602" i="22"/>
  <c r="I608" i="22" s="1"/>
  <c r="H602" i="22"/>
  <c r="H608" i="22" s="1"/>
  <c r="G602" i="22"/>
  <c r="F602" i="22"/>
  <c r="E602" i="22"/>
  <c r="E608" i="22" s="1"/>
  <c r="D602" i="22"/>
  <c r="C602" i="22"/>
  <c r="B602" i="22"/>
  <c r="O601" i="22"/>
  <c r="N601" i="22"/>
  <c r="M601" i="22"/>
  <c r="M607" i="22" s="1"/>
  <c r="L601" i="22"/>
  <c r="K601" i="22"/>
  <c r="K607" i="22" s="1"/>
  <c r="J601" i="22"/>
  <c r="I601" i="22"/>
  <c r="H601" i="22"/>
  <c r="G601" i="22"/>
  <c r="F601" i="22"/>
  <c r="F607" i="22" s="1"/>
  <c r="E601" i="22"/>
  <c r="D601" i="22"/>
  <c r="C601" i="22"/>
  <c r="B601" i="22"/>
  <c r="O600" i="22"/>
  <c r="O606" i="22" s="1"/>
  <c r="N600" i="22"/>
  <c r="M600" i="22"/>
  <c r="M606" i="22" s="1"/>
  <c r="L600" i="22"/>
  <c r="L606" i="22" s="1"/>
  <c r="K600" i="22"/>
  <c r="J600" i="22"/>
  <c r="I600" i="22"/>
  <c r="H600" i="22"/>
  <c r="G600" i="22"/>
  <c r="F600" i="22"/>
  <c r="E600" i="22"/>
  <c r="D600" i="22"/>
  <c r="C600" i="22"/>
  <c r="C606" i="22" s="1"/>
  <c r="B600" i="22"/>
  <c r="O599" i="22"/>
  <c r="O605" i="22" s="1"/>
  <c r="N599" i="22"/>
  <c r="M599" i="22"/>
  <c r="L599" i="22"/>
  <c r="K599" i="22"/>
  <c r="J599" i="22"/>
  <c r="J605" i="22" s="1"/>
  <c r="I599" i="22"/>
  <c r="H599" i="22"/>
  <c r="G599" i="22"/>
  <c r="F599" i="22"/>
  <c r="E599" i="22"/>
  <c r="E605" i="22" s="1"/>
  <c r="D599" i="22"/>
  <c r="C599" i="22"/>
  <c r="C605" i="22" s="1"/>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D588" i="22" s="1"/>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L581" i="22" s="1"/>
  <c r="K577" i="22"/>
  <c r="J577" i="22"/>
  <c r="I577" i="22"/>
  <c r="H577" i="22"/>
  <c r="G577" i="22"/>
  <c r="F577" i="22"/>
  <c r="E577" i="22"/>
  <c r="D577" i="22"/>
  <c r="C577" i="22"/>
  <c r="B577" i="22"/>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I563" i="22"/>
  <c r="H563" i="22"/>
  <c r="H567" i="22" s="1"/>
  <c r="G563" i="22"/>
  <c r="F563" i="22"/>
  <c r="E563" i="22"/>
  <c r="D563" i="22"/>
  <c r="C563" i="22"/>
  <c r="B563" i="22"/>
  <c r="O543" i="22"/>
  <c r="O542"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K536" i="22" s="1"/>
  <c r="J532" i="22"/>
  <c r="J536" i="22" s="1"/>
  <c r="I532" i="22"/>
  <c r="H532" i="22"/>
  <c r="G532" i="22"/>
  <c r="F532" i="22"/>
  <c r="F536" i="22" s="1"/>
  <c r="E532" i="22"/>
  <c r="D532" i="22"/>
  <c r="C532" i="22"/>
  <c r="B532" i="22"/>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I524" i="22"/>
  <c r="H524" i="22"/>
  <c r="G524" i="22"/>
  <c r="F524" i="22"/>
  <c r="F528" i="22" s="1"/>
  <c r="E524" i="22"/>
  <c r="D524" i="22"/>
  <c r="C524" i="22"/>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J520" i="22" s="1"/>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K499" i="22"/>
  <c r="J499" i="22"/>
  <c r="I499" i="22"/>
  <c r="H499" i="22"/>
  <c r="G499" i="22"/>
  <c r="F499" i="22"/>
  <c r="F503" i="22" s="1"/>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B496" i="22" s="1"/>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K486" i="22"/>
  <c r="J486" i="22"/>
  <c r="J490" i="22" s="1"/>
  <c r="I486" i="22"/>
  <c r="H486" i="22"/>
  <c r="G486" i="22"/>
  <c r="F486" i="22"/>
  <c r="E486" i="22"/>
  <c r="D486" i="22"/>
  <c r="C486" i="22"/>
  <c r="B486" i="22"/>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I480" i="22"/>
  <c r="H480" i="22"/>
  <c r="G480" i="22"/>
  <c r="F480" i="22"/>
  <c r="E480" i="22"/>
  <c r="D480" i="22"/>
  <c r="C480" i="22"/>
  <c r="B480" i="22"/>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I468" i="22"/>
  <c r="H468" i="22"/>
  <c r="G468" i="22"/>
  <c r="F468" i="22"/>
  <c r="E468" i="22"/>
  <c r="D468" i="22"/>
  <c r="C468" i="22"/>
  <c r="B468" i="22"/>
  <c r="O464" i="22"/>
  <c r="O510" i="22" s="1"/>
  <c r="O550" i="22" s="1"/>
  <c r="N464" i="22"/>
  <c r="N510" i="22" s="1"/>
  <c r="M464" i="22"/>
  <c r="L464" i="22"/>
  <c r="L510" i="22" s="1"/>
  <c r="K464" i="22"/>
  <c r="K510" i="22" s="1"/>
  <c r="J464" i="22"/>
  <c r="J510" i="22" s="1"/>
  <c r="I464" i="22"/>
  <c r="H464" i="22"/>
  <c r="H510" i="22" s="1"/>
  <c r="G464" i="22"/>
  <c r="F464" i="22"/>
  <c r="F510" i="22" s="1"/>
  <c r="E464" i="22"/>
  <c r="D464" i="22"/>
  <c r="D510" i="22" s="1"/>
  <c r="C464" i="22"/>
  <c r="C510" i="22" s="1"/>
  <c r="B464" i="22"/>
  <c r="B510" i="22" s="1"/>
  <c r="O463" i="22"/>
  <c r="N463" i="22"/>
  <c r="N509" i="22" s="1"/>
  <c r="M463" i="22"/>
  <c r="M509" i="22" s="1"/>
  <c r="L463" i="22"/>
  <c r="L509" i="22" s="1"/>
  <c r="K463" i="22"/>
  <c r="J463" i="22"/>
  <c r="J509" i="22" s="1"/>
  <c r="I463" i="22"/>
  <c r="I509" i="22" s="1"/>
  <c r="H463" i="22"/>
  <c r="H509" i="22" s="1"/>
  <c r="G463" i="22"/>
  <c r="F463" i="22"/>
  <c r="F509" i="22" s="1"/>
  <c r="E463" i="22"/>
  <c r="D463" i="22"/>
  <c r="D509" i="22" s="1"/>
  <c r="C463" i="22"/>
  <c r="B463" i="22"/>
  <c r="B509" i="22" s="1"/>
  <c r="O462" i="22"/>
  <c r="O508" i="22" s="1"/>
  <c r="N462" i="22"/>
  <c r="N508" i="22" s="1"/>
  <c r="M462" i="22"/>
  <c r="L462" i="22"/>
  <c r="L508" i="22" s="1"/>
  <c r="K462" i="22"/>
  <c r="K508" i="22" s="1"/>
  <c r="J462" i="22"/>
  <c r="J508" i="22" s="1"/>
  <c r="I462" i="22"/>
  <c r="H462" i="22"/>
  <c r="H508" i="22" s="1"/>
  <c r="G462" i="22"/>
  <c r="G508" i="22" s="1"/>
  <c r="F462" i="22"/>
  <c r="F508" i="22" s="1"/>
  <c r="E462" i="22"/>
  <c r="D462" i="22"/>
  <c r="D508" i="22" s="1"/>
  <c r="C462" i="22"/>
  <c r="B462" i="22"/>
  <c r="B508" i="22" s="1"/>
  <c r="O461" i="22"/>
  <c r="N461" i="22"/>
  <c r="N507" i="22" s="1"/>
  <c r="M461" i="22"/>
  <c r="L461" i="22"/>
  <c r="L507" i="22" s="1"/>
  <c r="K461" i="22"/>
  <c r="J461" i="22"/>
  <c r="J507" i="22" s="1"/>
  <c r="I461" i="22"/>
  <c r="H461" i="22"/>
  <c r="H507" i="22" s="1"/>
  <c r="G461" i="22"/>
  <c r="F461" i="22"/>
  <c r="F507" i="22" s="1"/>
  <c r="E461" i="22"/>
  <c r="D461" i="22"/>
  <c r="D507" i="22" s="1"/>
  <c r="C461" i="22"/>
  <c r="B461" i="22"/>
  <c r="B507" i="22" s="1"/>
  <c r="O457" i="22"/>
  <c r="O648" i="22" s="1"/>
  <c r="N457" i="22"/>
  <c r="N648" i="22" s="1"/>
  <c r="N655" i="22" s="1"/>
  <c r="M457" i="22"/>
  <c r="M648" i="22" s="1"/>
  <c r="M655" i="22" s="1"/>
  <c r="L457" i="22"/>
  <c r="K457" i="22"/>
  <c r="K648" i="22" s="1"/>
  <c r="K655" i="22" s="1"/>
  <c r="J457" i="22"/>
  <c r="J648" i="22" s="1"/>
  <c r="J655" i="22" s="1"/>
  <c r="I457" i="22"/>
  <c r="I648" i="22" s="1"/>
  <c r="I655" i="22" s="1"/>
  <c r="H457" i="22"/>
  <c r="G457" i="22"/>
  <c r="G648" i="22" s="1"/>
  <c r="G655" i="22" s="1"/>
  <c r="F457" i="22"/>
  <c r="F648" i="22" s="1"/>
  <c r="F655" i="22" s="1"/>
  <c r="E457" i="22"/>
  <c r="E648" i="22" s="1"/>
  <c r="E655" i="22" s="1"/>
  <c r="D457" i="22"/>
  <c r="C457" i="22"/>
  <c r="C648" i="22" s="1"/>
  <c r="C655" i="22" s="1"/>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1" i="22"/>
  <c r="O425" i="22"/>
  <c r="O419"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M402" i="22"/>
  <c r="L402" i="22"/>
  <c r="K402" i="22"/>
  <c r="K452" i="22" s="1"/>
  <c r="J402" i="22"/>
  <c r="I402" i="22"/>
  <c r="H402" i="22"/>
  <c r="G402" i="22"/>
  <c r="F402" i="22"/>
  <c r="E402" i="22"/>
  <c r="D402" i="22"/>
  <c r="C402" i="22"/>
  <c r="B402" i="22"/>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N396" i="22"/>
  <c r="M396" i="22"/>
  <c r="L396" i="22"/>
  <c r="L397" i="22" s="1"/>
  <c r="K396" i="22"/>
  <c r="J396" i="22"/>
  <c r="J397" i="22" s="1"/>
  <c r="I396" i="22"/>
  <c r="I397" i="22" s="1"/>
  <c r="H396" i="22"/>
  <c r="G396" i="22"/>
  <c r="G397" i="22" s="1"/>
  <c r="F396" i="22"/>
  <c r="E396" i="22"/>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O391" i="22" s="1"/>
  <c r="N390" i="22"/>
  <c r="M390" i="22"/>
  <c r="L390" i="22"/>
  <c r="L391" i="22" s="1"/>
  <c r="K390" i="22"/>
  <c r="J390" i="22"/>
  <c r="I390" i="22"/>
  <c r="H390" i="22"/>
  <c r="H391" i="22" s="1"/>
  <c r="G390" i="22"/>
  <c r="F390" i="22"/>
  <c r="E390" i="22"/>
  <c r="E391" i="22" s="1"/>
  <c r="D390" i="22"/>
  <c r="C390" i="22"/>
  <c r="C391" i="22" s="1"/>
  <c r="B390" i="22"/>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L385" i="22" s="1"/>
  <c r="K384" i="22"/>
  <c r="K385" i="22" s="1"/>
  <c r="J384" i="22"/>
  <c r="J385" i="22" s="1"/>
  <c r="I384" i="22"/>
  <c r="I385" i="22" s="1"/>
  <c r="H384" i="22"/>
  <c r="H385" i="22" s="1"/>
  <c r="G384" i="22"/>
  <c r="G385" i="22" s="1"/>
  <c r="F384" i="22"/>
  <c r="F385" i="22" s="1"/>
  <c r="E384" i="22"/>
  <c r="E385" i="22" s="1"/>
  <c r="D384" i="22"/>
  <c r="D385" i="22" s="1"/>
  <c r="C384" i="22"/>
  <c r="C385" i="22" s="1"/>
  <c r="B384" i="22"/>
  <c r="B385" i="22" s="1"/>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M378" i="22"/>
  <c r="L378" i="22"/>
  <c r="K378" i="22"/>
  <c r="J378" i="22"/>
  <c r="I378" i="22"/>
  <c r="H378" i="22"/>
  <c r="G378" i="22"/>
  <c r="F378" i="22"/>
  <c r="E378" i="22"/>
  <c r="E379" i="22" s="1"/>
  <c r="D378" i="22"/>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M372" i="22"/>
  <c r="L372" i="22"/>
  <c r="K372" i="22"/>
  <c r="J372" i="22"/>
  <c r="I372" i="22"/>
  <c r="I373" i="22" s="1"/>
  <c r="H372" i="22"/>
  <c r="G372" i="22"/>
  <c r="G373" i="22" s="1"/>
  <c r="F372" i="22"/>
  <c r="E372" i="22"/>
  <c r="E373" i="22" s="1"/>
  <c r="D372" i="22"/>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M366" i="22"/>
  <c r="L366" i="22"/>
  <c r="L367" i="22" s="1"/>
  <c r="K366" i="22"/>
  <c r="J366" i="22"/>
  <c r="I366" i="22"/>
  <c r="I367" i="22" s="1"/>
  <c r="H366" i="22"/>
  <c r="G366" i="22"/>
  <c r="G367" i="22" s="1"/>
  <c r="F366" i="22"/>
  <c r="E366" i="22"/>
  <c r="D366" i="22"/>
  <c r="C366" i="22"/>
  <c r="C367" i="22" s="1"/>
  <c r="B366" i="22"/>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M360" i="22"/>
  <c r="L360" i="22"/>
  <c r="K360" i="22"/>
  <c r="K361" i="22" s="1"/>
  <c r="J360" i="22"/>
  <c r="I360" i="22"/>
  <c r="I361" i="22" s="1"/>
  <c r="H360" i="22"/>
  <c r="H361" i="22" s="1"/>
  <c r="G360" i="22"/>
  <c r="G361" i="22" s="1"/>
  <c r="F360" i="22"/>
  <c r="E360" i="22"/>
  <c r="D360" i="22"/>
  <c r="C360" i="22"/>
  <c r="C361" i="22" s="1"/>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O355" i="22" s="1"/>
  <c r="N354" i="22"/>
  <c r="M354" i="22"/>
  <c r="L354" i="22"/>
  <c r="K354" i="22"/>
  <c r="J354" i="22"/>
  <c r="I354" i="22"/>
  <c r="I355" i="22" s="1"/>
  <c r="H354" i="22"/>
  <c r="G354" i="22"/>
  <c r="G355" i="22" s="1"/>
  <c r="F354" i="22"/>
  <c r="E354" i="22"/>
  <c r="E355" i="22" s="1"/>
  <c r="D354" i="22"/>
  <c r="C354" i="22"/>
  <c r="C355" i="22" s="1"/>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540" i="22" s="1"/>
  <c r="BB213" i="22"/>
  <c r="BB215" i="22" s="1"/>
  <c r="B541" i="22" s="1"/>
  <c r="BA213" i="22"/>
  <c r="BA215" i="22" s="1"/>
  <c r="B542" i="22" s="1"/>
  <c r="AZ213" i="22"/>
  <c r="AZ215" i="22" s="1"/>
  <c r="B543" i="22" s="1"/>
  <c r="AY213" i="22"/>
  <c r="AY215" i="22" s="1"/>
  <c r="C540" i="22" s="1"/>
  <c r="AX213" i="22"/>
  <c r="AX215" i="22" s="1"/>
  <c r="C541" i="22" s="1"/>
  <c r="AW213" i="22"/>
  <c r="AW215" i="22" s="1"/>
  <c r="C542" i="22" s="1"/>
  <c r="AV213" i="22"/>
  <c r="AV215" i="22" s="1"/>
  <c r="C543" i="22" s="1"/>
  <c r="AU213" i="22"/>
  <c r="AU215" i="22" s="1"/>
  <c r="D540" i="22" s="1"/>
  <c r="AT213" i="22"/>
  <c r="AT215" i="22" s="1"/>
  <c r="D541" i="22" s="1"/>
  <c r="AS213" i="22"/>
  <c r="AS215" i="22" s="1"/>
  <c r="D542" i="22" s="1"/>
  <c r="AR213" i="22"/>
  <c r="AR215" i="22" s="1"/>
  <c r="D543" i="22" s="1"/>
  <c r="AQ213" i="22"/>
  <c r="AQ215" i="22" s="1"/>
  <c r="E540" i="22" s="1"/>
  <c r="AP213" i="22"/>
  <c r="AP215" i="22" s="1"/>
  <c r="E541" i="22" s="1"/>
  <c r="AO213" i="22"/>
  <c r="AO215" i="22" s="1"/>
  <c r="E542" i="22" s="1"/>
  <c r="AN213" i="22"/>
  <c r="AN215" i="22" s="1"/>
  <c r="E543" i="22" s="1"/>
  <c r="AM213" i="22"/>
  <c r="AM215" i="22" s="1"/>
  <c r="F540" i="22" s="1"/>
  <c r="AL213" i="22"/>
  <c r="AL215" i="22" s="1"/>
  <c r="F541" i="22" s="1"/>
  <c r="AK213" i="22"/>
  <c r="AK215" i="22" s="1"/>
  <c r="F542" i="22" s="1"/>
  <c r="AJ213" i="22"/>
  <c r="AJ215" i="22" s="1"/>
  <c r="F543" i="22" s="1"/>
  <c r="AI213" i="22"/>
  <c r="AI215" i="22" s="1"/>
  <c r="G540" i="22" s="1"/>
  <c r="AH213" i="22"/>
  <c r="AH215" i="22" s="1"/>
  <c r="G541" i="22" s="1"/>
  <c r="AG213" i="22"/>
  <c r="AG215" i="22" s="1"/>
  <c r="G542" i="22" s="1"/>
  <c r="AF213" i="22"/>
  <c r="AF215" i="22" s="1"/>
  <c r="G543" i="22" s="1"/>
  <c r="AE213" i="22"/>
  <c r="AE215" i="22" s="1"/>
  <c r="H540" i="22" s="1"/>
  <c r="AD213" i="22"/>
  <c r="AD215" i="22" s="1"/>
  <c r="H541" i="22" s="1"/>
  <c r="AC213" i="22"/>
  <c r="AC215" i="22" s="1"/>
  <c r="H542" i="22" s="1"/>
  <c r="AB213" i="22"/>
  <c r="AB215" i="22" s="1"/>
  <c r="H543" i="22" s="1"/>
  <c r="AA213" i="22"/>
  <c r="AA215" i="22" s="1"/>
  <c r="I540"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B213" i="22"/>
  <c r="B215" i="22" s="1"/>
  <c r="O541" i="22" s="1"/>
  <c r="BK123" i="22"/>
  <c r="BJ123" i="22"/>
  <c r="BI123" i="22"/>
  <c r="BH123" i="22"/>
  <c r="BG123" i="22"/>
  <c r="BF123" i="22"/>
  <c r="BE123" i="22"/>
  <c r="BD123" i="22"/>
  <c r="BC123" i="22"/>
  <c r="B417" i="22" s="1"/>
  <c r="BK122" i="22"/>
  <c r="BK124" i="22" s="1"/>
  <c r="BJ122" i="22"/>
  <c r="BJ124" i="22" s="1"/>
  <c r="BI122" i="22"/>
  <c r="BI124" i="22" s="1"/>
  <c r="BH122" i="22"/>
  <c r="BH124" i="22" s="1"/>
  <c r="BG122" i="22"/>
  <c r="BG124" i="22" s="1"/>
  <c r="BF122" i="22"/>
  <c r="BF124" i="22" s="1"/>
  <c r="BE122" i="22"/>
  <c r="BE124" i="22" s="1"/>
  <c r="BD122" i="22"/>
  <c r="BD124" i="22" s="1"/>
  <c r="BC122" i="22"/>
  <c r="BC124" i="22" s="1"/>
  <c r="B423" i="22" s="1"/>
  <c r="BB122" i="22"/>
  <c r="BB124" i="22" s="1"/>
  <c r="B424" i="22" s="1"/>
  <c r="BA122" i="22"/>
  <c r="BA124" i="22" s="1"/>
  <c r="B425" i="22" s="1"/>
  <c r="AZ122" i="22"/>
  <c r="AZ124" i="22" s="1"/>
  <c r="B426" i="22" s="1"/>
  <c r="AY122" i="22"/>
  <c r="AY124" i="22" s="1"/>
  <c r="C423" i="22" s="1"/>
  <c r="AX122" i="22"/>
  <c r="AX124" i="22" s="1"/>
  <c r="C424" i="22" s="1"/>
  <c r="AW122" i="22"/>
  <c r="AW124" i="22" s="1"/>
  <c r="C425" i="22" s="1"/>
  <c r="AV122" i="22"/>
  <c r="AV124" i="22" s="1"/>
  <c r="C426" i="22" s="1"/>
  <c r="C427" i="22" s="1"/>
  <c r="AU122" i="22"/>
  <c r="AU124" i="22" s="1"/>
  <c r="D423" i="22" s="1"/>
  <c r="AT122" i="22"/>
  <c r="AT124" i="22" s="1"/>
  <c r="D424" i="22" s="1"/>
  <c r="AS122" i="22"/>
  <c r="AS124" i="22" s="1"/>
  <c r="D425" i="22" s="1"/>
  <c r="AR122" i="22"/>
  <c r="AR124" i="22" s="1"/>
  <c r="D426" i="22" s="1"/>
  <c r="AQ122" i="22"/>
  <c r="AQ124" i="22" s="1"/>
  <c r="E423" i="22" s="1"/>
  <c r="AP122" i="22"/>
  <c r="AP124" i="22" s="1"/>
  <c r="E424" i="22" s="1"/>
  <c r="AO122" i="22"/>
  <c r="AO124" i="22" s="1"/>
  <c r="E425" i="22" s="1"/>
  <c r="AN122" i="22"/>
  <c r="AN124" i="22" s="1"/>
  <c r="E426" i="22" s="1"/>
  <c r="AM122" i="22"/>
  <c r="AM124" i="22" s="1"/>
  <c r="F423" i="22" s="1"/>
  <c r="AL122" i="22"/>
  <c r="AL124" i="22" s="1"/>
  <c r="F424" i="22" s="1"/>
  <c r="AK122" i="22"/>
  <c r="AK124" i="22" s="1"/>
  <c r="F425" i="22" s="1"/>
  <c r="AJ122" i="22"/>
  <c r="AJ124" i="22" s="1"/>
  <c r="F426" i="22" s="1"/>
  <c r="F427" i="22" s="1"/>
  <c r="AI122" i="22"/>
  <c r="AI124" i="22" s="1"/>
  <c r="G423" i="22" s="1"/>
  <c r="AH122" i="22"/>
  <c r="AH124" i="22" s="1"/>
  <c r="G424" i="22" s="1"/>
  <c r="AG122" i="22"/>
  <c r="AG124" i="22" s="1"/>
  <c r="G425" i="22" s="1"/>
  <c r="AF122" i="22"/>
  <c r="AF124" i="22" s="1"/>
  <c r="G426" i="22" s="1"/>
  <c r="AE122" i="22"/>
  <c r="AE124" i="22" s="1"/>
  <c r="H423" i="22" s="1"/>
  <c r="AD122" i="22"/>
  <c r="AD124" i="22" s="1"/>
  <c r="H424" i="22" s="1"/>
  <c r="AC122" i="22"/>
  <c r="AC124" i="22" s="1"/>
  <c r="H425" i="22" s="1"/>
  <c r="AB122" i="22"/>
  <c r="AB124" i="22" s="1"/>
  <c r="H426"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S122" i="22"/>
  <c r="S124" i="22" s="1"/>
  <c r="K423" i="22" s="1"/>
  <c r="R122" i="22"/>
  <c r="R124" i="22" s="1"/>
  <c r="K424" i="22" s="1"/>
  <c r="Q122" i="22"/>
  <c r="Q124" i="22" s="1"/>
  <c r="K425" i="22" s="1"/>
  <c r="P122" i="22"/>
  <c r="P124" i="22" s="1"/>
  <c r="K426" i="22" s="1"/>
  <c r="O122" i="22"/>
  <c r="O124" i="22" s="1"/>
  <c r="L423" i="22" s="1"/>
  <c r="N122" i="22"/>
  <c r="N124" i="22" s="1"/>
  <c r="L424" i="22" s="1"/>
  <c r="M122" i="22"/>
  <c r="M124" i="22" s="1"/>
  <c r="L425" i="22" s="1"/>
  <c r="L122" i="22"/>
  <c r="L124" i="22" s="1"/>
  <c r="L426" i="22" s="1"/>
  <c r="L427" i="22" s="1"/>
  <c r="K122" i="22"/>
  <c r="K124" i="22" s="1"/>
  <c r="M423" i="22" s="1"/>
  <c r="J122" i="22"/>
  <c r="J124" i="22" s="1"/>
  <c r="M424" i="22" s="1"/>
  <c r="I122" i="22"/>
  <c r="I124" i="22" s="1"/>
  <c r="M425" i="22" s="1"/>
  <c r="H122" i="22"/>
  <c r="H124" i="22" s="1"/>
  <c r="M426" i="22" s="1"/>
  <c r="G122" i="22"/>
  <c r="G124" i="22" s="1"/>
  <c r="N423" i="22" s="1"/>
  <c r="F122" i="22"/>
  <c r="F124" i="22" s="1"/>
  <c r="N424" i="22" s="1"/>
  <c r="E122" i="22"/>
  <c r="E124" i="22" s="1"/>
  <c r="N425" i="22" s="1"/>
  <c r="D122" i="22"/>
  <c r="D124" i="22" s="1"/>
  <c r="N426" i="22" s="1"/>
  <c r="C122" i="22"/>
  <c r="C124" i="22" s="1"/>
  <c r="O423" i="22" s="1"/>
  <c r="B122" i="22"/>
  <c r="B124" i="22" s="1"/>
  <c r="O426"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B123" i="22" s="1"/>
  <c r="BB125" i="22" s="1"/>
  <c r="B430" i="22" s="1"/>
  <c r="BA119" i="22"/>
  <c r="AZ119" i="22"/>
  <c r="AY119" i="22"/>
  <c r="AX119" i="22"/>
  <c r="AW119" i="22"/>
  <c r="AV119" i="22"/>
  <c r="AU119" i="22"/>
  <c r="AT119" i="22"/>
  <c r="AT123" i="22" s="1"/>
  <c r="AT125" i="22" s="1"/>
  <c r="D430" i="22" s="1"/>
  <c r="AS119" i="22"/>
  <c r="AS123" i="22" s="1"/>
  <c r="AS125" i="22" s="1"/>
  <c r="D431" i="22" s="1"/>
  <c r="AR119" i="22"/>
  <c r="AQ119" i="22"/>
  <c r="AP119" i="22"/>
  <c r="AP123" i="22" s="1"/>
  <c r="AP125" i="22" s="1"/>
  <c r="E430" i="22" s="1"/>
  <c r="AO119" i="22"/>
  <c r="AN119" i="22"/>
  <c r="AM119" i="22"/>
  <c r="AL119" i="22"/>
  <c r="AK119" i="22"/>
  <c r="AJ119" i="22"/>
  <c r="AI119" i="22"/>
  <c r="AH119" i="22"/>
  <c r="AH123" i="22" s="1"/>
  <c r="AH125" i="22" s="1"/>
  <c r="G430" i="22" s="1"/>
  <c r="AG119" i="22"/>
  <c r="AG123" i="22" s="1"/>
  <c r="AG125" i="22" s="1"/>
  <c r="G431" i="22" s="1"/>
  <c r="AF119" i="22"/>
  <c r="AE119" i="22"/>
  <c r="AD119" i="22"/>
  <c r="AD123" i="22" s="1"/>
  <c r="AD125" i="22" s="1"/>
  <c r="H430" i="22" s="1"/>
  <c r="AC119" i="22"/>
  <c r="AB119" i="22"/>
  <c r="AA119" i="22"/>
  <c r="Z119" i="22"/>
  <c r="Y119" i="22"/>
  <c r="X119" i="22"/>
  <c r="W119" i="22"/>
  <c r="V119" i="22"/>
  <c r="V123" i="22" s="1"/>
  <c r="V125" i="22" s="1"/>
  <c r="J430" i="22" s="1"/>
  <c r="U119" i="22"/>
  <c r="U123" i="22" s="1"/>
  <c r="U125" i="22" s="1"/>
  <c r="J431" i="22" s="1"/>
  <c r="T119" i="22"/>
  <c r="S119" i="22"/>
  <c r="R119" i="22"/>
  <c r="R123" i="22" s="1"/>
  <c r="R125" i="22" s="1"/>
  <c r="K430" i="22" s="1"/>
  <c r="Q119" i="22"/>
  <c r="P119" i="22"/>
  <c r="O119" i="22"/>
  <c r="N119" i="22"/>
  <c r="M119" i="22"/>
  <c r="L119" i="22"/>
  <c r="K119" i="22"/>
  <c r="J119" i="22"/>
  <c r="J123" i="22" s="1"/>
  <c r="J125" i="22" s="1"/>
  <c r="M430" i="22" s="1"/>
  <c r="I119" i="22"/>
  <c r="I123" i="22" s="1"/>
  <c r="I125" i="22" s="1"/>
  <c r="M431" i="22" s="1"/>
  <c r="H119" i="22"/>
  <c r="G119" i="22"/>
  <c r="F119" i="22"/>
  <c r="F123" i="22" s="1"/>
  <c r="F125" i="22" s="1"/>
  <c r="N430" i="22" s="1"/>
  <c r="E119" i="22"/>
  <c r="D119" i="22"/>
  <c r="C119" i="22"/>
  <c r="B119" i="22"/>
  <c r="N721" i="21"/>
  <c r="O720" i="21"/>
  <c r="M717" i="21"/>
  <c r="N716" i="21"/>
  <c r="N717" i="21" s="1"/>
  <c r="L713" i="21"/>
  <c r="M712" i="21"/>
  <c r="N712" i="21" s="1"/>
  <c r="N713" i="21" s="1"/>
  <c r="K709" i="21"/>
  <c r="L708" i="21"/>
  <c r="J705" i="21"/>
  <c r="K704" i="21"/>
  <c r="K705" i="21" s="1"/>
  <c r="I701" i="21"/>
  <c r="J700" i="21"/>
  <c r="J701" i="21" s="1"/>
  <c r="H697" i="21"/>
  <c r="I696" i="21"/>
  <c r="J696" i="21" s="1"/>
  <c r="J697" i="21" s="1"/>
  <c r="G693" i="21"/>
  <c r="H692" i="21"/>
  <c r="F689" i="21"/>
  <c r="G688" i="21"/>
  <c r="G689" i="21" s="1"/>
  <c r="E685" i="21"/>
  <c r="F684" i="21"/>
  <c r="F685" i="21" s="1"/>
  <c r="D681" i="21"/>
  <c r="E680" i="21"/>
  <c r="E681" i="21" s="1"/>
  <c r="C677" i="21"/>
  <c r="D676" i="21"/>
  <c r="D677" i="21" s="1"/>
  <c r="B673" i="21"/>
  <c r="C672" i="21"/>
  <c r="N669" i="21"/>
  <c r="O664" i="21"/>
  <c r="O661" i="21"/>
  <c r="O654"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O602" i="21"/>
  <c r="N602" i="21"/>
  <c r="M602" i="21"/>
  <c r="M608" i="21" s="1"/>
  <c r="L602" i="21"/>
  <c r="L608" i="21" s="1"/>
  <c r="K602" i="21"/>
  <c r="J602" i="21"/>
  <c r="I602" i="21"/>
  <c r="H602" i="21"/>
  <c r="G602" i="21"/>
  <c r="F602" i="21"/>
  <c r="E602" i="21"/>
  <c r="E608" i="21" s="1"/>
  <c r="D602" i="21"/>
  <c r="D608" i="21" s="1"/>
  <c r="C602" i="21"/>
  <c r="B602" i="21"/>
  <c r="O601" i="21"/>
  <c r="O607" i="21" s="1"/>
  <c r="N601" i="21"/>
  <c r="N607" i="21" s="1"/>
  <c r="M601" i="21"/>
  <c r="L601" i="21"/>
  <c r="K601" i="21"/>
  <c r="J601" i="21"/>
  <c r="I601" i="21"/>
  <c r="I607" i="21" s="1"/>
  <c r="H601" i="21"/>
  <c r="G601" i="21"/>
  <c r="G607" i="21" s="1"/>
  <c r="F601" i="21"/>
  <c r="F607" i="21" s="1"/>
  <c r="E601" i="21"/>
  <c r="D601" i="21"/>
  <c r="C601" i="21"/>
  <c r="C607" i="21" s="1"/>
  <c r="B601" i="21"/>
  <c r="B607" i="21" s="1"/>
  <c r="O600" i="21"/>
  <c r="N600" i="21"/>
  <c r="M600" i="21"/>
  <c r="L600" i="21"/>
  <c r="K600" i="21"/>
  <c r="K606" i="21" s="1"/>
  <c r="J600" i="21"/>
  <c r="I600" i="21"/>
  <c r="I606" i="21" s="1"/>
  <c r="H600" i="21"/>
  <c r="H606" i="21" s="1"/>
  <c r="G600" i="21"/>
  <c r="F600" i="21"/>
  <c r="E600" i="21"/>
  <c r="E606" i="21" s="1"/>
  <c r="D600" i="21"/>
  <c r="D606" i="21" s="1"/>
  <c r="C600" i="21"/>
  <c r="B600" i="21"/>
  <c r="O599" i="21"/>
  <c r="N599" i="21"/>
  <c r="M599" i="21"/>
  <c r="M605" i="21" s="1"/>
  <c r="L599" i="21"/>
  <c r="K599" i="21"/>
  <c r="K605" i="21" s="1"/>
  <c r="J599" i="21"/>
  <c r="J605" i="21" s="1"/>
  <c r="I599" i="21"/>
  <c r="H599" i="21"/>
  <c r="G599" i="21"/>
  <c r="G605" i="21" s="1"/>
  <c r="F599" i="21"/>
  <c r="F605" i="21" s="1"/>
  <c r="E599" i="21"/>
  <c r="D599" i="21"/>
  <c r="C599" i="21"/>
  <c r="B599" i="2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L584" i="21"/>
  <c r="K584" i="21"/>
  <c r="J584" i="21"/>
  <c r="I584" i="21"/>
  <c r="H584" i="21"/>
  <c r="G584" i="21"/>
  <c r="F584" i="21"/>
  <c r="E584" i="21"/>
  <c r="D584" i="21"/>
  <c r="C584" i="21"/>
  <c r="B584" i="21"/>
  <c r="B588" i="21" s="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L577" i="21"/>
  <c r="K577" i="21"/>
  <c r="J577" i="21"/>
  <c r="J581" i="21" s="1"/>
  <c r="I577" i="21"/>
  <c r="H577" i="21"/>
  <c r="G577" i="21"/>
  <c r="F577" i="21"/>
  <c r="E577" i="21"/>
  <c r="D577" i="21"/>
  <c r="C577" i="21"/>
  <c r="B57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L563" i="21"/>
  <c r="K563" i="21"/>
  <c r="J563" i="21"/>
  <c r="I563" i="21"/>
  <c r="H563" i="21"/>
  <c r="G563" i="21"/>
  <c r="F563" i="21"/>
  <c r="F567" i="21" s="1"/>
  <c r="E563" i="21"/>
  <c r="D563" i="21"/>
  <c r="C563" i="21"/>
  <c r="B563" i="21"/>
  <c r="O543" i="21"/>
  <c r="O542"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L532" i="21"/>
  <c r="K532" i="21"/>
  <c r="J532" i="21"/>
  <c r="I532" i="21"/>
  <c r="H532" i="21"/>
  <c r="G532" i="21"/>
  <c r="G536" i="21" s="1"/>
  <c r="F532" i="21"/>
  <c r="E532" i="21"/>
  <c r="D532" i="21"/>
  <c r="C532" i="21"/>
  <c r="B532"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L524" i="21"/>
  <c r="K524" i="21"/>
  <c r="J524" i="21"/>
  <c r="I524" i="21"/>
  <c r="H524" i="21"/>
  <c r="G524" i="21"/>
  <c r="F524" i="21"/>
  <c r="E524" i="21"/>
  <c r="D524" i="21"/>
  <c r="C524" i="21"/>
  <c r="B524"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L516" i="21"/>
  <c r="K516" i="21"/>
  <c r="J516" i="21"/>
  <c r="I516" i="21"/>
  <c r="H516" i="21"/>
  <c r="G516" i="21"/>
  <c r="F516" i="21"/>
  <c r="E516" i="21"/>
  <c r="D516" i="21"/>
  <c r="C516" i="21"/>
  <c r="B516"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L499" i="21"/>
  <c r="K499" i="21"/>
  <c r="J499" i="21"/>
  <c r="I499" i="21"/>
  <c r="H499" i="21"/>
  <c r="G499" i="21"/>
  <c r="F499" i="21"/>
  <c r="E499" i="21"/>
  <c r="D499" i="21"/>
  <c r="D503" i="21" s="1"/>
  <c r="C499" i="21"/>
  <c r="B499" i="2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L492" i="21"/>
  <c r="L496" i="21" s="1"/>
  <c r="K492" i="21"/>
  <c r="J492" i="21"/>
  <c r="I492" i="21"/>
  <c r="H492" i="21"/>
  <c r="G492" i="21"/>
  <c r="F492" i="21"/>
  <c r="E492" i="21"/>
  <c r="D492" i="21"/>
  <c r="C492" i="21"/>
  <c r="B492"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L486" i="21"/>
  <c r="K486" i="21"/>
  <c r="J486" i="21"/>
  <c r="I486" i="21"/>
  <c r="H486" i="21"/>
  <c r="H490" i="21" s="1"/>
  <c r="G486" i="21"/>
  <c r="F486" i="21"/>
  <c r="E486" i="21"/>
  <c r="D486" i="21"/>
  <c r="C486" i="21"/>
  <c r="B486" i="2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L480" i="21"/>
  <c r="K480" i="21"/>
  <c r="J480" i="21"/>
  <c r="I480" i="21"/>
  <c r="H480" i="21"/>
  <c r="G480" i="21"/>
  <c r="F480" i="21"/>
  <c r="E480" i="21"/>
  <c r="D480" i="21"/>
  <c r="D484" i="21" s="1"/>
  <c r="C480" i="21"/>
  <c r="B480" i="2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L474" i="21"/>
  <c r="L478" i="21" s="1"/>
  <c r="K474" i="21"/>
  <c r="J474" i="21"/>
  <c r="I474" i="21"/>
  <c r="H474" i="21"/>
  <c r="G474" i="21"/>
  <c r="F474" i="21"/>
  <c r="E474" i="21"/>
  <c r="D474" i="21"/>
  <c r="C474" i="21"/>
  <c r="B474" i="2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L468" i="21"/>
  <c r="K468" i="21"/>
  <c r="J468" i="21"/>
  <c r="I468" i="21"/>
  <c r="H468" i="21"/>
  <c r="G468" i="21"/>
  <c r="F468" i="21"/>
  <c r="E468" i="21"/>
  <c r="D468" i="21"/>
  <c r="C468" i="21"/>
  <c r="B468" i="21"/>
  <c r="O464" i="21"/>
  <c r="O51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O549" i="21" s="1"/>
  <c r="N463" i="21"/>
  <c r="N509" i="21" s="1"/>
  <c r="M463" i="21"/>
  <c r="M509" i="21" s="1"/>
  <c r="L463" i="21"/>
  <c r="L509" i="21" s="1"/>
  <c r="K463" i="21"/>
  <c r="K509" i="21" s="1"/>
  <c r="J463" i="21"/>
  <c r="J509" i="21" s="1"/>
  <c r="I463" i="21"/>
  <c r="I509" i="21" s="1"/>
  <c r="H463" i="21"/>
  <c r="H509" i="21" s="1"/>
  <c r="G463" i="21"/>
  <c r="G509" i="21" s="1"/>
  <c r="F463" i="21"/>
  <c r="F509" i="21" s="1"/>
  <c r="E463" i="21"/>
  <c r="E509" i="21" s="1"/>
  <c r="D463" i="21"/>
  <c r="D509" i="21" s="1"/>
  <c r="C463" i="21"/>
  <c r="C509" i="21" s="1"/>
  <c r="B463" i="21"/>
  <c r="B50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M461" i="21"/>
  <c r="M507" i="21" s="1"/>
  <c r="L461" i="21"/>
  <c r="L507" i="21" s="1"/>
  <c r="K461" i="21"/>
  <c r="K507" i="21" s="1"/>
  <c r="J461" i="21"/>
  <c r="J507" i="21" s="1"/>
  <c r="I461" i="21"/>
  <c r="I507" i="21" s="1"/>
  <c r="H461" i="21"/>
  <c r="H507" i="21" s="1"/>
  <c r="G461" i="21"/>
  <c r="G507" i="21" s="1"/>
  <c r="F461" i="21"/>
  <c r="F507" i="21" s="1"/>
  <c r="E461" i="21"/>
  <c r="E507" i="21" s="1"/>
  <c r="D461" i="21"/>
  <c r="D507" i="21" s="1"/>
  <c r="C461" i="21"/>
  <c r="C507" i="21" s="1"/>
  <c r="B461" i="21"/>
  <c r="B507" i="21" s="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K414" i="21"/>
  <c r="J414" i="21"/>
  <c r="I414" i="21"/>
  <c r="H414" i="21"/>
  <c r="G414" i="21"/>
  <c r="F414" i="21"/>
  <c r="E414" i="21"/>
  <c r="D414" i="2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N402" i="21"/>
  <c r="M402" i="21"/>
  <c r="L402" i="21"/>
  <c r="K402" i="21"/>
  <c r="J402" i="21"/>
  <c r="I402" i="21"/>
  <c r="H402" i="21"/>
  <c r="G402" i="21"/>
  <c r="G452" i="21" s="1"/>
  <c r="F402" i="21"/>
  <c r="E402" i="21"/>
  <c r="D402" i="21"/>
  <c r="C402" i="2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M397" i="21" s="1"/>
  <c r="L396" i="21"/>
  <c r="K396" i="21"/>
  <c r="J396" i="21"/>
  <c r="I396" i="21"/>
  <c r="H396" i="21"/>
  <c r="H397" i="21" s="1"/>
  <c r="G396" i="21"/>
  <c r="F396" i="21"/>
  <c r="F397" i="21" s="1"/>
  <c r="E396" i="21"/>
  <c r="E397" i="21" s="1"/>
  <c r="D396" i="21"/>
  <c r="C396" i="21"/>
  <c r="C397" i="21" s="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O390" i="21"/>
  <c r="N390" i="21"/>
  <c r="N391" i="21" s="1"/>
  <c r="M390" i="21"/>
  <c r="M391" i="21" s="1"/>
  <c r="L390" i="21"/>
  <c r="K390" i="21"/>
  <c r="K391" i="21" s="1"/>
  <c r="J390" i="21"/>
  <c r="I390" i="21"/>
  <c r="H390" i="21"/>
  <c r="H391" i="21" s="1"/>
  <c r="G390" i="21"/>
  <c r="F390" i="21"/>
  <c r="E390" i="21"/>
  <c r="E391" i="21" s="1"/>
  <c r="D390" i="21"/>
  <c r="D391" i="21" s="1"/>
  <c r="C390" i="2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4" i="21"/>
  <c r="O385" i="21" s="1"/>
  <c r="N384" i="21"/>
  <c r="N385" i="21" s="1"/>
  <c r="M384" i="21"/>
  <c r="M385" i="21" s="1"/>
  <c r="L384" i="21"/>
  <c r="L385" i="21" s="1"/>
  <c r="K384" i="21"/>
  <c r="K385" i="21" s="1"/>
  <c r="J384" i="21"/>
  <c r="J385" i="21" s="1"/>
  <c r="I384" i="21"/>
  <c r="I385" i="21" s="1"/>
  <c r="H384" i="21"/>
  <c r="H385" i="21" s="1"/>
  <c r="G384" i="21"/>
  <c r="G385" i="21" s="1"/>
  <c r="F384" i="21"/>
  <c r="F385" i="21" s="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78" i="21"/>
  <c r="O379" i="21" s="1"/>
  <c r="N378" i="21"/>
  <c r="M378" i="21"/>
  <c r="L378" i="21"/>
  <c r="K378" i="21"/>
  <c r="J378" i="21"/>
  <c r="I378" i="21"/>
  <c r="H378" i="21"/>
  <c r="G378" i="21"/>
  <c r="F378" i="21"/>
  <c r="E378" i="21"/>
  <c r="D378" i="2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2" i="21"/>
  <c r="O373" i="21" s="1"/>
  <c r="N372" i="21"/>
  <c r="N373" i="21" s="1"/>
  <c r="M372" i="21"/>
  <c r="M373" i="21" s="1"/>
  <c r="L372" i="21"/>
  <c r="K372" i="21"/>
  <c r="K373" i="21" s="1"/>
  <c r="J372" i="21"/>
  <c r="I372" i="21"/>
  <c r="H372" i="21"/>
  <c r="H373" i="21" s="1"/>
  <c r="G372" i="21"/>
  <c r="F372" i="21"/>
  <c r="E372" i="21"/>
  <c r="E373" i="21" s="1"/>
  <c r="D372" i="21"/>
  <c r="D373" i="21" s="1"/>
  <c r="C372" i="21"/>
  <c r="C373" i="21" s="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O366" i="21"/>
  <c r="O367" i="21" s="1"/>
  <c r="N366" i="21"/>
  <c r="N367" i="21" s="1"/>
  <c r="M366" i="21"/>
  <c r="M367" i="21" s="1"/>
  <c r="L366" i="21"/>
  <c r="L367" i="21" s="1"/>
  <c r="K366" i="21"/>
  <c r="K367" i="21" s="1"/>
  <c r="J366" i="21"/>
  <c r="J367" i="21" s="1"/>
  <c r="I366" i="21"/>
  <c r="I367" i="21" s="1"/>
  <c r="H366" i="21"/>
  <c r="H367" i="21" s="1"/>
  <c r="G366" i="21"/>
  <c r="G367" i="21" s="1"/>
  <c r="F366" i="21"/>
  <c r="F367" i="21" s="1"/>
  <c r="E366" i="21"/>
  <c r="E367" i="21" s="1"/>
  <c r="D366" i="21"/>
  <c r="D367" i="21" s="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K360" i="21"/>
  <c r="J360" i="21"/>
  <c r="I360" i="21"/>
  <c r="H360" i="21"/>
  <c r="H361" i="21" s="1"/>
  <c r="G360" i="21"/>
  <c r="F360" i="21"/>
  <c r="F361" i="21" s="1"/>
  <c r="E360" i="21"/>
  <c r="E361" i="21" s="1"/>
  <c r="D360" i="2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O354" i="21"/>
  <c r="O355" i="21" s="1"/>
  <c r="N354" i="21"/>
  <c r="N355" i="21" s="1"/>
  <c r="M354" i="21"/>
  <c r="M355" i="21" s="1"/>
  <c r="L354" i="21"/>
  <c r="K354" i="21"/>
  <c r="K355" i="21" s="1"/>
  <c r="J354" i="21"/>
  <c r="I354" i="21"/>
  <c r="H354" i="21"/>
  <c r="H355" i="21" s="1"/>
  <c r="G354" i="21"/>
  <c r="F354" i="21"/>
  <c r="E354" i="21"/>
  <c r="E355" i="21" s="1"/>
  <c r="D354" i="21"/>
  <c r="D355" i="21" s="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M215" i="21" s="1"/>
  <c r="F540" i="21" s="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W215" i="21" s="1"/>
  <c r="J540" i="21" s="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O215" i="21" s="1"/>
  <c r="L540" i="21" s="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BK123" i="21"/>
  <c r="BJ123" i="21"/>
  <c r="BI123" i="21"/>
  <c r="BH123" i="21"/>
  <c r="BG123" i="21"/>
  <c r="BF123" i="21"/>
  <c r="BE123" i="21"/>
  <c r="BD123" i="21"/>
  <c r="BC123" i="21"/>
  <c r="BK122" i="21"/>
  <c r="BK124" i="21" s="1"/>
  <c r="BJ122" i="21"/>
  <c r="BJ124" i="21" s="1"/>
  <c r="BI122" i="21"/>
  <c r="BI124" i="21" s="1"/>
  <c r="BH122" i="21"/>
  <c r="BH124" i="21" s="1"/>
  <c r="BG122" i="21"/>
  <c r="BG124" i="21" s="1"/>
  <c r="BF122" i="21"/>
  <c r="BF124" i="21" s="1"/>
  <c r="BE122" i="21"/>
  <c r="BE124" i="21" s="1"/>
  <c r="BD122" i="21"/>
  <c r="BD124" i="21" s="1"/>
  <c r="BC122" i="21"/>
  <c r="BC124" i="21" s="1"/>
  <c r="B423" i="21" s="1"/>
  <c r="BB122" i="21"/>
  <c r="BB124" i="21" s="1"/>
  <c r="B424" i="21" s="1"/>
  <c r="BA122" i="21"/>
  <c r="BA124" i="21" s="1"/>
  <c r="B425" i="21" s="1"/>
  <c r="AZ122" i="21"/>
  <c r="AZ124" i="21" s="1"/>
  <c r="B426" i="21" s="1"/>
  <c r="B427" i="21" s="1"/>
  <c r="AY122" i="21"/>
  <c r="AY124" i="21" s="1"/>
  <c r="C423" i="21" s="1"/>
  <c r="AX122" i="21"/>
  <c r="AX124" i="21" s="1"/>
  <c r="C424" i="21" s="1"/>
  <c r="AW122" i="21"/>
  <c r="AW124" i="21" s="1"/>
  <c r="C425" i="21" s="1"/>
  <c r="AV122" i="21"/>
  <c r="AV124" i="21" s="1"/>
  <c r="C426" i="21" s="1"/>
  <c r="AU122" i="21"/>
  <c r="AU124" i="21" s="1"/>
  <c r="D423" i="21" s="1"/>
  <c r="AT122" i="21"/>
  <c r="AT124" i="21" s="1"/>
  <c r="D424" i="21" s="1"/>
  <c r="AS122" i="21"/>
  <c r="AS124" i="21" s="1"/>
  <c r="D425" i="21" s="1"/>
  <c r="AR122" i="21"/>
  <c r="AR124" i="21" s="1"/>
  <c r="D426" i="21" s="1"/>
  <c r="AQ122" i="21"/>
  <c r="AQ124" i="21" s="1"/>
  <c r="E423" i="21" s="1"/>
  <c r="AP122" i="21"/>
  <c r="AP124" i="21" s="1"/>
  <c r="E424" i="21" s="1"/>
  <c r="AO122" i="21"/>
  <c r="AO124" i="21" s="1"/>
  <c r="E425" i="21" s="1"/>
  <c r="AN122" i="21"/>
  <c r="AN124" i="21" s="1"/>
  <c r="E426" i="21" s="1"/>
  <c r="AM122" i="21"/>
  <c r="AM124" i="21" s="1"/>
  <c r="F423" i="21" s="1"/>
  <c r="AL122" i="21"/>
  <c r="AL124" i="21" s="1"/>
  <c r="F424" i="21" s="1"/>
  <c r="AK122" i="21"/>
  <c r="AK124" i="21" s="1"/>
  <c r="F425" i="21" s="1"/>
  <c r="AJ122" i="21"/>
  <c r="AJ124" i="21" s="1"/>
  <c r="F426" i="21" s="1"/>
  <c r="F427" i="21" s="1"/>
  <c r="AI122" i="21"/>
  <c r="AI124" i="21" s="1"/>
  <c r="G423" i="21" s="1"/>
  <c r="AH122" i="21"/>
  <c r="AH124" i="21" s="1"/>
  <c r="G424" i="21" s="1"/>
  <c r="AG122" i="21"/>
  <c r="AG124" i="21" s="1"/>
  <c r="G425" i="21" s="1"/>
  <c r="AF122" i="21"/>
  <c r="AF124" i="21" s="1"/>
  <c r="G426" i="21" s="1"/>
  <c r="AE122" i="21"/>
  <c r="AE124" i="21" s="1"/>
  <c r="H423" i="21" s="1"/>
  <c r="AD122" i="21"/>
  <c r="AD124" i="21" s="1"/>
  <c r="H424" i="21" s="1"/>
  <c r="AC122" i="21"/>
  <c r="AC124" i="21" s="1"/>
  <c r="H425" i="21" s="1"/>
  <c r="AB122" i="21"/>
  <c r="AB124" i="21" s="1"/>
  <c r="H426" i="21" s="1"/>
  <c r="H427" i="21" s="1"/>
  <c r="AA122" i="21"/>
  <c r="AA124" i="21" s="1"/>
  <c r="I423" i="21" s="1"/>
  <c r="Z122" i="21"/>
  <c r="Z124" i="21" s="1"/>
  <c r="I424" i="21" s="1"/>
  <c r="Y122" i="21"/>
  <c r="Y124" i="21" s="1"/>
  <c r="I425" i="21" s="1"/>
  <c r="X122" i="21"/>
  <c r="X124" i="21" s="1"/>
  <c r="I426" i="21" s="1"/>
  <c r="W122" i="21"/>
  <c r="W124" i="21" s="1"/>
  <c r="J423" i="21" s="1"/>
  <c r="V122" i="21"/>
  <c r="V124" i="21" s="1"/>
  <c r="J424" i="21" s="1"/>
  <c r="U122" i="21"/>
  <c r="U124" i="21" s="1"/>
  <c r="J425" i="21" s="1"/>
  <c r="T122" i="21"/>
  <c r="T124" i="21" s="1"/>
  <c r="J426"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H124" i="21" s="1"/>
  <c r="M426" i="21" s="1"/>
  <c r="G122" i="21"/>
  <c r="G124" i="21" s="1"/>
  <c r="N423" i="21" s="1"/>
  <c r="F122" i="21"/>
  <c r="F124" i="21" s="1"/>
  <c r="N424" i="21" s="1"/>
  <c r="E122" i="21"/>
  <c r="E124" i="21" s="1"/>
  <c r="N425" i="21" s="1"/>
  <c r="D122" i="21"/>
  <c r="D124" i="21" s="1"/>
  <c r="N426" i="21" s="1"/>
  <c r="N427" i="21" s="1"/>
  <c r="C122" i="21"/>
  <c r="C124" i="21" s="1"/>
  <c r="O423"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B125" i="21" s="1"/>
  <c r="B430" i="21" s="1"/>
  <c r="BA119" i="21"/>
  <c r="AZ119" i="21"/>
  <c r="AY119" i="21"/>
  <c r="AY123" i="21" s="1"/>
  <c r="AY125" i="21" s="1"/>
  <c r="C429" i="21" s="1"/>
  <c r="AX119" i="21"/>
  <c r="AW119" i="21"/>
  <c r="AV119" i="21"/>
  <c r="AU119" i="21"/>
  <c r="AT119" i="21"/>
  <c r="AS119" i="21"/>
  <c r="AR119" i="21"/>
  <c r="AQ119" i="21"/>
  <c r="AQ123" i="21" s="1"/>
  <c r="AP119" i="21"/>
  <c r="AP123" i="21" s="1"/>
  <c r="AP125" i="21" s="1"/>
  <c r="E430" i="21" s="1"/>
  <c r="AO119" i="21"/>
  <c r="AN119" i="21"/>
  <c r="AM119" i="21"/>
  <c r="AM123" i="21" s="1"/>
  <c r="AM125" i="21" s="1"/>
  <c r="F429" i="21" s="1"/>
  <c r="AL119" i="21"/>
  <c r="AK119" i="21"/>
  <c r="AJ119" i="21"/>
  <c r="AI119" i="21"/>
  <c r="AH119" i="21"/>
  <c r="AG119" i="21"/>
  <c r="AF119" i="21"/>
  <c r="AE119" i="21"/>
  <c r="AE123" i="21" s="1"/>
  <c r="AD119" i="21"/>
  <c r="AD123" i="21" s="1"/>
  <c r="AD125" i="21" s="1"/>
  <c r="H430" i="21" s="1"/>
  <c r="AC119" i="21"/>
  <c r="AB119" i="21"/>
  <c r="AA119" i="21"/>
  <c r="AA123" i="21" s="1"/>
  <c r="AA125" i="21" s="1"/>
  <c r="I429" i="21" s="1"/>
  <c r="Z119" i="21"/>
  <c r="Y119" i="21"/>
  <c r="X119" i="21"/>
  <c r="W119" i="21"/>
  <c r="V119" i="21"/>
  <c r="U119" i="21"/>
  <c r="T119" i="21"/>
  <c r="S119" i="21"/>
  <c r="S123" i="21" s="1"/>
  <c r="R119" i="21"/>
  <c r="R123" i="21" s="1"/>
  <c r="Q119" i="21"/>
  <c r="P119" i="21"/>
  <c r="O119" i="21"/>
  <c r="O123" i="21" s="1"/>
  <c r="O125" i="21" s="1"/>
  <c r="L429" i="21" s="1"/>
  <c r="N119" i="21"/>
  <c r="M119" i="21"/>
  <c r="L119" i="21"/>
  <c r="K119" i="21"/>
  <c r="J119" i="21"/>
  <c r="I119" i="21"/>
  <c r="H119" i="21"/>
  <c r="G119" i="21"/>
  <c r="G123" i="21" s="1"/>
  <c r="F119" i="21"/>
  <c r="F123" i="21" s="1"/>
  <c r="F125" i="21" s="1"/>
  <c r="N430" i="21" s="1"/>
  <c r="E119" i="21"/>
  <c r="D119" i="21"/>
  <c r="C119" i="21"/>
  <c r="C123" i="21" s="1"/>
  <c r="C125" i="21" s="1"/>
  <c r="O429" i="21" s="1"/>
  <c r="B119" i="21"/>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M496" i="15" s="1"/>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O496" i="19" s="1"/>
  <c r="N493" i="19"/>
  <c r="M493" i="19"/>
  <c r="L493" i="19"/>
  <c r="K493" i="19"/>
  <c r="J493" i="19"/>
  <c r="I493" i="19"/>
  <c r="H493" i="19"/>
  <c r="G493" i="19"/>
  <c r="F493" i="19"/>
  <c r="E493" i="19"/>
  <c r="D493" i="19"/>
  <c r="C493" i="19"/>
  <c r="B493" i="19"/>
  <c r="O492" i="19"/>
  <c r="N492" i="19"/>
  <c r="M492" i="19"/>
  <c r="L492" i="19"/>
  <c r="K492" i="19"/>
  <c r="J492" i="19"/>
  <c r="J496" i="19" s="1"/>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J496" i="18" s="1"/>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F496" i="18" s="1"/>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F565" i="20"/>
  <c r="E565" i="20"/>
  <c r="E571" i="20" s="1"/>
  <c r="D565" i="20"/>
  <c r="C565" i="20"/>
  <c r="B565" i="20"/>
  <c r="O564" i="20"/>
  <c r="O570" i="20" s="1"/>
  <c r="N564" i="20"/>
  <c r="M564" i="20"/>
  <c r="L564" i="20"/>
  <c r="L570" i="20" s="1"/>
  <c r="K564" i="20"/>
  <c r="J564" i="20"/>
  <c r="I564" i="20"/>
  <c r="H564" i="20"/>
  <c r="G564" i="20"/>
  <c r="F564" i="20"/>
  <c r="E564" i="20"/>
  <c r="D564" i="20"/>
  <c r="C564" i="20"/>
  <c r="C570" i="20" s="1"/>
  <c r="B564" i="20"/>
  <c r="O563" i="20"/>
  <c r="O569" i="20" s="1"/>
  <c r="N563" i="20"/>
  <c r="N569" i="20" s="1"/>
  <c r="M563" i="20"/>
  <c r="L563" i="20"/>
  <c r="K563" i="20"/>
  <c r="J563" i="20"/>
  <c r="I563" i="20"/>
  <c r="H563" i="20"/>
  <c r="G563" i="20"/>
  <c r="F563" i="20"/>
  <c r="E563" i="20"/>
  <c r="E569" i="20" s="1"/>
  <c r="D563" i="20"/>
  <c r="C563" i="20"/>
  <c r="B563" i="20"/>
  <c r="B569" i="20" s="1"/>
  <c r="O562" i="20"/>
  <c r="N562" i="20"/>
  <c r="M562" i="20"/>
  <c r="L562" i="20"/>
  <c r="K562" i="20"/>
  <c r="J562" i="20"/>
  <c r="I562" i="20"/>
  <c r="H562" i="20"/>
  <c r="G562" i="20"/>
  <c r="G568" i="20" s="1"/>
  <c r="F562" i="20"/>
  <c r="E562" i="20"/>
  <c r="D562" i="20"/>
  <c r="D568" i="20" s="1"/>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K551" i="20" s="1"/>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G544" i="20" s="1"/>
  <c r="F540" i="20"/>
  <c r="F544" i="20" s="1"/>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L529" i="20" s="1"/>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I521" i="20" s="1"/>
  <c r="H518" i="20"/>
  <c r="G518" i="20"/>
  <c r="F518" i="20"/>
  <c r="E518" i="20"/>
  <c r="D518" i="20"/>
  <c r="C518" i="20"/>
  <c r="B518" i="20"/>
  <c r="O517" i="20"/>
  <c r="N517" i="20"/>
  <c r="M517" i="20"/>
  <c r="L517" i="20"/>
  <c r="K517" i="20"/>
  <c r="K521" i="20" s="1"/>
  <c r="J517" i="20"/>
  <c r="I517" i="20"/>
  <c r="H517" i="20"/>
  <c r="H521" i="20" s="1"/>
  <c r="G517" i="20"/>
  <c r="F517" i="20"/>
  <c r="E517" i="20"/>
  <c r="D517" i="20"/>
  <c r="C517" i="20"/>
  <c r="B517" i="20"/>
  <c r="O504" i="20"/>
  <c r="N504" i="20"/>
  <c r="M504" i="20"/>
  <c r="L504" i="20"/>
  <c r="K504" i="20"/>
  <c r="J504" i="20"/>
  <c r="J505" i="20" s="1"/>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L489" i="20" s="1"/>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F511" i="20" s="1"/>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F476" i="20" s="1"/>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M445" i="20"/>
  <c r="M496" i="20" s="1"/>
  <c r="L445" i="20"/>
  <c r="L496" i="20" s="1"/>
  <c r="K445" i="20"/>
  <c r="J445" i="20"/>
  <c r="J496" i="20" s="1"/>
  <c r="I445" i="20"/>
  <c r="I496" i="20" s="1"/>
  <c r="H445" i="20"/>
  <c r="G445" i="20"/>
  <c r="G496" i="20" s="1"/>
  <c r="F445" i="20"/>
  <c r="E445" i="20"/>
  <c r="E496" i="20" s="1"/>
  <c r="D445" i="20"/>
  <c r="C445" i="20"/>
  <c r="C496" i="20" s="1"/>
  <c r="B445" i="20"/>
  <c r="O444" i="20"/>
  <c r="O495" i="20" s="1"/>
  <c r="N444" i="20"/>
  <c r="N495" i="20" s="1"/>
  <c r="M444" i="20"/>
  <c r="L444" i="20"/>
  <c r="L495" i="20" s="1"/>
  <c r="K444" i="20"/>
  <c r="K495" i="20" s="1"/>
  <c r="J444" i="20"/>
  <c r="I444" i="20"/>
  <c r="I495" i="20" s="1"/>
  <c r="H444" i="20"/>
  <c r="G444" i="20"/>
  <c r="G495" i="20" s="1"/>
  <c r="F444" i="20"/>
  <c r="E444" i="20"/>
  <c r="E495" i="20" s="1"/>
  <c r="D444" i="20"/>
  <c r="C444" i="20"/>
  <c r="C495" i="20" s="1"/>
  <c r="B444" i="20"/>
  <c r="O443" i="20"/>
  <c r="N443" i="20"/>
  <c r="N494" i="20" s="1"/>
  <c r="M443" i="20"/>
  <c r="M494" i="20" s="1"/>
  <c r="L443" i="20"/>
  <c r="K443" i="20"/>
  <c r="K494" i="20" s="1"/>
  <c r="J443" i="20"/>
  <c r="I443" i="20"/>
  <c r="I494" i="20" s="1"/>
  <c r="H443" i="20"/>
  <c r="G443" i="20"/>
  <c r="G494" i="20" s="1"/>
  <c r="F443" i="20"/>
  <c r="E443" i="20"/>
  <c r="E494" i="20" s="1"/>
  <c r="D443" i="20"/>
  <c r="D494" i="20" s="1"/>
  <c r="C443" i="20"/>
  <c r="B443" i="20"/>
  <c r="B494" i="20" s="1"/>
  <c r="O442" i="20"/>
  <c r="O493" i="20" s="1"/>
  <c r="N442" i="20"/>
  <c r="M442" i="20"/>
  <c r="M493" i="20" s="1"/>
  <c r="L442" i="20"/>
  <c r="K442" i="20"/>
  <c r="K493" i="20" s="1"/>
  <c r="J442" i="20"/>
  <c r="I442" i="20"/>
  <c r="I493" i="20" s="1"/>
  <c r="H442" i="20"/>
  <c r="G442" i="20"/>
  <c r="G493" i="20" s="1"/>
  <c r="F442" i="20"/>
  <c r="E442" i="20"/>
  <c r="D442" i="20"/>
  <c r="D493" i="20" s="1"/>
  <c r="C442" i="20"/>
  <c r="C493" i="20" s="1"/>
  <c r="B442" i="20"/>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B420" i="20" s="1"/>
  <c r="O418" i="20"/>
  <c r="M418" i="20"/>
  <c r="L418" i="20"/>
  <c r="K418" i="20"/>
  <c r="J418" i="20"/>
  <c r="I418" i="20"/>
  <c r="H418" i="20"/>
  <c r="G418" i="20"/>
  <c r="F418" i="20"/>
  <c r="E418" i="20"/>
  <c r="D418" i="20"/>
  <c r="C418" i="20"/>
  <c r="B418" i="20"/>
  <c r="O417"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K414" i="20" s="1"/>
  <c r="J413" i="20"/>
  <c r="I413" i="20"/>
  <c r="H413" i="20"/>
  <c r="G413" i="20"/>
  <c r="F413" i="20"/>
  <c r="E413" i="20"/>
  <c r="D413" i="20"/>
  <c r="C413" i="20"/>
  <c r="B413" i="20"/>
  <c r="O412" i="20"/>
  <c r="M412" i="20"/>
  <c r="L412" i="20"/>
  <c r="K412" i="20"/>
  <c r="J412" i="20"/>
  <c r="I412" i="20"/>
  <c r="H412" i="20"/>
  <c r="G412" i="20"/>
  <c r="F412" i="20"/>
  <c r="E412" i="20"/>
  <c r="D412" i="20"/>
  <c r="C412" i="20"/>
  <c r="B412" i="20"/>
  <c r="O411"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O405"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N426" i="20" s="1"/>
  <c r="M401" i="20"/>
  <c r="L401" i="20"/>
  <c r="K401" i="20"/>
  <c r="J401" i="20"/>
  <c r="I401" i="20"/>
  <c r="H401" i="20"/>
  <c r="G401" i="20"/>
  <c r="F401" i="20"/>
  <c r="E401" i="20"/>
  <c r="D401" i="20"/>
  <c r="C401" i="20"/>
  <c r="B401" i="20"/>
  <c r="B426"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F396" i="20" s="1"/>
  <c r="E395" i="20"/>
  <c r="D395" i="20"/>
  <c r="D396" i="20" s="1"/>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N390" i="20" s="1"/>
  <c r="M389" i="20"/>
  <c r="M390" i="20" s="1"/>
  <c r="L389" i="20"/>
  <c r="K389" i="20"/>
  <c r="K390" i="20" s="1"/>
  <c r="J389" i="20"/>
  <c r="I389" i="20"/>
  <c r="H389" i="20"/>
  <c r="G389" i="20"/>
  <c r="F389"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N383" i="20"/>
  <c r="M383" i="20"/>
  <c r="L383" i="20"/>
  <c r="K383" i="20"/>
  <c r="J383" i="20"/>
  <c r="I383" i="20"/>
  <c r="H383" i="20"/>
  <c r="G383" i="20"/>
  <c r="F383" i="20"/>
  <c r="F384" i="20" s="1"/>
  <c r="E383" i="20"/>
  <c r="E384" i="20" s="1"/>
  <c r="D383" i="20"/>
  <c r="D384" i="20" s="1"/>
  <c r="C383" i="20"/>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E377" i="20"/>
  <c r="D377" i="20"/>
  <c r="C377" i="20"/>
  <c r="C378" i="20" s="1"/>
  <c r="B377" i="20"/>
  <c r="O376" i="20"/>
  <c r="M376" i="20"/>
  <c r="L376" i="20"/>
  <c r="K376" i="20"/>
  <c r="J376" i="20"/>
  <c r="I376" i="20"/>
  <c r="H376" i="20"/>
  <c r="G376" i="20"/>
  <c r="F376" i="20"/>
  <c r="E376" i="20"/>
  <c r="D376" i="20"/>
  <c r="C376" i="20"/>
  <c r="B376" i="20"/>
  <c r="O375"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N371" i="20"/>
  <c r="N372" i="20" s="1"/>
  <c r="M371" i="20"/>
  <c r="L371" i="20"/>
  <c r="K371" i="20"/>
  <c r="J371" i="20"/>
  <c r="I371" i="20"/>
  <c r="I372" i="20" s="1"/>
  <c r="H371" i="20"/>
  <c r="G371" i="20"/>
  <c r="G372" i="20" s="1"/>
  <c r="F371" i="20"/>
  <c r="E371" i="20"/>
  <c r="D371" i="20"/>
  <c r="C371" i="20"/>
  <c r="B371" i="20"/>
  <c r="B372" i="20" s="1"/>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65" i="20"/>
  <c r="O366" i="20" s="1"/>
  <c r="N365" i="20"/>
  <c r="M365" i="20"/>
  <c r="M366" i="20" s="1"/>
  <c r="L365" i="20"/>
  <c r="K365" i="20"/>
  <c r="K366" i="20" s="1"/>
  <c r="J365" i="20"/>
  <c r="J366" i="20" s="1"/>
  <c r="I365" i="20"/>
  <c r="H365" i="20"/>
  <c r="G365" i="20"/>
  <c r="F365" i="20"/>
  <c r="F366" i="20" s="1"/>
  <c r="E365" i="20"/>
  <c r="D365" i="20"/>
  <c r="C365" i="20"/>
  <c r="C366" i="20" s="1"/>
  <c r="B365" i="20"/>
  <c r="O364" i="20"/>
  <c r="N364" i="20"/>
  <c r="M364" i="20"/>
  <c r="L364" i="20"/>
  <c r="K364" i="20"/>
  <c r="J364" i="20"/>
  <c r="I364" i="20"/>
  <c r="H364" i="20"/>
  <c r="G364" i="20"/>
  <c r="F364" i="20"/>
  <c r="E364" i="20"/>
  <c r="D364" i="20"/>
  <c r="C364" i="20"/>
  <c r="B364" i="20"/>
  <c r="O363" i="20"/>
  <c r="N363" i="20"/>
  <c r="M363" i="20"/>
  <c r="L363" i="20"/>
  <c r="K363" i="20"/>
  <c r="J363" i="20"/>
  <c r="I363" i="20"/>
  <c r="H363" i="20"/>
  <c r="G363" i="20"/>
  <c r="F363" i="20"/>
  <c r="E363" i="20"/>
  <c r="D363" i="20"/>
  <c r="C363" i="20"/>
  <c r="B363" i="20"/>
  <c r="O362" i="20"/>
  <c r="N362" i="20"/>
  <c r="M362" i="20"/>
  <c r="L362" i="20"/>
  <c r="K362" i="20"/>
  <c r="J362" i="20"/>
  <c r="I362" i="20"/>
  <c r="H362" i="20"/>
  <c r="G362" i="20"/>
  <c r="F362" i="20"/>
  <c r="E362" i="20"/>
  <c r="D362" i="20"/>
  <c r="C362" i="20"/>
  <c r="B362" i="20"/>
  <c r="O359" i="20"/>
  <c r="N359" i="20"/>
  <c r="M359" i="20"/>
  <c r="L359" i="20"/>
  <c r="K359" i="20"/>
  <c r="J359" i="20"/>
  <c r="I359" i="20"/>
  <c r="I360" i="20" s="1"/>
  <c r="H359" i="20"/>
  <c r="G359" i="20"/>
  <c r="F359" i="20"/>
  <c r="E359" i="20"/>
  <c r="D359" i="20"/>
  <c r="C359" i="20"/>
  <c r="B359" i="20"/>
  <c r="B360" i="20" s="1"/>
  <c r="O358" i="20"/>
  <c r="N358" i="20"/>
  <c r="M358" i="20"/>
  <c r="L358" i="20"/>
  <c r="K358" i="20"/>
  <c r="J358" i="20"/>
  <c r="I358" i="20"/>
  <c r="H358" i="20"/>
  <c r="G358" i="20"/>
  <c r="F358" i="20"/>
  <c r="E358" i="20"/>
  <c r="D358" i="20"/>
  <c r="C358" i="20"/>
  <c r="B358" i="20"/>
  <c r="O357" i="20"/>
  <c r="N357" i="20"/>
  <c r="M357" i="20"/>
  <c r="L357" i="20"/>
  <c r="K357" i="20"/>
  <c r="J357" i="20"/>
  <c r="I357" i="20"/>
  <c r="H357" i="20"/>
  <c r="G357" i="20"/>
  <c r="F357" i="20"/>
  <c r="E357" i="20"/>
  <c r="D357" i="20"/>
  <c r="C357" i="20"/>
  <c r="B357" i="20"/>
  <c r="O356" i="20"/>
  <c r="N356" i="20"/>
  <c r="M356" i="20"/>
  <c r="L356" i="20"/>
  <c r="K356" i="20"/>
  <c r="J356" i="20"/>
  <c r="I356" i="20"/>
  <c r="H356" i="20"/>
  <c r="G356" i="20"/>
  <c r="F356" i="20"/>
  <c r="E356" i="20"/>
  <c r="D356" i="20"/>
  <c r="C356" i="20"/>
  <c r="B356" i="20"/>
  <c r="O353" i="20"/>
  <c r="N353" i="20"/>
  <c r="M353" i="20"/>
  <c r="M354" i="20" s="1"/>
  <c r="L353" i="20"/>
  <c r="K353" i="20"/>
  <c r="K354" i="20" s="1"/>
  <c r="J353" i="20"/>
  <c r="I353" i="20"/>
  <c r="H353" i="20"/>
  <c r="G353" i="20"/>
  <c r="F353" i="20"/>
  <c r="F354" i="20" s="1"/>
  <c r="E353" i="20"/>
  <c r="D353" i="20"/>
  <c r="C353" i="20"/>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AY116"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N410" i="20" s="1"/>
  <c r="E115" i="20"/>
  <c r="E117" i="20" s="1"/>
  <c r="N411" i="20" s="1"/>
  <c r="D115" i="20"/>
  <c r="D117" i="20" s="1"/>
  <c r="N412" i="20" s="1"/>
  <c r="C115" i="20"/>
  <c r="C117" i="20" s="1"/>
  <c r="N413"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I116" i="20" s="1"/>
  <c r="BH113" i="20"/>
  <c r="BG113" i="20"/>
  <c r="BF113" i="20"/>
  <c r="BE113" i="20"/>
  <c r="BD113" i="20"/>
  <c r="BD116" i="20" s="1"/>
  <c r="BC113" i="20"/>
  <c r="BB113" i="20"/>
  <c r="BB116" i="20" s="1"/>
  <c r="BB118" i="20" s="1"/>
  <c r="BA113" i="20"/>
  <c r="AZ113" i="20"/>
  <c r="AY113" i="20"/>
  <c r="AX113" i="20"/>
  <c r="AW113" i="20"/>
  <c r="AW116" i="20" s="1"/>
  <c r="AV113" i="20"/>
  <c r="AU113" i="20"/>
  <c r="AT113" i="20"/>
  <c r="AS113" i="20"/>
  <c r="AR113" i="20"/>
  <c r="AR116" i="20" s="1"/>
  <c r="AQ113" i="20"/>
  <c r="AP113" i="20"/>
  <c r="AP116" i="20" s="1"/>
  <c r="AP118" i="20" s="1"/>
  <c r="AO113" i="20"/>
  <c r="AN113" i="20"/>
  <c r="AM113" i="20"/>
  <c r="AL113" i="20"/>
  <c r="AK113" i="20"/>
  <c r="AK116" i="20" s="1"/>
  <c r="AJ113" i="20"/>
  <c r="AI113" i="20"/>
  <c r="AH113" i="20"/>
  <c r="AG113" i="20"/>
  <c r="AF113" i="20"/>
  <c r="AF116" i="20" s="1"/>
  <c r="AE113" i="20"/>
  <c r="AD113" i="20"/>
  <c r="AD116" i="20" s="1"/>
  <c r="AD118" i="20" s="1"/>
  <c r="AC113" i="20"/>
  <c r="AB113" i="20"/>
  <c r="AA113" i="20"/>
  <c r="Z113" i="20"/>
  <c r="Y113" i="20"/>
  <c r="Y116" i="20" s="1"/>
  <c r="X113" i="20"/>
  <c r="W113" i="20"/>
  <c r="V113" i="20"/>
  <c r="U113" i="20"/>
  <c r="T113" i="20"/>
  <c r="T116" i="20" s="1"/>
  <c r="S113" i="20"/>
  <c r="R113" i="20"/>
  <c r="R116" i="20" s="1"/>
  <c r="R118" i="20" s="1"/>
  <c r="Q113" i="20"/>
  <c r="P113" i="20"/>
  <c r="O113" i="20"/>
  <c r="N113" i="20"/>
  <c r="M113" i="20"/>
  <c r="M116" i="20" s="1"/>
  <c r="L113" i="20"/>
  <c r="K113" i="20"/>
  <c r="J113" i="20"/>
  <c r="I113" i="20"/>
  <c r="H113" i="20"/>
  <c r="H116" i="20" s="1"/>
  <c r="G113" i="20"/>
  <c r="F113" i="20"/>
  <c r="F116" i="20" s="1"/>
  <c r="E113" i="20"/>
  <c r="D113" i="20"/>
  <c r="C113" i="20"/>
  <c r="B113" i="20"/>
  <c r="N721" i="19"/>
  <c r="O720" i="19"/>
  <c r="M717" i="19"/>
  <c r="N716" i="19"/>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H608" i="19"/>
  <c r="O602" i="19"/>
  <c r="O608" i="19" s="1"/>
  <c r="N602" i="19"/>
  <c r="M602" i="19"/>
  <c r="L602" i="19"/>
  <c r="K602" i="19"/>
  <c r="K608" i="19" s="1"/>
  <c r="J602" i="19"/>
  <c r="I602" i="19"/>
  <c r="H602" i="19"/>
  <c r="G602" i="19"/>
  <c r="G608" i="19" s="1"/>
  <c r="F602" i="19"/>
  <c r="E602" i="19"/>
  <c r="E608" i="19" s="1"/>
  <c r="D602" i="19"/>
  <c r="C602" i="19"/>
  <c r="C608" i="19" s="1"/>
  <c r="B602" i="19"/>
  <c r="O601" i="19"/>
  <c r="N601" i="19"/>
  <c r="M601" i="19"/>
  <c r="L601" i="19"/>
  <c r="K601" i="19"/>
  <c r="J601" i="19"/>
  <c r="J607" i="19" s="1"/>
  <c r="I601" i="19"/>
  <c r="I607" i="19" s="1"/>
  <c r="H601" i="19"/>
  <c r="H607" i="19" s="1"/>
  <c r="G601" i="19"/>
  <c r="F601" i="19"/>
  <c r="E601" i="19"/>
  <c r="E607" i="19" s="1"/>
  <c r="D601" i="19"/>
  <c r="C601" i="19"/>
  <c r="B601" i="19"/>
  <c r="O600" i="19"/>
  <c r="N600" i="19"/>
  <c r="M600" i="19"/>
  <c r="L600" i="19"/>
  <c r="L606" i="19" s="1"/>
  <c r="K600" i="19"/>
  <c r="K606" i="19" s="1"/>
  <c r="J600" i="19"/>
  <c r="J606" i="19" s="1"/>
  <c r="I600" i="19"/>
  <c r="H600" i="19"/>
  <c r="G600" i="19"/>
  <c r="G606" i="19" s="1"/>
  <c r="F600" i="19"/>
  <c r="E600" i="19"/>
  <c r="D600" i="19"/>
  <c r="C600" i="19"/>
  <c r="B600" i="19"/>
  <c r="O599" i="19"/>
  <c r="N599" i="19"/>
  <c r="N605" i="19" s="1"/>
  <c r="M599" i="19"/>
  <c r="L599" i="19"/>
  <c r="L605" i="19" s="1"/>
  <c r="K599" i="19"/>
  <c r="K605" i="19" s="1"/>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41"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E484" i="19" s="1"/>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M478" i="19" s="1"/>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L464" i="19"/>
  <c r="K464" i="19"/>
  <c r="J464" i="19"/>
  <c r="I464" i="19"/>
  <c r="I510" i="19" s="1"/>
  <c r="H464" i="19"/>
  <c r="H510" i="19" s="1"/>
  <c r="G464" i="19"/>
  <c r="F464" i="19"/>
  <c r="E464" i="19"/>
  <c r="D464" i="19"/>
  <c r="C464" i="19"/>
  <c r="B464" i="19"/>
  <c r="O463" i="19"/>
  <c r="N463" i="19"/>
  <c r="M463" i="19"/>
  <c r="L463" i="19"/>
  <c r="K463" i="19"/>
  <c r="K509" i="19" s="1"/>
  <c r="J463" i="19"/>
  <c r="J509" i="19" s="1"/>
  <c r="I463" i="19"/>
  <c r="H463" i="19"/>
  <c r="G463" i="19"/>
  <c r="F463" i="19"/>
  <c r="E463" i="19"/>
  <c r="D463" i="19"/>
  <c r="C463" i="19"/>
  <c r="B463" i="19"/>
  <c r="O462" i="19"/>
  <c r="N462" i="19"/>
  <c r="M462" i="19"/>
  <c r="M508" i="19" s="1"/>
  <c r="L462" i="19"/>
  <c r="L508" i="19" s="1"/>
  <c r="K462" i="19"/>
  <c r="J462" i="19"/>
  <c r="I462" i="19"/>
  <c r="H462" i="19"/>
  <c r="G462" i="19"/>
  <c r="F462" i="19"/>
  <c r="E462" i="19"/>
  <c r="D462" i="19"/>
  <c r="C462" i="19"/>
  <c r="B462" i="19"/>
  <c r="O461" i="19"/>
  <c r="O507" i="19" s="1"/>
  <c r="N461" i="19"/>
  <c r="N507" i="19" s="1"/>
  <c r="M461" i="19"/>
  <c r="L461" i="19"/>
  <c r="K461" i="19"/>
  <c r="J461" i="19"/>
  <c r="I461" i="19"/>
  <c r="H461" i="19"/>
  <c r="G461" i="19"/>
  <c r="F461" i="19"/>
  <c r="E461" i="19"/>
  <c r="D461" i="19"/>
  <c r="C461" i="19"/>
  <c r="C507" i="19" s="1"/>
  <c r="B461" i="19"/>
  <c r="B507" i="19" s="1"/>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30" i="19"/>
  <c r="O425" i="19"/>
  <c r="O424" i="19"/>
  <c r="O419" i="19"/>
  <c r="O418"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J402" i="19"/>
  <c r="I402" i="19"/>
  <c r="I458" i="19" s="1"/>
  <c r="H402" i="19"/>
  <c r="G402" i="19"/>
  <c r="G452" i="19" s="1"/>
  <c r="F402" i="19"/>
  <c r="E402" i="19"/>
  <c r="E445" i="19" s="1"/>
  <c r="D402" i="19"/>
  <c r="C402" i="19"/>
  <c r="B402" i="19"/>
  <c r="B391" i="19" s="1"/>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O397" i="19" s="1"/>
  <c r="N396" i="19"/>
  <c r="M396" i="19"/>
  <c r="M397" i="19" s="1"/>
  <c r="L396" i="19"/>
  <c r="K396" i="19"/>
  <c r="J396" i="19"/>
  <c r="I396" i="19"/>
  <c r="H396" i="19"/>
  <c r="G396" i="19"/>
  <c r="F396" i="19"/>
  <c r="E396" i="19"/>
  <c r="D396" i="19"/>
  <c r="C396" i="19"/>
  <c r="C397" i="19" s="1"/>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O391" i="19" s="1"/>
  <c r="N390" i="19"/>
  <c r="M390" i="19"/>
  <c r="L390" i="19"/>
  <c r="K390" i="19"/>
  <c r="K391" i="19" s="1"/>
  <c r="J390" i="19"/>
  <c r="J391" i="19" s="1"/>
  <c r="I390" i="19"/>
  <c r="H390" i="19"/>
  <c r="H391" i="19" s="1"/>
  <c r="G390" i="19"/>
  <c r="F390" i="19"/>
  <c r="E390" i="19"/>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M384" i="19"/>
  <c r="L384" i="19"/>
  <c r="K384" i="19"/>
  <c r="J384" i="19"/>
  <c r="J385" i="19" s="1"/>
  <c r="I384" i="19"/>
  <c r="I385" i="19" s="1"/>
  <c r="H384" i="19"/>
  <c r="H385" i="19" s="1"/>
  <c r="G384" i="19"/>
  <c r="G385" i="19" s="1"/>
  <c r="F384" i="19"/>
  <c r="F385" i="19" s="1"/>
  <c r="E384" i="19"/>
  <c r="E385" i="19" s="1"/>
  <c r="D384" i="19"/>
  <c r="D385" i="19" s="1"/>
  <c r="C384" i="19"/>
  <c r="B384"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N379" i="19"/>
  <c r="B379" i="19"/>
  <c r="O378" i="19"/>
  <c r="N378" i="19"/>
  <c r="M378" i="19"/>
  <c r="M379" i="19" s="1"/>
  <c r="L378" i="19"/>
  <c r="K378" i="19"/>
  <c r="J378" i="19"/>
  <c r="I378" i="19"/>
  <c r="H378" i="19"/>
  <c r="G378" i="19"/>
  <c r="F378" i="19"/>
  <c r="E378" i="19"/>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M372" i="19"/>
  <c r="L372" i="19"/>
  <c r="K372" i="19"/>
  <c r="J372" i="19"/>
  <c r="J373" i="19" s="1"/>
  <c r="I372" i="19"/>
  <c r="I373" i="19" s="1"/>
  <c r="H372" i="19"/>
  <c r="H373" i="19" s="1"/>
  <c r="G372" i="19"/>
  <c r="G373" i="19" s="1"/>
  <c r="F372" i="19"/>
  <c r="E372" i="19"/>
  <c r="D372" i="19"/>
  <c r="C372" i="19"/>
  <c r="C373" i="19" s="1"/>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M366" i="19"/>
  <c r="L366" i="19"/>
  <c r="L367" i="19" s="1"/>
  <c r="K366" i="19"/>
  <c r="J366" i="19"/>
  <c r="J367" i="19" s="1"/>
  <c r="I366" i="19"/>
  <c r="I367" i="19" s="1"/>
  <c r="H366" i="19"/>
  <c r="H367" i="19" s="1"/>
  <c r="G366" i="19"/>
  <c r="F366" i="19"/>
  <c r="F367" i="19" s="1"/>
  <c r="E366" i="19"/>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O360" i="19"/>
  <c r="O361" i="19" s="1"/>
  <c r="N360" i="19"/>
  <c r="M360" i="19"/>
  <c r="L360" i="19"/>
  <c r="K360" i="19"/>
  <c r="J360" i="19"/>
  <c r="J361" i="19" s="1"/>
  <c r="I360" i="19"/>
  <c r="H360" i="19"/>
  <c r="H361" i="19" s="1"/>
  <c r="G360" i="19"/>
  <c r="F360" i="19"/>
  <c r="F361" i="19" s="1"/>
  <c r="E360" i="19"/>
  <c r="D360" i="19"/>
  <c r="C360" i="19"/>
  <c r="C361" i="19" s="1"/>
  <c r="B360" i="19"/>
  <c r="O359" i="19"/>
  <c r="N359" i="19"/>
  <c r="M359" i="19"/>
  <c r="L359" i="19"/>
  <c r="K359" i="19"/>
  <c r="J359" i="19"/>
  <c r="I359" i="19"/>
  <c r="H359" i="19"/>
  <c r="G359" i="19"/>
  <c r="F359" i="19"/>
  <c r="E359" i="19"/>
  <c r="D359" i="19"/>
  <c r="C359" i="19"/>
  <c r="B359" i="19"/>
  <c r="O358" i="19"/>
  <c r="N358" i="19"/>
  <c r="M358" i="19"/>
  <c r="L358" i="19"/>
  <c r="K358" i="19"/>
  <c r="J358" i="19"/>
  <c r="I358" i="19"/>
  <c r="H358" i="19"/>
  <c r="G358" i="19"/>
  <c r="F358" i="19"/>
  <c r="E358" i="19"/>
  <c r="D358" i="19"/>
  <c r="C358" i="19"/>
  <c r="B358" i="19"/>
  <c r="O357" i="19"/>
  <c r="N357" i="19"/>
  <c r="M357" i="19"/>
  <c r="L357" i="19"/>
  <c r="K357" i="19"/>
  <c r="J357" i="19"/>
  <c r="I357" i="19"/>
  <c r="H357" i="19"/>
  <c r="G357" i="19"/>
  <c r="F357" i="19"/>
  <c r="E357" i="19"/>
  <c r="D357" i="19"/>
  <c r="C357" i="19"/>
  <c r="B357" i="19"/>
  <c r="O354" i="19"/>
  <c r="N354" i="19"/>
  <c r="M354" i="19"/>
  <c r="L354" i="19"/>
  <c r="K354" i="19"/>
  <c r="J354" i="19"/>
  <c r="J355" i="19" s="1"/>
  <c r="I354" i="19"/>
  <c r="H354" i="19"/>
  <c r="H355" i="19" s="1"/>
  <c r="G354" i="19"/>
  <c r="F354" i="19"/>
  <c r="E354" i="19"/>
  <c r="D354" i="19"/>
  <c r="D355" i="19" s="1"/>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540" i="19" s="1"/>
  <c r="BA213" i="19"/>
  <c r="BA215" i="19" s="1"/>
  <c r="B541" i="19" s="1"/>
  <c r="AZ213" i="19"/>
  <c r="AZ215" i="19" s="1"/>
  <c r="B542" i="19" s="1"/>
  <c r="AY213" i="19"/>
  <c r="AY215" i="19" s="1"/>
  <c r="B543" i="19" s="1"/>
  <c r="AX213" i="19"/>
  <c r="AX215" i="19" s="1"/>
  <c r="C540" i="19" s="1"/>
  <c r="AW213" i="19"/>
  <c r="AW215" i="19" s="1"/>
  <c r="C541" i="19" s="1"/>
  <c r="AV213" i="19"/>
  <c r="AV215" i="19" s="1"/>
  <c r="C542" i="19" s="1"/>
  <c r="AU213" i="19"/>
  <c r="AU215" i="19" s="1"/>
  <c r="C543" i="19" s="1"/>
  <c r="AT213" i="19"/>
  <c r="AT215" i="19" s="1"/>
  <c r="D540" i="19" s="1"/>
  <c r="AS213" i="19"/>
  <c r="AS215" i="19" s="1"/>
  <c r="D541" i="19" s="1"/>
  <c r="AR213" i="19"/>
  <c r="AR215" i="19" s="1"/>
  <c r="D542" i="19" s="1"/>
  <c r="AQ213" i="19"/>
  <c r="AQ215" i="19" s="1"/>
  <c r="D543" i="19" s="1"/>
  <c r="AP213" i="19"/>
  <c r="AP215" i="19" s="1"/>
  <c r="E540" i="19" s="1"/>
  <c r="AO213" i="19"/>
  <c r="AO215" i="19" s="1"/>
  <c r="E541" i="19" s="1"/>
  <c r="AN213" i="19"/>
  <c r="AN215" i="19" s="1"/>
  <c r="E542" i="19" s="1"/>
  <c r="AM213" i="19"/>
  <c r="AM215" i="19" s="1"/>
  <c r="E543" i="19" s="1"/>
  <c r="AL213" i="19"/>
  <c r="AL215" i="19" s="1"/>
  <c r="F540" i="19" s="1"/>
  <c r="AK213" i="19"/>
  <c r="AK215" i="19" s="1"/>
  <c r="F541" i="19" s="1"/>
  <c r="AJ213" i="19"/>
  <c r="AJ215" i="19" s="1"/>
  <c r="F542" i="19" s="1"/>
  <c r="AI213" i="19"/>
  <c r="AI215" i="19" s="1"/>
  <c r="F543" i="19" s="1"/>
  <c r="AH213" i="19"/>
  <c r="AH215" i="19" s="1"/>
  <c r="G540" i="19" s="1"/>
  <c r="AG213" i="19"/>
  <c r="AG215" i="19" s="1"/>
  <c r="G541" i="19" s="1"/>
  <c r="AF213" i="19"/>
  <c r="AF215" i="19" s="1"/>
  <c r="G542" i="19" s="1"/>
  <c r="AE213" i="19"/>
  <c r="AE215" i="19" s="1"/>
  <c r="G543" i="19" s="1"/>
  <c r="AD213" i="19"/>
  <c r="AD215" i="19" s="1"/>
  <c r="H540" i="19" s="1"/>
  <c r="AC213" i="19"/>
  <c r="AC215" i="19" s="1"/>
  <c r="H541" i="19" s="1"/>
  <c r="AB213" i="19"/>
  <c r="AB215" i="19" s="1"/>
  <c r="H542" i="19" s="1"/>
  <c r="AA213" i="19"/>
  <c r="AA215" i="19" s="1"/>
  <c r="H543" i="19" s="1"/>
  <c r="Z213" i="19"/>
  <c r="Z215" i="19" s="1"/>
  <c r="I540" i="19" s="1"/>
  <c r="Y213" i="19"/>
  <c r="Y215" i="19" s="1"/>
  <c r="I541" i="19" s="1"/>
  <c r="X213" i="19"/>
  <c r="X215" i="19" s="1"/>
  <c r="I542" i="19" s="1"/>
  <c r="W213" i="19"/>
  <c r="W215" i="19" s="1"/>
  <c r="I543" i="19" s="1"/>
  <c r="V213" i="19"/>
  <c r="V215" i="19" s="1"/>
  <c r="J540" i="19" s="1"/>
  <c r="U213" i="19"/>
  <c r="U215" i="19" s="1"/>
  <c r="J541" i="19" s="1"/>
  <c r="T213" i="19"/>
  <c r="T215" i="19" s="1"/>
  <c r="J542" i="19" s="1"/>
  <c r="S213" i="19"/>
  <c r="S215" i="19" s="1"/>
  <c r="J543" i="19" s="1"/>
  <c r="R213" i="19"/>
  <c r="R215" i="19" s="1"/>
  <c r="K540" i="19" s="1"/>
  <c r="Q213" i="19"/>
  <c r="Q215" i="19" s="1"/>
  <c r="K541" i="19" s="1"/>
  <c r="P213" i="19"/>
  <c r="P215" i="19" s="1"/>
  <c r="K542" i="19" s="1"/>
  <c r="O213" i="19"/>
  <c r="O215" i="19" s="1"/>
  <c r="K543" i="19" s="1"/>
  <c r="N213" i="19"/>
  <c r="N215" i="19" s="1"/>
  <c r="L540" i="19" s="1"/>
  <c r="M213" i="19"/>
  <c r="M215" i="19" s="1"/>
  <c r="L541" i="19" s="1"/>
  <c r="L213" i="19"/>
  <c r="L215" i="19" s="1"/>
  <c r="L542" i="19" s="1"/>
  <c r="K213" i="19"/>
  <c r="K215" i="19" s="1"/>
  <c r="L543" i="19" s="1"/>
  <c r="J213" i="19"/>
  <c r="J215" i="19" s="1"/>
  <c r="M540" i="19" s="1"/>
  <c r="I213" i="19"/>
  <c r="I215" i="19" s="1"/>
  <c r="M541" i="19" s="1"/>
  <c r="H213" i="19"/>
  <c r="H215" i="19" s="1"/>
  <c r="M542" i="19" s="1"/>
  <c r="G213" i="19"/>
  <c r="G215" i="19" s="1"/>
  <c r="M543" i="19" s="1"/>
  <c r="F213" i="19"/>
  <c r="F215" i="19" s="1"/>
  <c r="N540" i="19" s="1"/>
  <c r="E213" i="19"/>
  <c r="E215" i="19" s="1"/>
  <c r="N541" i="19" s="1"/>
  <c r="D213" i="19"/>
  <c r="D215" i="19" s="1"/>
  <c r="N542" i="19" s="1"/>
  <c r="C213" i="19"/>
  <c r="C215" i="19" s="1"/>
  <c r="N543" i="19" s="1"/>
  <c r="B213" i="19"/>
  <c r="B215" i="19" s="1"/>
  <c r="O540" i="19" s="1"/>
  <c r="AY124" i="19"/>
  <c r="B426" i="19" s="1"/>
  <c r="AB124" i="19"/>
  <c r="H425" i="19" s="1"/>
  <c r="D124" i="19"/>
  <c r="N425" i="19" s="1"/>
  <c r="BK123" i="19"/>
  <c r="BJ123" i="19"/>
  <c r="BI123" i="19"/>
  <c r="BH123" i="19"/>
  <c r="BG123" i="19"/>
  <c r="BF123" i="19"/>
  <c r="BE123" i="19"/>
  <c r="BD123" i="19"/>
  <c r="BC123" i="19"/>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423" i="19" s="1"/>
  <c r="BA122" i="19"/>
  <c r="BA124" i="19" s="1"/>
  <c r="B424" i="19" s="1"/>
  <c r="AZ122" i="19"/>
  <c r="AZ124" i="19" s="1"/>
  <c r="B425" i="19" s="1"/>
  <c r="AY122" i="19"/>
  <c r="AX122" i="19"/>
  <c r="AX124" i="19" s="1"/>
  <c r="C423" i="19" s="1"/>
  <c r="AW122" i="19"/>
  <c r="AW124" i="19" s="1"/>
  <c r="C424" i="19" s="1"/>
  <c r="AV122" i="19"/>
  <c r="AV124" i="19" s="1"/>
  <c r="C425" i="19" s="1"/>
  <c r="AU122" i="19"/>
  <c r="AU124" i="19" s="1"/>
  <c r="C426" i="19" s="1"/>
  <c r="AT122" i="19"/>
  <c r="AT124" i="19" s="1"/>
  <c r="D423" i="19" s="1"/>
  <c r="AS122" i="19"/>
  <c r="AS124" i="19" s="1"/>
  <c r="D424" i="19" s="1"/>
  <c r="AR122" i="19"/>
  <c r="AR124" i="19" s="1"/>
  <c r="D425" i="19" s="1"/>
  <c r="AQ122" i="19"/>
  <c r="AQ124" i="19" s="1"/>
  <c r="D426" i="19" s="1"/>
  <c r="AP122" i="19"/>
  <c r="AP124" i="19" s="1"/>
  <c r="E423" i="19" s="1"/>
  <c r="AO122" i="19"/>
  <c r="AO124" i="19" s="1"/>
  <c r="E424" i="19" s="1"/>
  <c r="AN122" i="19"/>
  <c r="AN124" i="19" s="1"/>
  <c r="E425" i="19" s="1"/>
  <c r="AM122" i="19"/>
  <c r="AM124" i="19" s="1"/>
  <c r="E426" i="19" s="1"/>
  <c r="AL122" i="19"/>
  <c r="AL124" i="19" s="1"/>
  <c r="F423" i="19" s="1"/>
  <c r="AK122" i="19"/>
  <c r="AK124" i="19" s="1"/>
  <c r="F424" i="19" s="1"/>
  <c r="AJ122" i="19"/>
  <c r="AJ124" i="19" s="1"/>
  <c r="F425" i="19" s="1"/>
  <c r="AI122" i="19"/>
  <c r="AI124" i="19" s="1"/>
  <c r="F426" i="19" s="1"/>
  <c r="AH122" i="19"/>
  <c r="AH124" i="19" s="1"/>
  <c r="G423" i="19" s="1"/>
  <c r="AG122" i="19"/>
  <c r="AG124" i="19" s="1"/>
  <c r="G424" i="19" s="1"/>
  <c r="AF122" i="19"/>
  <c r="AF124" i="19" s="1"/>
  <c r="G425" i="19" s="1"/>
  <c r="AE122" i="19"/>
  <c r="AE124" i="19" s="1"/>
  <c r="G426" i="19" s="1"/>
  <c r="G427" i="19" s="1"/>
  <c r="AD122" i="19"/>
  <c r="AD124" i="19" s="1"/>
  <c r="H423" i="19" s="1"/>
  <c r="AC122" i="19"/>
  <c r="AC124" i="19" s="1"/>
  <c r="H424" i="19" s="1"/>
  <c r="AB122" i="19"/>
  <c r="AA122" i="19"/>
  <c r="AA124" i="19" s="1"/>
  <c r="H426" i="19" s="1"/>
  <c r="H427" i="19" s="1"/>
  <c r="Z122" i="19"/>
  <c r="Z124" i="19" s="1"/>
  <c r="I423" i="19" s="1"/>
  <c r="Y122" i="19"/>
  <c r="Y124" i="19" s="1"/>
  <c r="I424" i="19" s="1"/>
  <c r="X122" i="19"/>
  <c r="X124" i="19" s="1"/>
  <c r="I425" i="19" s="1"/>
  <c r="W122" i="19"/>
  <c r="W124" i="19" s="1"/>
  <c r="I426" i="19" s="1"/>
  <c r="V122" i="19"/>
  <c r="V124" i="19" s="1"/>
  <c r="J423" i="19" s="1"/>
  <c r="U122" i="19"/>
  <c r="U124" i="19" s="1"/>
  <c r="J424" i="19" s="1"/>
  <c r="T122" i="19"/>
  <c r="T124" i="19" s="1"/>
  <c r="J425" i="19" s="1"/>
  <c r="S122" i="19"/>
  <c r="S124" i="19" s="1"/>
  <c r="J426" i="19" s="1"/>
  <c r="J427" i="19" s="1"/>
  <c r="R122" i="19"/>
  <c r="R124" i="19" s="1"/>
  <c r="K423" i="19" s="1"/>
  <c r="Q122" i="19"/>
  <c r="Q124" i="19" s="1"/>
  <c r="K424" i="19" s="1"/>
  <c r="P122" i="19"/>
  <c r="P124" i="19" s="1"/>
  <c r="K425" i="19" s="1"/>
  <c r="O122" i="19"/>
  <c r="O124" i="19" s="1"/>
  <c r="K426" i="19" s="1"/>
  <c r="N122" i="19"/>
  <c r="N124" i="19" s="1"/>
  <c r="L423" i="19" s="1"/>
  <c r="M122" i="19"/>
  <c r="M124" i="19" s="1"/>
  <c r="L424" i="19" s="1"/>
  <c r="L122" i="19"/>
  <c r="L124" i="19" s="1"/>
  <c r="L425" i="19" s="1"/>
  <c r="K122" i="19"/>
  <c r="K124" i="19" s="1"/>
  <c r="L426" i="19" s="1"/>
  <c r="J122" i="19"/>
  <c r="J124" i="19" s="1"/>
  <c r="M423" i="19" s="1"/>
  <c r="I122" i="19"/>
  <c r="I124" i="19" s="1"/>
  <c r="M424" i="19" s="1"/>
  <c r="H122" i="19"/>
  <c r="H124" i="19" s="1"/>
  <c r="M425" i="19" s="1"/>
  <c r="G122" i="19"/>
  <c r="G124" i="19" s="1"/>
  <c r="M426" i="19" s="1"/>
  <c r="M427" i="19" s="1"/>
  <c r="F122" i="19"/>
  <c r="F124" i="19" s="1"/>
  <c r="N423" i="19" s="1"/>
  <c r="E122" i="19"/>
  <c r="E124" i="19" s="1"/>
  <c r="N424" i="19" s="1"/>
  <c r="D122" i="19"/>
  <c r="C122" i="19"/>
  <c r="C124" i="19" s="1"/>
  <c r="N426"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B119" i="19"/>
  <c r="N721" i="18"/>
  <c r="O720" i="18"/>
  <c r="M717" i="18"/>
  <c r="N716" i="18"/>
  <c r="N717" i="18" s="1"/>
  <c r="L713" i="18"/>
  <c r="M712" i="18"/>
  <c r="M713" i="18" s="1"/>
  <c r="K709" i="18"/>
  <c r="L708" i="18"/>
  <c r="M708" i="18" s="1"/>
  <c r="J705" i="18"/>
  <c r="K704" i="18"/>
  <c r="K705" i="18" s="1"/>
  <c r="I701" i="18"/>
  <c r="J700" i="18"/>
  <c r="K700" i="18" s="1"/>
  <c r="H697" i="18"/>
  <c r="I696" i="18"/>
  <c r="J696" i="18" s="1"/>
  <c r="G693" i="18"/>
  <c r="H692" i="18"/>
  <c r="H693" i="18" s="1"/>
  <c r="G689" i="18"/>
  <c r="F689" i="18"/>
  <c r="G688" i="18"/>
  <c r="H688" i="18" s="1"/>
  <c r="I688" i="18" s="1"/>
  <c r="E685" i="18"/>
  <c r="F684" i="18"/>
  <c r="F685" i="18" s="1"/>
  <c r="D681" i="18"/>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H608" i="18"/>
  <c r="J607" i="18"/>
  <c r="L606" i="18"/>
  <c r="B605" i="18"/>
  <c r="O602" i="18"/>
  <c r="N602" i="18"/>
  <c r="M602" i="18"/>
  <c r="L602" i="18"/>
  <c r="K602" i="18"/>
  <c r="J602" i="18"/>
  <c r="I602" i="18"/>
  <c r="H602" i="18"/>
  <c r="G602" i="18"/>
  <c r="F602" i="18"/>
  <c r="E602" i="18"/>
  <c r="D602" i="18"/>
  <c r="D608" i="18" s="1"/>
  <c r="C602" i="18"/>
  <c r="B602" i="18"/>
  <c r="O601" i="18"/>
  <c r="N601" i="18"/>
  <c r="M601" i="18"/>
  <c r="M607" i="18" s="1"/>
  <c r="L601" i="18"/>
  <c r="K601" i="18"/>
  <c r="J601" i="18"/>
  <c r="I601" i="18"/>
  <c r="H601" i="18"/>
  <c r="G601" i="18"/>
  <c r="F601" i="18"/>
  <c r="F607" i="18" s="1"/>
  <c r="E601" i="18"/>
  <c r="D601" i="18"/>
  <c r="C601" i="18"/>
  <c r="C607" i="18" s="1"/>
  <c r="B601" i="18"/>
  <c r="O600" i="18"/>
  <c r="O606" i="18" s="1"/>
  <c r="N600" i="18"/>
  <c r="M600" i="18"/>
  <c r="L600" i="18"/>
  <c r="K600" i="18"/>
  <c r="J600" i="18"/>
  <c r="I600" i="18"/>
  <c r="H600" i="18"/>
  <c r="H606" i="18" s="1"/>
  <c r="G600" i="18"/>
  <c r="F600" i="18"/>
  <c r="E600" i="18"/>
  <c r="E606" i="18" s="1"/>
  <c r="D600" i="18"/>
  <c r="C600" i="18"/>
  <c r="C606" i="18" s="1"/>
  <c r="B600" i="18"/>
  <c r="O599" i="18"/>
  <c r="N599" i="18"/>
  <c r="N605" i="18" s="1"/>
  <c r="M599" i="18"/>
  <c r="L599" i="18"/>
  <c r="K599" i="18"/>
  <c r="J599" i="18"/>
  <c r="J605" i="18" s="1"/>
  <c r="I599" i="18"/>
  <c r="H599" i="18"/>
  <c r="G599" i="18"/>
  <c r="G605" i="18" s="1"/>
  <c r="F599" i="18"/>
  <c r="E599" i="18"/>
  <c r="E605" i="18" s="1"/>
  <c r="D599" i="18"/>
  <c r="C599" i="18"/>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O588" i="18" s="1"/>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O581" i="18" s="1"/>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43" i="18"/>
  <c r="O542" i="18"/>
  <c r="O541"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B528" i="18" s="1"/>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O520" i="18" s="1"/>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L510" i="18" s="1"/>
  <c r="K502" i="18"/>
  <c r="J502" i="18"/>
  <c r="I502" i="18"/>
  <c r="H502" i="18"/>
  <c r="G502" i="18"/>
  <c r="F502" i="18"/>
  <c r="E502" i="18"/>
  <c r="D502" i="18"/>
  <c r="C502" i="18"/>
  <c r="B502" i="18"/>
  <c r="O501" i="18"/>
  <c r="N501" i="18"/>
  <c r="N509" i="18" s="1"/>
  <c r="M501" i="18"/>
  <c r="L501" i="18"/>
  <c r="K501" i="18"/>
  <c r="J501" i="18"/>
  <c r="I501" i="18"/>
  <c r="H501" i="18"/>
  <c r="G501" i="18"/>
  <c r="F501" i="18"/>
  <c r="E501" i="18"/>
  <c r="D501" i="18"/>
  <c r="C501" i="18"/>
  <c r="B501" i="18"/>
  <c r="B509" i="18" s="1"/>
  <c r="O500" i="18"/>
  <c r="N500" i="18"/>
  <c r="M500" i="18"/>
  <c r="L500" i="18"/>
  <c r="K500" i="18"/>
  <c r="J500" i="18"/>
  <c r="I500" i="18"/>
  <c r="H500" i="18"/>
  <c r="G500" i="18"/>
  <c r="F500" i="18"/>
  <c r="E500" i="18"/>
  <c r="D500" i="18"/>
  <c r="D508" i="18" s="1"/>
  <c r="C500" i="18"/>
  <c r="B500" i="18"/>
  <c r="O499" i="18"/>
  <c r="O503" i="18" s="1"/>
  <c r="N499" i="18"/>
  <c r="M499" i="18"/>
  <c r="L499" i="18"/>
  <c r="K499" i="18"/>
  <c r="J499" i="18"/>
  <c r="I499" i="18"/>
  <c r="H499" i="18"/>
  <c r="H503" i="18" s="1"/>
  <c r="G499" i="18"/>
  <c r="F499" i="18"/>
  <c r="F507" i="18" s="1"/>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M490" i="18" s="1"/>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D490" i="18" s="1"/>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N484" i="18" s="1"/>
  <c r="M481" i="18"/>
  <c r="L481" i="18"/>
  <c r="K481" i="18"/>
  <c r="J481" i="18"/>
  <c r="I481" i="18"/>
  <c r="H481" i="18"/>
  <c r="G481" i="18"/>
  <c r="F481" i="18"/>
  <c r="E481" i="18"/>
  <c r="D481" i="18"/>
  <c r="C481" i="18"/>
  <c r="B481" i="18"/>
  <c r="O480" i="18"/>
  <c r="N480" i="18"/>
  <c r="M480" i="18"/>
  <c r="L480" i="18"/>
  <c r="K480" i="18"/>
  <c r="K484" i="18" s="1"/>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F478" i="18" s="1"/>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J472" i="18" s="1"/>
  <c r="I468" i="18"/>
  <c r="H468" i="18"/>
  <c r="G468" i="18"/>
  <c r="F468" i="18"/>
  <c r="E468" i="18"/>
  <c r="D468" i="18"/>
  <c r="C468" i="18"/>
  <c r="B468" i="18"/>
  <c r="O464" i="18"/>
  <c r="O510" i="18" s="1"/>
  <c r="O550" i="18" s="1"/>
  <c r="N464" i="18"/>
  <c r="M464" i="18"/>
  <c r="L464" i="18"/>
  <c r="K464" i="18"/>
  <c r="J464" i="18"/>
  <c r="I464" i="18"/>
  <c r="I510" i="18" s="1"/>
  <c r="H464" i="18"/>
  <c r="G464" i="18"/>
  <c r="G510" i="18" s="1"/>
  <c r="F464" i="18"/>
  <c r="F510" i="18" s="1"/>
  <c r="E464" i="18"/>
  <c r="D464" i="18"/>
  <c r="C464" i="18"/>
  <c r="C510" i="18" s="1"/>
  <c r="B464" i="18"/>
  <c r="O463" i="18"/>
  <c r="N463" i="18"/>
  <c r="M463" i="18"/>
  <c r="L463" i="18"/>
  <c r="K463" i="18"/>
  <c r="K509" i="18" s="1"/>
  <c r="J463" i="18"/>
  <c r="I463" i="18"/>
  <c r="I509" i="18" s="1"/>
  <c r="H463" i="18"/>
  <c r="H509" i="18" s="1"/>
  <c r="G463" i="18"/>
  <c r="F463" i="18"/>
  <c r="E463" i="18"/>
  <c r="E509" i="18" s="1"/>
  <c r="D463" i="18"/>
  <c r="C463" i="18"/>
  <c r="B463" i="18"/>
  <c r="O462" i="18"/>
  <c r="N462" i="18"/>
  <c r="M462" i="18"/>
  <c r="M508" i="18" s="1"/>
  <c r="L462" i="18"/>
  <c r="K462" i="18"/>
  <c r="J462" i="18"/>
  <c r="J508" i="18" s="1"/>
  <c r="I462" i="18"/>
  <c r="H462" i="18"/>
  <c r="G462" i="18"/>
  <c r="F462" i="18"/>
  <c r="E462" i="18"/>
  <c r="D462" i="18"/>
  <c r="C462" i="18"/>
  <c r="B462" i="18"/>
  <c r="O461" i="18"/>
  <c r="O507" i="18" s="1"/>
  <c r="N461" i="18"/>
  <c r="M461" i="18"/>
  <c r="L461" i="18"/>
  <c r="L507" i="18" s="1"/>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30" i="18"/>
  <c r="O425" i="18"/>
  <c r="O424" i="18"/>
  <c r="O419" i="18"/>
  <c r="O418" i="18"/>
  <c r="I41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G409" i="18"/>
  <c r="O408" i="18"/>
  <c r="O409" i="18" s="1"/>
  <c r="N408" i="18"/>
  <c r="M408" i="18"/>
  <c r="L408" i="18"/>
  <c r="K408" i="18"/>
  <c r="J408" i="18"/>
  <c r="I408" i="18"/>
  <c r="I409" i="18" s="1"/>
  <c r="H408" i="18"/>
  <c r="H409" i="18" s="1"/>
  <c r="G408" i="18"/>
  <c r="F408" i="18"/>
  <c r="F409" i="18" s="1"/>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361" i="18" s="1"/>
  <c r="M402" i="18"/>
  <c r="M452" i="18" s="1"/>
  <c r="L402" i="18"/>
  <c r="L445" i="18" s="1"/>
  <c r="K402" i="18"/>
  <c r="K458" i="18" s="1"/>
  <c r="J402" i="18"/>
  <c r="J458" i="18" s="1"/>
  <c r="I402" i="18"/>
  <c r="H402" i="18"/>
  <c r="G402" i="18"/>
  <c r="G458" i="18" s="1"/>
  <c r="F402" i="18"/>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F397" i="18"/>
  <c r="O396" i="18"/>
  <c r="O397" i="18" s="1"/>
  <c r="N396" i="18"/>
  <c r="M396" i="18"/>
  <c r="L396" i="18"/>
  <c r="K396" i="18"/>
  <c r="K397" i="18" s="1"/>
  <c r="J396" i="18"/>
  <c r="I396" i="18"/>
  <c r="I397" i="18" s="1"/>
  <c r="H396" i="18"/>
  <c r="G396" i="18"/>
  <c r="G397" i="18" s="1"/>
  <c r="F396" i="18"/>
  <c r="E396" i="18"/>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H391" i="18"/>
  <c r="O390" i="18"/>
  <c r="O391" i="18" s="1"/>
  <c r="N390" i="18"/>
  <c r="N391" i="18" s="1"/>
  <c r="M390" i="18"/>
  <c r="M391" i="18" s="1"/>
  <c r="L390" i="18"/>
  <c r="K390" i="18"/>
  <c r="J390" i="18"/>
  <c r="I390" i="18"/>
  <c r="I391" i="18" s="1"/>
  <c r="H390" i="18"/>
  <c r="G390" i="18"/>
  <c r="G391" i="18" s="1"/>
  <c r="F390" i="18"/>
  <c r="E390" i="18"/>
  <c r="E391" i="18" s="1"/>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5" i="18"/>
  <c r="I385" i="18"/>
  <c r="C385" i="18"/>
  <c r="O384" i="18"/>
  <c r="N384" i="18"/>
  <c r="M384" i="18"/>
  <c r="L384" i="18"/>
  <c r="K384" i="18"/>
  <c r="J384" i="18"/>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M379" i="18"/>
  <c r="O378" i="18"/>
  <c r="O379" i="18" s="1"/>
  <c r="N378" i="18"/>
  <c r="M378" i="18"/>
  <c r="L378" i="18"/>
  <c r="L379" i="18" s="1"/>
  <c r="K378" i="18"/>
  <c r="J378" i="18"/>
  <c r="I378" i="18"/>
  <c r="H378" i="18"/>
  <c r="G378" i="18"/>
  <c r="G379" i="18" s="1"/>
  <c r="F378" i="18"/>
  <c r="E378" i="18"/>
  <c r="D378" i="18"/>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O373" i="18" s="1"/>
  <c r="N372" i="18"/>
  <c r="N373" i="18" s="1"/>
  <c r="M372" i="18"/>
  <c r="M373" i="18" s="1"/>
  <c r="L372" i="18"/>
  <c r="K372" i="18"/>
  <c r="K373" i="18" s="1"/>
  <c r="J372" i="18"/>
  <c r="I372" i="18"/>
  <c r="I373" i="18" s="1"/>
  <c r="H372" i="18"/>
  <c r="G372" i="18"/>
  <c r="G373" i="18" s="1"/>
  <c r="F372" i="18"/>
  <c r="F373" i="18" s="1"/>
  <c r="E372" i="18"/>
  <c r="E373" i="18" s="1"/>
  <c r="D372" i="18"/>
  <c r="C372" i="18"/>
  <c r="C373" i="18" s="1"/>
  <c r="B372" i="18"/>
  <c r="B373" i="18" s="1"/>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M366" i="18"/>
  <c r="L366" i="18"/>
  <c r="K366" i="18"/>
  <c r="J366" i="18"/>
  <c r="I366" i="18"/>
  <c r="I367" i="18" s="1"/>
  <c r="H366" i="18"/>
  <c r="G366" i="18"/>
  <c r="G367" i="18" s="1"/>
  <c r="F366" i="18"/>
  <c r="F367" i="18" s="1"/>
  <c r="E366" i="18"/>
  <c r="E367" i="18" s="1"/>
  <c r="D366" i="18"/>
  <c r="D367" i="18" s="1"/>
  <c r="C366" i="18"/>
  <c r="C367" i="18" s="1"/>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G361" i="18"/>
  <c r="O360" i="18"/>
  <c r="N360" i="18"/>
  <c r="M360" i="18"/>
  <c r="L360" i="18"/>
  <c r="K360" i="18"/>
  <c r="J360" i="18"/>
  <c r="I360" i="18"/>
  <c r="I361" i="18" s="1"/>
  <c r="H360" i="18"/>
  <c r="G360" i="18"/>
  <c r="F360" i="18"/>
  <c r="F361" i="18" s="1"/>
  <c r="E360" i="18"/>
  <c r="E361" i="18" s="1"/>
  <c r="D360" i="18"/>
  <c r="C360" i="18"/>
  <c r="B360" i="18"/>
  <c r="O359" i="18"/>
  <c r="N359" i="18"/>
  <c r="M359" i="18"/>
  <c r="L359" i="18"/>
  <c r="K359" i="18"/>
  <c r="J359" i="18"/>
  <c r="I359" i="18"/>
  <c r="H359" i="18"/>
  <c r="G359" i="18"/>
  <c r="F359" i="18"/>
  <c r="E359" i="18"/>
  <c r="D359" i="18"/>
  <c r="C359" i="18"/>
  <c r="B359" i="18"/>
  <c r="O358" i="18"/>
  <c r="N358" i="18"/>
  <c r="M358" i="18"/>
  <c r="L358" i="18"/>
  <c r="K358" i="18"/>
  <c r="J358" i="18"/>
  <c r="I358" i="18"/>
  <c r="H358" i="18"/>
  <c r="G358" i="18"/>
  <c r="F358" i="18"/>
  <c r="E358" i="18"/>
  <c r="D358" i="18"/>
  <c r="C358" i="18"/>
  <c r="B358" i="18"/>
  <c r="O357" i="18"/>
  <c r="N357" i="18"/>
  <c r="M357" i="18"/>
  <c r="L357" i="18"/>
  <c r="K357" i="18"/>
  <c r="J357" i="18"/>
  <c r="I357" i="18"/>
  <c r="H357" i="18"/>
  <c r="G357" i="18"/>
  <c r="F357" i="18"/>
  <c r="E357" i="18"/>
  <c r="D357" i="18"/>
  <c r="C357" i="18"/>
  <c r="B357" i="18"/>
  <c r="O354" i="18"/>
  <c r="N354" i="18"/>
  <c r="M354" i="18"/>
  <c r="L354" i="18"/>
  <c r="L355" i="18" s="1"/>
  <c r="K354" i="18"/>
  <c r="J354" i="18"/>
  <c r="I354" i="18"/>
  <c r="I355" i="18" s="1"/>
  <c r="H354" i="18"/>
  <c r="H355" i="18" s="1"/>
  <c r="G354" i="18"/>
  <c r="F354" i="18"/>
  <c r="F355" i="18" s="1"/>
  <c r="E354" i="18"/>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D215" i="18"/>
  <c r="N542"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540" i="18" s="1"/>
  <c r="BA213" i="18"/>
  <c r="BA215" i="18" s="1"/>
  <c r="B541" i="18" s="1"/>
  <c r="AZ213" i="18"/>
  <c r="AZ215" i="18" s="1"/>
  <c r="B542" i="18" s="1"/>
  <c r="AY213" i="18"/>
  <c r="AY215" i="18" s="1"/>
  <c r="B543" i="18" s="1"/>
  <c r="AX213" i="18"/>
  <c r="AX215" i="18" s="1"/>
  <c r="C540" i="18" s="1"/>
  <c r="AW213" i="18"/>
  <c r="AW215" i="18" s="1"/>
  <c r="C541" i="18" s="1"/>
  <c r="AV213" i="18"/>
  <c r="AV215" i="18" s="1"/>
  <c r="C542" i="18" s="1"/>
  <c r="AU213" i="18"/>
  <c r="AU215" i="18" s="1"/>
  <c r="C543" i="18" s="1"/>
  <c r="AT213" i="18"/>
  <c r="AT215" i="18" s="1"/>
  <c r="D540" i="18" s="1"/>
  <c r="AS213" i="18"/>
  <c r="AS215" i="18" s="1"/>
  <c r="D541" i="18" s="1"/>
  <c r="AR213" i="18"/>
  <c r="AR215" i="18" s="1"/>
  <c r="D542" i="18" s="1"/>
  <c r="AQ213" i="18"/>
  <c r="AQ215" i="18" s="1"/>
  <c r="D543" i="18" s="1"/>
  <c r="AP213" i="18"/>
  <c r="AP215" i="18" s="1"/>
  <c r="E540" i="18" s="1"/>
  <c r="AO213" i="18"/>
  <c r="AO215" i="18" s="1"/>
  <c r="E541" i="18" s="1"/>
  <c r="AN213" i="18"/>
  <c r="AN215" i="18" s="1"/>
  <c r="E542" i="18" s="1"/>
  <c r="AM213" i="18"/>
  <c r="AM215" i="18" s="1"/>
  <c r="E543" i="18" s="1"/>
  <c r="AL213" i="18"/>
  <c r="AL215" i="18" s="1"/>
  <c r="F540" i="18" s="1"/>
  <c r="AK213" i="18"/>
  <c r="AK215" i="18" s="1"/>
  <c r="F541" i="18" s="1"/>
  <c r="AJ213" i="18"/>
  <c r="AJ215" i="18" s="1"/>
  <c r="F542" i="18" s="1"/>
  <c r="AI213" i="18"/>
  <c r="AI215" i="18" s="1"/>
  <c r="F543" i="18" s="1"/>
  <c r="AH213" i="18"/>
  <c r="AH215" i="18" s="1"/>
  <c r="G540" i="18" s="1"/>
  <c r="AG213" i="18"/>
  <c r="AG215" i="18" s="1"/>
  <c r="G541" i="18" s="1"/>
  <c r="AF213" i="18"/>
  <c r="AF215" i="18" s="1"/>
  <c r="G542" i="18" s="1"/>
  <c r="AE213" i="18"/>
  <c r="AE215" i="18" s="1"/>
  <c r="G543" i="18" s="1"/>
  <c r="AD213" i="18"/>
  <c r="AD215" i="18" s="1"/>
  <c r="H540" i="18" s="1"/>
  <c r="AC213" i="18"/>
  <c r="AC215" i="18" s="1"/>
  <c r="H541" i="18" s="1"/>
  <c r="AB213" i="18"/>
  <c r="AB215" i="18" s="1"/>
  <c r="H542" i="18" s="1"/>
  <c r="AA213" i="18"/>
  <c r="AA215" i="18" s="1"/>
  <c r="H543" i="18" s="1"/>
  <c r="Z213" i="18"/>
  <c r="Z215" i="18" s="1"/>
  <c r="I540" i="18" s="1"/>
  <c r="Y213" i="18"/>
  <c r="Y215" i="18" s="1"/>
  <c r="I541" i="18" s="1"/>
  <c r="X213" i="18"/>
  <c r="X215" i="18" s="1"/>
  <c r="I542" i="18" s="1"/>
  <c r="W213" i="18"/>
  <c r="W215" i="18" s="1"/>
  <c r="I543" i="18" s="1"/>
  <c r="V213" i="18"/>
  <c r="V215" i="18" s="1"/>
  <c r="J540" i="18" s="1"/>
  <c r="U213" i="18"/>
  <c r="U215" i="18" s="1"/>
  <c r="J541" i="18" s="1"/>
  <c r="T213" i="18"/>
  <c r="T215" i="18" s="1"/>
  <c r="J542" i="18" s="1"/>
  <c r="S213" i="18"/>
  <c r="S215" i="18" s="1"/>
  <c r="J543" i="18" s="1"/>
  <c r="R213" i="18"/>
  <c r="R215" i="18" s="1"/>
  <c r="K540" i="18" s="1"/>
  <c r="Q213" i="18"/>
  <c r="Q215" i="18" s="1"/>
  <c r="K541" i="18" s="1"/>
  <c r="P213" i="18"/>
  <c r="P215" i="18" s="1"/>
  <c r="K542" i="18" s="1"/>
  <c r="O213" i="18"/>
  <c r="O215" i="18" s="1"/>
  <c r="K543" i="18" s="1"/>
  <c r="N213" i="18"/>
  <c r="N215" i="18" s="1"/>
  <c r="L540" i="18" s="1"/>
  <c r="M213" i="18"/>
  <c r="M215" i="18" s="1"/>
  <c r="L541" i="18" s="1"/>
  <c r="L213" i="18"/>
  <c r="L215" i="18" s="1"/>
  <c r="L542" i="18" s="1"/>
  <c r="K213" i="18"/>
  <c r="K215" i="18" s="1"/>
  <c r="L543" i="18" s="1"/>
  <c r="J213" i="18"/>
  <c r="J215" i="18" s="1"/>
  <c r="M540" i="18" s="1"/>
  <c r="I213" i="18"/>
  <c r="I215" i="18" s="1"/>
  <c r="M541" i="18" s="1"/>
  <c r="H213" i="18"/>
  <c r="H215" i="18" s="1"/>
  <c r="M542" i="18" s="1"/>
  <c r="G213" i="18"/>
  <c r="G215" i="18" s="1"/>
  <c r="M543" i="18" s="1"/>
  <c r="F213" i="18"/>
  <c r="F215" i="18" s="1"/>
  <c r="N540" i="18" s="1"/>
  <c r="E213" i="18"/>
  <c r="E215" i="18" s="1"/>
  <c r="N541" i="18" s="1"/>
  <c r="D213" i="18"/>
  <c r="C213" i="18"/>
  <c r="C215" i="18" s="1"/>
  <c r="N543" i="18" s="1"/>
  <c r="B213" i="18"/>
  <c r="B215" i="18" s="1"/>
  <c r="O540" i="18" s="1"/>
  <c r="O544" i="18" s="1"/>
  <c r="BF124" i="18"/>
  <c r="BC124" i="18"/>
  <c r="AH124" i="18"/>
  <c r="G423" i="18" s="1"/>
  <c r="AE124" i="18"/>
  <c r="G426" i="18" s="1"/>
  <c r="G427" i="18" s="1"/>
  <c r="J124" i="18"/>
  <c r="M423" i="18" s="1"/>
  <c r="D124" i="18"/>
  <c r="N425" i="18" s="1"/>
  <c r="BK123" i="18"/>
  <c r="BJ123" i="18"/>
  <c r="BI123" i="18"/>
  <c r="BH123" i="18"/>
  <c r="BG123" i="18"/>
  <c r="BF123" i="18"/>
  <c r="BE123" i="18"/>
  <c r="BD123" i="18"/>
  <c r="BC123" i="18"/>
  <c r="BK122" i="18"/>
  <c r="BK124" i="18" s="1"/>
  <c r="BJ122" i="18"/>
  <c r="BJ124" i="18" s="1"/>
  <c r="BJ125" i="18" s="1"/>
  <c r="BI122" i="18"/>
  <c r="BI124" i="18" s="1"/>
  <c r="BH122" i="18"/>
  <c r="BH124" i="18" s="1"/>
  <c r="BG122" i="18"/>
  <c r="BG124" i="18" s="1"/>
  <c r="BF122" i="18"/>
  <c r="BE122" i="18"/>
  <c r="BE124" i="18" s="1"/>
  <c r="BD122" i="18"/>
  <c r="BD124" i="18" s="1"/>
  <c r="BD125" i="18" s="1"/>
  <c r="BC122" i="18"/>
  <c r="BB122" i="18"/>
  <c r="BB124" i="18" s="1"/>
  <c r="B423" i="18" s="1"/>
  <c r="BA122" i="18"/>
  <c r="BA124" i="18" s="1"/>
  <c r="B424" i="18" s="1"/>
  <c r="AZ122" i="18"/>
  <c r="AZ124" i="18" s="1"/>
  <c r="B425" i="18" s="1"/>
  <c r="AY122" i="18"/>
  <c r="AY124" i="18" s="1"/>
  <c r="B426" i="18" s="1"/>
  <c r="B427" i="18" s="1"/>
  <c r="AX122" i="18"/>
  <c r="AX124" i="18" s="1"/>
  <c r="C423" i="18" s="1"/>
  <c r="AW122" i="18"/>
  <c r="AW124" i="18" s="1"/>
  <c r="C424" i="18" s="1"/>
  <c r="AV122" i="18"/>
  <c r="AV124" i="18" s="1"/>
  <c r="C425" i="18" s="1"/>
  <c r="AU122" i="18"/>
  <c r="AU124" i="18" s="1"/>
  <c r="C426" i="18" s="1"/>
  <c r="AT122" i="18"/>
  <c r="AT124" i="18" s="1"/>
  <c r="D423" i="18" s="1"/>
  <c r="AS122" i="18"/>
  <c r="AS124" i="18" s="1"/>
  <c r="D424" i="18" s="1"/>
  <c r="AR122" i="18"/>
  <c r="AR124" i="18" s="1"/>
  <c r="D425" i="18" s="1"/>
  <c r="AQ122" i="18"/>
  <c r="AQ124" i="18" s="1"/>
  <c r="D426" i="18" s="1"/>
  <c r="AP122" i="18"/>
  <c r="AP124" i="18" s="1"/>
  <c r="E423" i="18" s="1"/>
  <c r="AO122" i="18"/>
  <c r="AO124" i="18" s="1"/>
  <c r="E424" i="18" s="1"/>
  <c r="AN122" i="18"/>
  <c r="AN124" i="18" s="1"/>
  <c r="E425" i="18" s="1"/>
  <c r="AM122" i="18"/>
  <c r="AM124" i="18" s="1"/>
  <c r="E426" i="18" s="1"/>
  <c r="E427" i="18" s="1"/>
  <c r="AL122" i="18"/>
  <c r="AL124" i="18" s="1"/>
  <c r="F423" i="18" s="1"/>
  <c r="AK122" i="18"/>
  <c r="AK124" i="18" s="1"/>
  <c r="F424" i="18" s="1"/>
  <c r="AJ122" i="18"/>
  <c r="AJ124" i="18" s="1"/>
  <c r="F425" i="18" s="1"/>
  <c r="AI122" i="18"/>
  <c r="AI124" i="18" s="1"/>
  <c r="F426" i="18" s="1"/>
  <c r="AH122" i="18"/>
  <c r="AG122" i="18"/>
  <c r="AG124" i="18" s="1"/>
  <c r="G424" i="18" s="1"/>
  <c r="AF122" i="18"/>
  <c r="AF124" i="18" s="1"/>
  <c r="G425" i="18" s="1"/>
  <c r="AE122" i="18"/>
  <c r="AD122" i="18"/>
  <c r="AD124" i="18" s="1"/>
  <c r="H423" i="18" s="1"/>
  <c r="AC122" i="18"/>
  <c r="AC124" i="18" s="1"/>
  <c r="H424" i="18" s="1"/>
  <c r="AB122" i="18"/>
  <c r="AB124" i="18" s="1"/>
  <c r="H425" i="18" s="1"/>
  <c r="AA122" i="18"/>
  <c r="AA124" i="18" s="1"/>
  <c r="H426" i="18" s="1"/>
  <c r="H427" i="18" s="1"/>
  <c r="Z122" i="18"/>
  <c r="Z124" i="18" s="1"/>
  <c r="I423" i="18" s="1"/>
  <c r="Y122" i="18"/>
  <c r="Y124" i="18" s="1"/>
  <c r="I424" i="18" s="1"/>
  <c r="X122" i="18"/>
  <c r="X124" i="18" s="1"/>
  <c r="I425" i="18" s="1"/>
  <c r="W122" i="18"/>
  <c r="W124" i="18" s="1"/>
  <c r="I426" i="18" s="1"/>
  <c r="I427" i="18" s="1"/>
  <c r="V122" i="18"/>
  <c r="V124" i="18" s="1"/>
  <c r="J423" i="18" s="1"/>
  <c r="U122" i="18"/>
  <c r="U124" i="18" s="1"/>
  <c r="J424" i="18" s="1"/>
  <c r="T122" i="18"/>
  <c r="T124" i="18" s="1"/>
  <c r="J425" i="18" s="1"/>
  <c r="S122" i="18"/>
  <c r="S124" i="18" s="1"/>
  <c r="J426" i="18" s="1"/>
  <c r="R122" i="18"/>
  <c r="R124" i="18" s="1"/>
  <c r="K423" i="18" s="1"/>
  <c r="Q122" i="18"/>
  <c r="Q124" i="18" s="1"/>
  <c r="K424" i="18" s="1"/>
  <c r="P122" i="18"/>
  <c r="P124" i="18" s="1"/>
  <c r="K425" i="18" s="1"/>
  <c r="O122" i="18"/>
  <c r="O124" i="18" s="1"/>
  <c r="K426" i="18" s="1"/>
  <c r="K427" i="18" s="1"/>
  <c r="N122" i="18"/>
  <c r="N124" i="18" s="1"/>
  <c r="L423" i="18" s="1"/>
  <c r="M122" i="18"/>
  <c r="M124" i="18" s="1"/>
  <c r="L424" i="18" s="1"/>
  <c r="L122" i="18"/>
  <c r="L124" i="18" s="1"/>
  <c r="L425" i="18" s="1"/>
  <c r="K122" i="18"/>
  <c r="K124" i="18" s="1"/>
  <c r="L426" i="18" s="1"/>
  <c r="J122" i="18"/>
  <c r="I122" i="18"/>
  <c r="I124" i="18" s="1"/>
  <c r="M424" i="18" s="1"/>
  <c r="H122" i="18"/>
  <c r="H124" i="18" s="1"/>
  <c r="M425" i="18" s="1"/>
  <c r="G122" i="18"/>
  <c r="G124" i="18" s="1"/>
  <c r="M426" i="18" s="1"/>
  <c r="F122" i="18"/>
  <c r="F124" i="18" s="1"/>
  <c r="N423" i="18" s="1"/>
  <c r="E122" i="18"/>
  <c r="E124" i="18" s="1"/>
  <c r="N424" i="18" s="1"/>
  <c r="D122" i="18"/>
  <c r="C122" i="18"/>
  <c r="C124" i="18" s="1"/>
  <c r="N426" i="18" s="1"/>
  <c r="N427" i="18" s="1"/>
  <c r="B122" i="18"/>
  <c r="B1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V119" i="18"/>
  <c r="AU119" i="18"/>
  <c r="AT119" i="18"/>
  <c r="AS119" i="18"/>
  <c r="AR119" i="18"/>
  <c r="AR123" i="18" s="1"/>
  <c r="AQ119" i="18"/>
  <c r="AP119" i="18"/>
  <c r="AO119" i="18"/>
  <c r="AN119" i="18"/>
  <c r="AM119" i="18"/>
  <c r="AL119" i="18"/>
  <c r="AK119" i="18"/>
  <c r="AJ119" i="18"/>
  <c r="AI119" i="18"/>
  <c r="AH119" i="18"/>
  <c r="AG119" i="18"/>
  <c r="AF119" i="18"/>
  <c r="AF123" i="18" s="1"/>
  <c r="AE119" i="18"/>
  <c r="AD119" i="18"/>
  <c r="AC119" i="18"/>
  <c r="AB119" i="18"/>
  <c r="AA119" i="18"/>
  <c r="Z119" i="18"/>
  <c r="Y119" i="18"/>
  <c r="X119" i="18"/>
  <c r="W119" i="18"/>
  <c r="V119" i="18"/>
  <c r="U119" i="18"/>
  <c r="T119" i="18"/>
  <c r="T123" i="18" s="1"/>
  <c r="S119" i="18"/>
  <c r="R119" i="18"/>
  <c r="Q119" i="18"/>
  <c r="P119" i="18"/>
  <c r="O119" i="18"/>
  <c r="N119" i="18"/>
  <c r="M119" i="18"/>
  <c r="L119" i="18"/>
  <c r="K119" i="18"/>
  <c r="J119" i="18"/>
  <c r="I119" i="18"/>
  <c r="H119" i="18"/>
  <c r="H123" i="18" s="1"/>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B362" i="17"/>
  <c r="C362" i="17"/>
  <c r="D362" i="17"/>
  <c r="E362" i="17"/>
  <c r="F362" i="17"/>
  <c r="G362" i="17"/>
  <c r="H362" i="17"/>
  <c r="I362" i="17"/>
  <c r="J362" i="17"/>
  <c r="K362" i="17"/>
  <c r="L362" i="17"/>
  <c r="M362" i="17"/>
  <c r="N362" i="17"/>
  <c r="O362" i="17"/>
  <c r="B363" i="17"/>
  <c r="C363" i="17"/>
  <c r="D363" i="17"/>
  <c r="E363" i="17"/>
  <c r="F363" i="17"/>
  <c r="G363" i="17"/>
  <c r="H363" i="17"/>
  <c r="I363" i="17"/>
  <c r="J363" i="17"/>
  <c r="K363" i="17"/>
  <c r="L363" i="17"/>
  <c r="M363" i="17"/>
  <c r="N363" i="17"/>
  <c r="O363" i="17"/>
  <c r="B364" i="17"/>
  <c r="C364" i="17"/>
  <c r="D364" i="17"/>
  <c r="E364" i="17"/>
  <c r="F364" i="17"/>
  <c r="G364" i="17"/>
  <c r="H364" i="17"/>
  <c r="I364" i="17"/>
  <c r="J364" i="17"/>
  <c r="K364" i="17"/>
  <c r="L364" i="17"/>
  <c r="M364" i="17"/>
  <c r="N364" i="17"/>
  <c r="O364" i="17"/>
  <c r="B365" i="17"/>
  <c r="C365" i="17"/>
  <c r="D365" i="17"/>
  <c r="E365" i="17"/>
  <c r="F365" i="17"/>
  <c r="G365" i="17"/>
  <c r="H365" i="17"/>
  <c r="I365" i="17"/>
  <c r="J365" i="17"/>
  <c r="K365" i="17"/>
  <c r="L365" i="17"/>
  <c r="M365" i="17"/>
  <c r="N365" i="17"/>
  <c r="O365" i="17"/>
  <c r="L419" i="17"/>
  <c r="B413" i="17"/>
  <c r="L406" i="17"/>
  <c r="BK115" i="17"/>
  <c r="BK117" i="17" s="1"/>
  <c r="BJ115" i="17"/>
  <c r="BJ117" i="17" s="1"/>
  <c r="BI115" i="17"/>
  <c r="BI117" i="17" s="1"/>
  <c r="BH115" i="17"/>
  <c r="BH117" i="17" s="1"/>
  <c r="BG115" i="17"/>
  <c r="BG117" i="17" s="1"/>
  <c r="BF115" i="17"/>
  <c r="BF117" i="17" s="1"/>
  <c r="BE115" i="17"/>
  <c r="BE117" i="17" s="1"/>
  <c r="BD115" i="17"/>
  <c r="BD117" i="17" s="1"/>
  <c r="BC115" i="17"/>
  <c r="BC117" i="17" s="1"/>
  <c r="BB115" i="17"/>
  <c r="BB117" i="17" s="1"/>
  <c r="BA115" i="17"/>
  <c r="BA117" i="17" s="1"/>
  <c r="AZ115" i="17"/>
  <c r="AZ117" i="17" s="1"/>
  <c r="AY115" i="17"/>
  <c r="AY117" i="17" s="1"/>
  <c r="AX115" i="17"/>
  <c r="AX117" i="17" s="1"/>
  <c r="AW115" i="17"/>
  <c r="AW117" i="17" s="1"/>
  <c r="AV115" i="17"/>
  <c r="AV117" i="17" s="1"/>
  <c r="AU115" i="17"/>
  <c r="AU117" i="17" s="1"/>
  <c r="AT115" i="17"/>
  <c r="AT117" i="17" s="1"/>
  <c r="AS115" i="17"/>
  <c r="AS117" i="17" s="1"/>
  <c r="AR115" i="17"/>
  <c r="AR117" i="17" s="1"/>
  <c r="AQ115" i="17"/>
  <c r="AQ117" i="17" s="1"/>
  <c r="AP115" i="17"/>
  <c r="AP117" i="17" s="1"/>
  <c r="AO115" i="17"/>
  <c r="AO117" i="17" s="1"/>
  <c r="AN115" i="17"/>
  <c r="AN117" i="17" s="1"/>
  <c r="AM115" i="17"/>
  <c r="AM117" i="17" s="1"/>
  <c r="AL115" i="17"/>
  <c r="AL117" i="17" s="1"/>
  <c r="AK115" i="17"/>
  <c r="AK117" i="17" s="1"/>
  <c r="AJ115" i="17"/>
  <c r="AJ117" i="17" s="1"/>
  <c r="AI115" i="17"/>
  <c r="AI117" i="17" s="1"/>
  <c r="AH115" i="17"/>
  <c r="AH117" i="17" s="1"/>
  <c r="AG115" i="17"/>
  <c r="AG117" i="17" s="1"/>
  <c r="AF115" i="17"/>
  <c r="AF117" i="17" s="1"/>
  <c r="AE115" i="17"/>
  <c r="AE117" i="17" s="1"/>
  <c r="AD115" i="17"/>
  <c r="AD117" i="17" s="1"/>
  <c r="AC115" i="17"/>
  <c r="AC117" i="17" s="1"/>
  <c r="AB115" i="17"/>
  <c r="AB117" i="17" s="1"/>
  <c r="AA115" i="17"/>
  <c r="AA117" i="17" s="1"/>
  <c r="Z115" i="17"/>
  <c r="Z117" i="17" s="1"/>
  <c r="Y115" i="17"/>
  <c r="Y117" i="17" s="1"/>
  <c r="X115" i="17"/>
  <c r="X117" i="17" s="1"/>
  <c r="W115" i="17"/>
  <c r="W117" i="17" s="1"/>
  <c r="V115" i="17"/>
  <c r="V117" i="17" s="1"/>
  <c r="U115" i="17"/>
  <c r="U117" i="17" s="1"/>
  <c r="T115" i="17"/>
  <c r="T117" i="17" s="1"/>
  <c r="S115" i="17"/>
  <c r="S117" i="17" s="1"/>
  <c r="R115" i="17"/>
  <c r="R117" i="17" s="1"/>
  <c r="Q115" i="17"/>
  <c r="Q117" i="17" s="1"/>
  <c r="P115" i="17"/>
  <c r="P117" i="17" s="1"/>
  <c r="O115" i="17"/>
  <c r="O117" i="17" s="1"/>
  <c r="N115" i="17"/>
  <c r="N117" i="17" s="1"/>
  <c r="M115" i="17"/>
  <c r="M117" i="17" s="1"/>
  <c r="L115" i="17"/>
  <c r="L117" i="17" s="1"/>
  <c r="K115" i="17"/>
  <c r="K117" i="17" s="1"/>
  <c r="J115" i="17"/>
  <c r="J117" i="17" s="1"/>
  <c r="I115" i="17"/>
  <c r="I117" i="17" s="1"/>
  <c r="H115" i="17"/>
  <c r="H117" i="17" s="1"/>
  <c r="G115" i="17"/>
  <c r="G117" i="17" s="1"/>
  <c r="F115" i="17"/>
  <c r="F117" i="17" s="1"/>
  <c r="E115" i="17"/>
  <c r="E117" i="17" s="1"/>
  <c r="D115" i="17"/>
  <c r="D117" i="17" s="1"/>
  <c r="C115" i="17"/>
  <c r="C117" i="17" s="1"/>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7" i="17" s="1"/>
  <c r="B114" i="17"/>
  <c r="B113"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O466"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N359" i="17"/>
  <c r="L359" i="17"/>
  <c r="K359" i="17"/>
  <c r="J359" i="17"/>
  <c r="B359" i="17"/>
  <c r="N358" i="17"/>
  <c r="C358" i="17"/>
  <c r="B358" i="17"/>
  <c r="O357" i="17"/>
  <c r="N357" i="17"/>
  <c r="E357" i="17"/>
  <c r="D357" i="17"/>
  <c r="H356" i="17"/>
  <c r="G356" i="17"/>
  <c r="E356"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60" i="15"/>
  <c r="N360" i="15"/>
  <c r="M360" i="15"/>
  <c r="L360" i="15"/>
  <c r="K360" i="15"/>
  <c r="J360" i="15"/>
  <c r="I360" i="15"/>
  <c r="H360" i="15"/>
  <c r="G360" i="15"/>
  <c r="F360" i="15"/>
  <c r="E360" i="15"/>
  <c r="D360" i="15"/>
  <c r="C360" i="15"/>
  <c r="B360" i="15"/>
  <c r="O359" i="15"/>
  <c r="N359" i="15"/>
  <c r="M359" i="15"/>
  <c r="L359" i="15"/>
  <c r="K359" i="15"/>
  <c r="J359" i="15"/>
  <c r="I359" i="15"/>
  <c r="H359" i="15"/>
  <c r="G359" i="15"/>
  <c r="F359" i="15"/>
  <c r="E359" i="15"/>
  <c r="D359" i="15"/>
  <c r="C359" i="15"/>
  <c r="B359" i="15"/>
  <c r="O358" i="15"/>
  <c r="N358" i="15"/>
  <c r="M358" i="15"/>
  <c r="L358" i="15"/>
  <c r="K358" i="15"/>
  <c r="J358" i="15"/>
  <c r="I358" i="15"/>
  <c r="H358" i="15"/>
  <c r="G358" i="15"/>
  <c r="F358" i="15"/>
  <c r="E358" i="15"/>
  <c r="D358" i="15"/>
  <c r="C358" i="15"/>
  <c r="B358" i="15"/>
  <c r="O357" i="15"/>
  <c r="N357" i="15"/>
  <c r="M357" i="15"/>
  <c r="L357" i="15"/>
  <c r="K357" i="15"/>
  <c r="J357" i="15"/>
  <c r="I357" i="15"/>
  <c r="H357" i="15"/>
  <c r="G357" i="15"/>
  <c r="F357" i="15"/>
  <c r="E357" i="15"/>
  <c r="D357" i="15"/>
  <c r="C357" i="15"/>
  <c r="B357"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2" i="15"/>
  <c r="BK124" i="15" s="1"/>
  <c r="BJ122" i="15"/>
  <c r="BJ124" i="15" s="1"/>
  <c r="BI122" i="15"/>
  <c r="BI124" i="15" s="1"/>
  <c r="BH122" i="15"/>
  <c r="BH124" i="15" s="1"/>
  <c r="BG122" i="15"/>
  <c r="BG124" i="15" s="1"/>
  <c r="BF122" i="15"/>
  <c r="BF124" i="15" s="1"/>
  <c r="BE122" i="15"/>
  <c r="BE124" i="15" s="1"/>
  <c r="BD122" i="15"/>
  <c r="BD124" i="15" s="1"/>
  <c r="BC122" i="15"/>
  <c r="BC124" i="15" s="1"/>
  <c r="BB122" i="15"/>
  <c r="BB124" i="15" s="1"/>
  <c r="BA122" i="15"/>
  <c r="BA124" i="15" s="1"/>
  <c r="AZ122" i="15"/>
  <c r="AZ124" i="15" s="1"/>
  <c r="AY122" i="15"/>
  <c r="AY124" i="15" s="1"/>
  <c r="AX122" i="15"/>
  <c r="AX124" i="15" s="1"/>
  <c r="AW122" i="15"/>
  <c r="AW124" i="15" s="1"/>
  <c r="AV122" i="15"/>
  <c r="AV124" i="15" s="1"/>
  <c r="AU122" i="15"/>
  <c r="AU124" i="15" s="1"/>
  <c r="D423" i="15" s="1"/>
  <c r="AT122" i="15"/>
  <c r="AT124" i="15" s="1"/>
  <c r="AS122" i="15"/>
  <c r="AS124" i="15" s="1"/>
  <c r="D425" i="15" s="1"/>
  <c r="AR122" i="15"/>
  <c r="AR124" i="15" s="1"/>
  <c r="AQ122" i="15"/>
  <c r="AQ124" i="15" s="1"/>
  <c r="AP122" i="15"/>
  <c r="AP124" i="15" s="1"/>
  <c r="AO122" i="15"/>
  <c r="AO124" i="15" s="1"/>
  <c r="AN122" i="15"/>
  <c r="AN124" i="15" s="1"/>
  <c r="AM122" i="15"/>
  <c r="AM124" i="15" s="1"/>
  <c r="AL122" i="15"/>
  <c r="AL124" i="15" s="1"/>
  <c r="AK122" i="15"/>
  <c r="AK124" i="15" s="1"/>
  <c r="AJ122" i="15"/>
  <c r="AJ124" i="15" s="1"/>
  <c r="AI122" i="15"/>
  <c r="AI124" i="15" s="1"/>
  <c r="G423" i="15" s="1"/>
  <c r="AH122" i="15"/>
  <c r="AH124" i="15" s="1"/>
  <c r="AG122" i="15"/>
  <c r="AG124" i="15" s="1"/>
  <c r="G425" i="15" s="1"/>
  <c r="AF122" i="15"/>
  <c r="AF124" i="15" s="1"/>
  <c r="AE122" i="15"/>
  <c r="AE124" i="15" s="1"/>
  <c r="AD122" i="15"/>
  <c r="AD124" i="15" s="1"/>
  <c r="AC122" i="15"/>
  <c r="AC124" i="15" s="1"/>
  <c r="AB122" i="15"/>
  <c r="AB124" i="15" s="1"/>
  <c r="AA122" i="15"/>
  <c r="AA124" i="15" s="1"/>
  <c r="Z122" i="15"/>
  <c r="Z124" i="15" s="1"/>
  <c r="Y122" i="15"/>
  <c r="Y124" i="15" s="1"/>
  <c r="X122" i="15"/>
  <c r="X124" i="15" s="1"/>
  <c r="W122" i="15"/>
  <c r="W124" i="15" s="1"/>
  <c r="J423" i="15" s="1"/>
  <c r="V122" i="15"/>
  <c r="V124" i="15" s="1"/>
  <c r="U122" i="15"/>
  <c r="U124" i="15" s="1"/>
  <c r="J425" i="15" s="1"/>
  <c r="T122" i="15"/>
  <c r="T124" i="15" s="1"/>
  <c r="S122" i="15"/>
  <c r="S124" i="15" s="1"/>
  <c r="R122" i="15"/>
  <c r="R124" i="15" s="1"/>
  <c r="Q122" i="15"/>
  <c r="Q124" i="15" s="1"/>
  <c r="P122" i="15"/>
  <c r="P124" i="15" s="1"/>
  <c r="O122" i="15"/>
  <c r="O124" i="15" s="1"/>
  <c r="N122" i="15"/>
  <c r="N124" i="15" s="1"/>
  <c r="L423" i="15" s="1"/>
  <c r="M122" i="15"/>
  <c r="M124" i="15" s="1"/>
  <c r="L424" i="15" s="1"/>
  <c r="L122" i="15"/>
  <c r="L124" i="15" s="1"/>
  <c r="L425" i="15" s="1"/>
  <c r="K122" i="15"/>
  <c r="K124" i="15" s="1"/>
  <c r="L426" i="15" s="1"/>
  <c r="J122" i="15"/>
  <c r="J124" i="15" s="1"/>
  <c r="M423" i="15" s="1"/>
  <c r="I122" i="15"/>
  <c r="I124" i="15" s="1"/>
  <c r="M424" i="15" s="1"/>
  <c r="H122" i="15"/>
  <c r="H124" i="15" s="1"/>
  <c r="M425" i="15" s="1"/>
  <c r="G122" i="15"/>
  <c r="G124" i="15" s="1"/>
  <c r="M426" i="15" s="1"/>
  <c r="F122" i="15"/>
  <c r="F124" i="15" s="1"/>
  <c r="N423" i="15" s="1"/>
  <c r="E122" i="15"/>
  <c r="E124" i="15" s="1"/>
  <c r="N424" i="15" s="1"/>
  <c r="D122" i="15"/>
  <c r="D124" i="15" s="1"/>
  <c r="N425" i="15" s="1"/>
  <c r="C122" i="15"/>
  <c r="C124" i="15" s="1"/>
  <c r="N426" i="15" s="1"/>
  <c r="B122" i="15"/>
  <c r="B124" i="15" s="1"/>
  <c r="O426" i="15" s="1"/>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19" i="15"/>
  <c r="B496" i="15" l="1"/>
  <c r="F496" i="15"/>
  <c r="B520" i="26"/>
  <c r="B484" i="26"/>
  <c r="F490" i="26"/>
  <c r="J528" i="26"/>
  <c r="B536" i="26"/>
  <c r="D567" i="26"/>
  <c r="H581" i="26"/>
  <c r="F472" i="26"/>
  <c r="J478" i="26"/>
  <c r="J397" i="18"/>
  <c r="G507" i="18"/>
  <c r="E508" i="18"/>
  <c r="C509" i="18"/>
  <c r="O509" i="18"/>
  <c r="O549" i="18" s="1"/>
  <c r="M510" i="18"/>
  <c r="L528" i="18"/>
  <c r="D567" i="18"/>
  <c r="N567" i="18"/>
  <c r="J355" i="18"/>
  <c r="H385" i="18"/>
  <c r="D409" i="18"/>
  <c r="B490" i="18"/>
  <c r="N490" i="18"/>
  <c r="B367" i="18"/>
  <c r="N367" i="18"/>
  <c r="D373" i="18"/>
  <c r="H379" i="18"/>
  <c r="L397" i="18"/>
  <c r="E409" i="18"/>
  <c r="G415" i="18"/>
  <c r="I478" i="18"/>
  <c r="O490" i="18"/>
  <c r="O536" i="18"/>
  <c r="M536" i="18"/>
  <c r="F567" i="18"/>
  <c r="L123" i="18"/>
  <c r="X123" i="18"/>
  <c r="AJ123" i="18"/>
  <c r="AV123" i="18"/>
  <c r="BE125" i="18"/>
  <c r="J385" i="18"/>
  <c r="H415" i="18"/>
  <c r="B484" i="18"/>
  <c r="F490" i="18"/>
  <c r="M123" i="18"/>
  <c r="Y123" i="18"/>
  <c r="AK123" i="18"/>
  <c r="AW123" i="18"/>
  <c r="J427" i="18"/>
  <c r="D427" i="18"/>
  <c r="L391" i="18"/>
  <c r="D507" i="18"/>
  <c r="B508" i="18"/>
  <c r="N508" i="18"/>
  <c r="L509" i="18"/>
  <c r="J510" i="18"/>
  <c r="J550" i="18" s="1"/>
  <c r="K507" i="18"/>
  <c r="I508" i="18"/>
  <c r="G509" i="18"/>
  <c r="E510" i="18"/>
  <c r="N528" i="18"/>
  <c r="L478" i="18"/>
  <c r="H373" i="18"/>
  <c r="D397" i="18"/>
  <c r="I490" i="18"/>
  <c r="D355" i="18"/>
  <c r="J361" i="18"/>
  <c r="E397" i="18"/>
  <c r="G472" i="18"/>
  <c r="G528" i="18"/>
  <c r="J536" i="18"/>
  <c r="D536" i="18"/>
  <c r="E355" i="18"/>
  <c r="H361" i="18"/>
  <c r="H367" i="18"/>
  <c r="J373" i="18"/>
  <c r="D391" i="18"/>
  <c r="L472" i="18"/>
  <c r="G465" i="18"/>
  <c r="H484" i="18"/>
  <c r="C520" i="18"/>
  <c r="M520" i="18"/>
  <c r="BI125" i="18"/>
  <c r="G355" i="18"/>
  <c r="L373" i="18"/>
  <c r="D379" i="18"/>
  <c r="E385" i="18"/>
  <c r="F391" i="18"/>
  <c r="H397" i="18"/>
  <c r="C415" i="18"/>
  <c r="O415" i="18"/>
  <c r="H508" i="18"/>
  <c r="H548" i="18" s="1"/>
  <c r="F509" i="18"/>
  <c r="D510" i="18"/>
  <c r="E503" i="18"/>
  <c r="F520" i="18"/>
  <c r="N520" i="18"/>
  <c r="J528" i="18"/>
  <c r="E367" i="19"/>
  <c r="D507" i="19"/>
  <c r="B508" i="19"/>
  <c r="N508" i="19"/>
  <c r="L509" i="19"/>
  <c r="J510" i="19"/>
  <c r="J550" i="19" s="1"/>
  <c r="D520" i="19"/>
  <c r="N520" i="19"/>
  <c r="H390" i="20"/>
  <c r="C544" i="20"/>
  <c r="G551" i="20"/>
  <c r="E551" i="20"/>
  <c r="B391" i="22"/>
  <c r="N391" i="22"/>
  <c r="J123" i="23"/>
  <c r="J125" i="23" s="1"/>
  <c r="M430" i="23" s="1"/>
  <c r="V123" i="23"/>
  <c r="V125" i="23" s="1"/>
  <c r="J430" i="23" s="1"/>
  <c r="AH123" i="23"/>
  <c r="AH125" i="23" s="1"/>
  <c r="G430" i="23" s="1"/>
  <c r="AT123" i="23"/>
  <c r="AT125" i="23" s="1"/>
  <c r="D430" i="23" s="1"/>
  <c r="C123" i="25"/>
  <c r="O123" i="25"/>
  <c r="AA123" i="25"/>
  <c r="AM123" i="25"/>
  <c r="AY123" i="25"/>
  <c r="G123" i="26"/>
  <c r="G125" i="26" s="1"/>
  <c r="N429" i="26" s="1"/>
  <c r="S123" i="26"/>
  <c r="S125" i="26" s="1"/>
  <c r="K429" i="26" s="1"/>
  <c r="AE123" i="26"/>
  <c r="AE125" i="26" s="1"/>
  <c r="H429" i="26" s="1"/>
  <c r="AQ123" i="26"/>
  <c r="AQ125" i="26" s="1"/>
  <c r="E429" i="26" s="1"/>
  <c r="E355" i="26"/>
  <c r="E373" i="26"/>
  <c r="E391" i="26"/>
  <c r="H360" i="20"/>
  <c r="D355" i="22"/>
  <c r="D373" i="22"/>
  <c r="K696" i="22"/>
  <c r="D605" i="18"/>
  <c r="B606" i="18"/>
  <c r="N606" i="18"/>
  <c r="L607" i="18"/>
  <c r="G367" i="19"/>
  <c r="K397" i="19"/>
  <c r="J490" i="19"/>
  <c r="J390" i="20"/>
  <c r="B396" i="20"/>
  <c r="N396" i="20"/>
  <c r="E568" i="20"/>
  <c r="C569" i="20"/>
  <c r="M570" i="20"/>
  <c r="L123" i="23"/>
  <c r="L125" i="23" s="1"/>
  <c r="L432" i="23" s="1"/>
  <c r="L433" i="23" s="1"/>
  <c r="X123" i="23"/>
  <c r="AJ123" i="23"/>
  <c r="AJ125" i="23" s="1"/>
  <c r="F432" i="23" s="1"/>
  <c r="AV123" i="23"/>
  <c r="L536" i="23"/>
  <c r="B567" i="23"/>
  <c r="F581" i="23"/>
  <c r="J588" i="23"/>
  <c r="D606" i="23"/>
  <c r="N607" i="23"/>
  <c r="C581" i="18"/>
  <c r="M355" i="19"/>
  <c r="H121" i="20"/>
  <c r="T121" i="20"/>
  <c r="AF121" i="20"/>
  <c r="J360" i="20"/>
  <c r="D372" i="20"/>
  <c r="F568" i="20"/>
  <c r="D569" i="20"/>
  <c r="B570" i="20"/>
  <c r="N570" i="20"/>
  <c r="BJ125" i="22"/>
  <c r="L472" i="22"/>
  <c r="D478" i="22"/>
  <c r="H484" i="22"/>
  <c r="L490" i="22"/>
  <c r="D496" i="22"/>
  <c r="H503" i="22"/>
  <c r="L520" i="22"/>
  <c r="D528" i="22"/>
  <c r="H536" i="22"/>
  <c r="H538" i="22" s="1"/>
  <c r="J567" i="22"/>
  <c r="B581" i="22"/>
  <c r="F588" i="22"/>
  <c r="I697" i="22"/>
  <c r="I699" i="22" s="1"/>
  <c r="M123" i="23"/>
  <c r="M125" i="23" s="1"/>
  <c r="L431" i="23" s="1"/>
  <c r="Y123" i="23"/>
  <c r="Y125" i="23" s="1"/>
  <c r="I431" i="23" s="1"/>
  <c r="AK123" i="23"/>
  <c r="AK125" i="23" s="1"/>
  <c r="F431" i="23" s="1"/>
  <c r="AW123" i="23"/>
  <c r="AW125" i="23" s="1"/>
  <c r="C431" i="23" s="1"/>
  <c r="B397" i="23"/>
  <c r="N397" i="23"/>
  <c r="M465" i="23"/>
  <c r="E472" i="23"/>
  <c r="E545" i="23" s="1"/>
  <c r="I478" i="23"/>
  <c r="M484" i="23"/>
  <c r="E490" i="23"/>
  <c r="I496" i="23"/>
  <c r="M503" i="23"/>
  <c r="E520" i="23"/>
  <c r="I528" i="23"/>
  <c r="F123" i="25"/>
  <c r="F125" i="25" s="1"/>
  <c r="N430" i="25" s="1"/>
  <c r="R123" i="25"/>
  <c r="AD123" i="25"/>
  <c r="AD125" i="25" s="1"/>
  <c r="H430" i="25" s="1"/>
  <c r="AP123" i="25"/>
  <c r="BB123" i="25"/>
  <c r="BB125" i="25" s="1"/>
  <c r="B430" i="25" s="1"/>
  <c r="I427" i="25"/>
  <c r="C427" i="25"/>
  <c r="E672" i="25"/>
  <c r="F672" i="25" s="1"/>
  <c r="J123" i="26"/>
  <c r="J125" i="26" s="1"/>
  <c r="M430" i="26" s="1"/>
  <c r="N427" i="26"/>
  <c r="B427" i="26"/>
  <c r="L397" i="26"/>
  <c r="K567" i="18"/>
  <c r="G361" i="19"/>
  <c r="B397" i="19"/>
  <c r="N397" i="19"/>
  <c r="F452" i="19"/>
  <c r="O567" i="19"/>
  <c r="H354" i="20"/>
  <c r="F372" i="20"/>
  <c r="D414" i="20"/>
  <c r="D496" i="18"/>
  <c r="N496" i="18"/>
  <c r="L496" i="18"/>
  <c r="G361" i="21"/>
  <c r="G379" i="21"/>
  <c r="K452" i="21"/>
  <c r="N427" i="22"/>
  <c r="H427" i="22"/>
  <c r="B427" i="22"/>
  <c r="H355" i="22"/>
  <c r="L361" i="22"/>
  <c r="D367" i="22"/>
  <c r="H373" i="22"/>
  <c r="D361" i="23"/>
  <c r="I605" i="23"/>
  <c r="G606" i="23"/>
  <c r="E607" i="23"/>
  <c r="C608" i="23"/>
  <c r="O608" i="23"/>
  <c r="J361" i="25"/>
  <c r="J397" i="25"/>
  <c r="B605" i="25"/>
  <c r="L606" i="25"/>
  <c r="H608" i="25"/>
  <c r="B361" i="26"/>
  <c r="N361" i="26"/>
  <c r="B397" i="26"/>
  <c r="N397" i="26"/>
  <c r="E472" i="26"/>
  <c r="I478" i="26"/>
  <c r="M484" i="26"/>
  <c r="E490" i="26"/>
  <c r="I496" i="26"/>
  <c r="M503" i="26"/>
  <c r="E520" i="26"/>
  <c r="I528" i="26"/>
  <c r="J530" i="26" s="1"/>
  <c r="G605" i="26"/>
  <c r="E606" i="26"/>
  <c r="C607" i="26"/>
  <c r="O607" i="26"/>
  <c r="M608" i="26"/>
  <c r="D366" i="20"/>
  <c r="E414" i="20"/>
  <c r="I454" i="20"/>
  <c r="I455" i="20" s="1"/>
  <c r="O489" i="20"/>
  <c r="G496" i="18"/>
  <c r="K496" i="19"/>
  <c r="E496" i="19"/>
  <c r="K472" i="21"/>
  <c r="C478" i="21"/>
  <c r="G484" i="21"/>
  <c r="K490" i="21"/>
  <c r="C496" i="21"/>
  <c r="G503" i="21"/>
  <c r="K520" i="21"/>
  <c r="C528" i="21"/>
  <c r="C530" i="21" s="1"/>
  <c r="I567" i="21"/>
  <c r="M581" i="21"/>
  <c r="E588" i="21"/>
  <c r="K465" i="22"/>
  <c r="C472" i="22"/>
  <c r="G478" i="22"/>
  <c r="K484" i="22"/>
  <c r="C490" i="22"/>
  <c r="G496" i="22"/>
  <c r="K503" i="22"/>
  <c r="C520" i="22"/>
  <c r="G528" i="22"/>
  <c r="G530" i="22" s="1"/>
  <c r="M567" i="22"/>
  <c r="E581" i="22"/>
  <c r="I588" i="22"/>
  <c r="B472" i="25"/>
  <c r="F478" i="25"/>
  <c r="J484" i="25"/>
  <c r="B490" i="25"/>
  <c r="F496" i="25"/>
  <c r="B520" i="25"/>
  <c r="F528" i="25"/>
  <c r="I536" i="25"/>
  <c r="K567" i="25"/>
  <c r="C581" i="25"/>
  <c r="G588" i="25"/>
  <c r="M125" i="26"/>
  <c r="L431" i="26" s="1"/>
  <c r="Y125" i="26"/>
  <c r="I431" i="26" s="1"/>
  <c r="AK125" i="26"/>
  <c r="F431" i="26" s="1"/>
  <c r="AW125" i="26"/>
  <c r="C431" i="26" s="1"/>
  <c r="J496" i="26"/>
  <c r="B503" i="26"/>
  <c r="F520" i="26"/>
  <c r="O607" i="18"/>
  <c r="M608" i="18"/>
  <c r="E683" i="18"/>
  <c r="I361" i="19"/>
  <c r="D373" i="19"/>
  <c r="G536" i="19"/>
  <c r="J354" i="20"/>
  <c r="N360" i="20"/>
  <c r="H372" i="20"/>
  <c r="F414" i="20"/>
  <c r="H454" i="20"/>
  <c r="F470" i="20"/>
  <c r="D496" i="15"/>
  <c r="G125" i="21"/>
  <c r="N429" i="21" s="1"/>
  <c r="S125" i="21"/>
  <c r="K429" i="21" s="1"/>
  <c r="AE125" i="21"/>
  <c r="H429" i="21" s="1"/>
  <c r="AQ125" i="21"/>
  <c r="E429" i="21" s="1"/>
  <c r="O544" i="21"/>
  <c r="D549" i="21"/>
  <c r="L472" i="21"/>
  <c r="D478" i="21"/>
  <c r="H484" i="21"/>
  <c r="L490" i="21"/>
  <c r="D496" i="21"/>
  <c r="F588" i="21"/>
  <c r="B605" i="21"/>
  <c r="N605" i="21"/>
  <c r="L606" i="21"/>
  <c r="J607" i="21"/>
  <c r="H608" i="21"/>
  <c r="K700" i="21"/>
  <c r="L123" i="22"/>
  <c r="X123" i="22"/>
  <c r="AJ123" i="22"/>
  <c r="AV123" i="22"/>
  <c r="J355" i="22"/>
  <c r="B361" i="22"/>
  <c r="N361" i="22"/>
  <c r="F367" i="22"/>
  <c r="J373" i="22"/>
  <c r="I391" i="22"/>
  <c r="E123" i="23"/>
  <c r="Q123" i="23"/>
  <c r="AC123" i="23"/>
  <c r="AO123" i="23"/>
  <c r="BA123" i="23"/>
  <c r="B373" i="23"/>
  <c r="N373" i="23"/>
  <c r="B391" i="23"/>
  <c r="N391" i="23"/>
  <c r="K605" i="23"/>
  <c r="I606" i="23"/>
  <c r="G607" i="23"/>
  <c r="G528" i="25"/>
  <c r="J536" i="25"/>
  <c r="H588" i="25"/>
  <c r="B123" i="26"/>
  <c r="N123" i="26"/>
  <c r="N125" i="26" s="1"/>
  <c r="L430" i="26" s="1"/>
  <c r="Z123" i="26"/>
  <c r="Z125" i="26" s="1"/>
  <c r="I430" i="26" s="1"/>
  <c r="AL123" i="26"/>
  <c r="AL125" i="26" s="1"/>
  <c r="F430" i="26" s="1"/>
  <c r="AX123" i="26"/>
  <c r="AX125" i="26" s="1"/>
  <c r="C430" i="26" s="1"/>
  <c r="L373" i="26"/>
  <c r="G472" i="26"/>
  <c r="K478" i="26"/>
  <c r="C484" i="26"/>
  <c r="G490" i="26"/>
  <c r="K496" i="26"/>
  <c r="C503" i="26"/>
  <c r="G520" i="26"/>
  <c r="G522" i="26" s="1"/>
  <c r="K528" i="26"/>
  <c r="C536" i="26"/>
  <c r="E567" i="26"/>
  <c r="I581" i="26"/>
  <c r="M588" i="26"/>
  <c r="C123" i="19"/>
  <c r="C125" i="19" s="1"/>
  <c r="N432" i="19" s="1"/>
  <c r="M367" i="19"/>
  <c r="M391" i="19"/>
  <c r="B503" i="19"/>
  <c r="N503" i="19"/>
  <c r="L581" i="19"/>
  <c r="D588" i="19"/>
  <c r="N588" i="19"/>
  <c r="H396" i="20"/>
  <c r="M496" i="19"/>
  <c r="E496" i="15"/>
  <c r="O496" i="15"/>
  <c r="M123" i="22"/>
  <c r="L419" i="22" s="1"/>
  <c r="Y123" i="22"/>
  <c r="AK123" i="22"/>
  <c r="AW123" i="22"/>
  <c r="J391" i="22"/>
  <c r="B397" i="22"/>
  <c r="N397" i="22"/>
  <c r="M608" i="22"/>
  <c r="G397" i="23"/>
  <c r="K123" i="25"/>
  <c r="W123" i="25"/>
  <c r="W125" i="25" s="1"/>
  <c r="J429" i="25" s="1"/>
  <c r="AI123" i="25"/>
  <c r="AU123" i="25"/>
  <c r="AU125" i="25" s="1"/>
  <c r="D429" i="25" s="1"/>
  <c r="I355" i="25"/>
  <c r="M361" i="25"/>
  <c r="I373" i="25"/>
  <c r="I391" i="25"/>
  <c r="M397" i="25"/>
  <c r="D472" i="25"/>
  <c r="H478" i="25"/>
  <c r="L484" i="25"/>
  <c r="D490" i="25"/>
  <c r="H496" i="25"/>
  <c r="L503" i="25"/>
  <c r="D520" i="25"/>
  <c r="D522" i="25" s="1"/>
  <c r="H528" i="25"/>
  <c r="K536" i="25"/>
  <c r="M567" i="25"/>
  <c r="E581" i="25"/>
  <c r="I588" i="25"/>
  <c r="E605" i="25"/>
  <c r="C606" i="25"/>
  <c r="O606" i="25"/>
  <c r="M607" i="25"/>
  <c r="K608" i="25"/>
  <c r="C123" i="26"/>
  <c r="C125" i="26" s="1"/>
  <c r="O429" i="26" s="1"/>
  <c r="O123" i="26"/>
  <c r="O125" i="26" s="1"/>
  <c r="L429" i="26" s="1"/>
  <c r="AA123" i="26"/>
  <c r="AA125" i="26" s="1"/>
  <c r="I429" i="26" s="1"/>
  <c r="AM123" i="26"/>
  <c r="AM125" i="26" s="1"/>
  <c r="F429" i="26" s="1"/>
  <c r="AY123" i="26"/>
  <c r="AY125" i="26" s="1"/>
  <c r="C429" i="26" s="1"/>
  <c r="E361" i="26"/>
  <c r="M391" i="26"/>
  <c r="E397" i="26"/>
  <c r="H472" i="26"/>
  <c r="L478" i="26"/>
  <c r="D484" i="26"/>
  <c r="H490" i="26"/>
  <c r="L496" i="26"/>
  <c r="D503" i="26"/>
  <c r="D644" i="26" s="1"/>
  <c r="F567" i="26"/>
  <c r="J581" i="26"/>
  <c r="B588" i="26"/>
  <c r="G490" i="18"/>
  <c r="E528" i="18"/>
  <c r="O528" i="18"/>
  <c r="L704" i="18"/>
  <c r="M704" i="18" s="1"/>
  <c r="G355" i="19"/>
  <c r="K361" i="19"/>
  <c r="B367" i="19"/>
  <c r="N367" i="19"/>
  <c r="F373" i="19"/>
  <c r="I379" i="19"/>
  <c r="F397" i="19"/>
  <c r="K508" i="19"/>
  <c r="I509" i="19"/>
  <c r="G510" i="19"/>
  <c r="I478" i="19"/>
  <c r="G478" i="19"/>
  <c r="O490" i="19"/>
  <c r="I503" i="19"/>
  <c r="E528" i="19"/>
  <c r="I536" i="19"/>
  <c r="O588" i="19"/>
  <c r="O634" i="19" s="1"/>
  <c r="I116" i="20"/>
  <c r="I118" i="20" s="1"/>
  <c r="U116" i="20"/>
  <c r="AG116" i="20"/>
  <c r="AG118" i="20" s="1"/>
  <c r="AS116" i="20"/>
  <c r="AS118" i="20" s="1"/>
  <c r="BE116" i="20"/>
  <c r="BE118" i="20" s="1"/>
  <c r="J372" i="20"/>
  <c r="F378" i="20"/>
  <c r="I408" i="20"/>
  <c r="H647" i="20"/>
  <c r="N670" i="20"/>
  <c r="B496" i="19"/>
  <c r="G355" i="21"/>
  <c r="K361" i="21"/>
  <c r="G373" i="21"/>
  <c r="K379" i="21"/>
  <c r="G391" i="21"/>
  <c r="K397" i="21"/>
  <c r="J503" i="21"/>
  <c r="F528" i="21"/>
  <c r="J536" i="21"/>
  <c r="D605" i="21"/>
  <c r="B606" i="21"/>
  <c r="N606" i="21"/>
  <c r="L607" i="21"/>
  <c r="J608" i="21"/>
  <c r="B123" i="22"/>
  <c r="B125" i="22" s="1"/>
  <c r="O432" i="22" s="1"/>
  <c r="N123" i="22"/>
  <c r="N125" i="22" s="1"/>
  <c r="L430" i="22" s="1"/>
  <c r="Z123" i="22"/>
  <c r="Z125" i="22" s="1"/>
  <c r="I430" i="22" s="1"/>
  <c r="AL123" i="22"/>
  <c r="AL125" i="22" s="1"/>
  <c r="F430" i="22" s="1"/>
  <c r="AX123" i="22"/>
  <c r="AX125" i="22" s="1"/>
  <c r="C430" i="22" s="1"/>
  <c r="J427" i="22"/>
  <c r="D427" i="22"/>
  <c r="L355" i="22"/>
  <c r="D361" i="22"/>
  <c r="H367" i="22"/>
  <c r="L373" i="22"/>
  <c r="C397" i="22"/>
  <c r="O397" i="22"/>
  <c r="C528" i="23"/>
  <c r="G536" i="23"/>
  <c r="I567" i="23"/>
  <c r="M581" i="23"/>
  <c r="E588" i="23"/>
  <c r="M605" i="23"/>
  <c r="K606" i="23"/>
  <c r="I607" i="23"/>
  <c r="G608" i="23"/>
  <c r="K696" i="23"/>
  <c r="L696" i="23" s="1"/>
  <c r="J355" i="25"/>
  <c r="J373" i="25"/>
  <c r="J391" i="25"/>
  <c r="B355" i="26"/>
  <c r="N355" i="26"/>
  <c r="B373" i="26"/>
  <c r="N373" i="26"/>
  <c r="B391" i="26"/>
  <c r="N391" i="26"/>
  <c r="E123" i="19"/>
  <c r="Q123" i="19"/>
  <c r="AC123" i="19"/>
  <c r="AC125" i="19" s="1"/>
  <c r="H430" i="19" s="1"/>
  <c r="AO123" i="19"/>
  <c r="BA123" i="19"/>
  <c r="F490" i="19"/>
  <c r="C121" i="20"/>
  <c r="N377" i="20" s="1"/>
  <c r="N378" i="20" s="1"/>
  <c r="O121" i="20"/>
  <c r="AA121" i="20"/>
  <c r="AM121" i="20"/>
  <c r="AY121" i="20"/>
  <c r="E360" i="20"/>
  <c r="J396" i="20"/>
  <c r="J123" i="21"/>
  <c r="V123" i="21"/>
  <c r="J418" i="21" s="1"/>
  <c r="AH123" i="21"/>
  <c r="AT123" i="21"/>
  <c r="C484" i="22"/>
  <c r="M588" i="22"/>
  <c r="O608" i="22"/>
  <c r="H123" i="23"/>
  <c r="T123" i="23"/>
  <c r="T125" i="23" s="1"/>
  <c r="J432" i="23" s="1"/>
  <c r="AF123" i="23"/>
  <c r="AR123" i="23"/>
  <c r="AR125" i="23" s="1"/>
  <c r="D432" i="23" s="1"/>
  <c r="D433" i="23" s="1"/>
  <c r="O427" i="23"/>
  <c r="I397" i="23"/>
  <c r="L472" i="23"/>
  <c r="D478" i="23"/>
  <c r="H484" i="23"/>
  <c r="L490" i="23"/>
  <c r="D496" i="23"/>
  <c r="H503" i="23"/>
  <c r="L520" i="23"/>
  <c r="D528" i="23"/>
  <c r="M123" i="25"/>
  <c r="M125" i="25" s="1"/>
  <c r="L431" i="25" s="1"/>
  <c r="Y123" i="25"/>
  <c r="AK123" i="25"/>
  <c r="AK125" i="25" s="1"/>
  <c r="F431" i="25" s="1"/>
  <c r="AW123" i="25"/>
  <c r="F472" i="25"/>
  <c r="F537" i="25" s="1"/>
  <c r="J478" i="25"/>
  <c r="B484" i="25"/>
  <c r="F490" i="25"/>
  <c r="J496" i="25"/>
  <c r="B503" i="25"/>
  <c r="F520" i="25"/>
  <c r="J528" i="25"/>
  <c r="M536" i="25"/>
  <c r="C567" i="25"/>
  <c r="G581" i="25"/>
  <c r="K588" i="25"/>
  <c r="E123" i="26"/>
  <c r="E125" i="26" s="1"/>
  <c r="N431" i="26" s="1"/>
  <c r="Q123" i="26"/>
  <c r="Q125" i="26" s="1"/>
  <c r="K431" i="26" s="1"/>
  <c r="AC123" i="26"/>
  <c r="AC125" i="26" s="1"/>
  <c r="H431" i="26" s="1"/>
  <c r="AO123" i="26"/>
  <c r="AO125" i="26" s="1"/>
  <c r="E431" i="26" s="1"/>
  <c r="BA123" i="26"/>
  <c r="BA125" i="26" s="1"/>
  <c r="B431" i="26" s="1"/>
  <c r="BJ125" i="26"/>
  <c r="J472" i="26"/>
  <c r="B478" i="26"/>
  <c r="F484" i="26"/>
  <c r="J490" i="26"/>
  <c r="AD123" i="19"/>
  <c r="AP123" i="19"/>
  <c r="BB123" i="19"/>
  <c r="BB125" i="19" s="1"/>
  <c r="B429" i="19" s="1"/>
  <c r="I355" i="19"/>
  <c r="M361" i="19"/>
  <c r="L385" i="19"/>
  <c r="G472" i="19"/>
  <c r="C484" i="19"/>
  <c r="C520" i="19"/>
  <c r="O520" i="19"/>
  <c r="K567" i="19"/>
  <c r="AZ121" i="20"/>
  <c r="B354" i="20"/>
  <c r="N354" i="20"/>
  <c r="I366" i="20"/>
  <c r="C408" i="20"/>
  <c r="O396" i="20"/>
  <c r="J446" i="20"/>
  <c r="C627" i="20"/>
  <c r="L547" i="21"/>
  <c r="L484" i="21"/>
  <c r="D490" i="21"/>
  <c r="H496" i="21"/>
  <c r="L503" i="21"/>
  <c r="D520" i="21"/>
  <c r="H528" i="21"/>
  <c r="L536" i="21"/>
  <c r="L538" i="21" s="1"/>
  <c r="B567" i="21"/>
  <c r="F581" i="21"/>
  <c r="J588" i="21"/>
  <c r="L704" i="21"/>
  <c r="M704" i="21" s="1"/>
  <c r="M705" i="21" s="1"/>
  <c r="BF125" i="22"/>
  <c r="B355" i="22"/>
  <c r="N355" i="22"/>
  <c r="J367" i="22"/>
  <c r="B373" i="22"/>
  <c r="N373" i="22"/>
  <c r="I536" i="23"/>
  <c r="K567" i="23"/>
  <c r="K568" i="23" s="1"/>
  <c r="C581" i="23"/>
  <c r="G588" i="23"/>
  <c r="M427" i="25"/>
  <c r="J427" i="25"/>
  <c r="BK125" i="18"/>
  <c r="D361" i="18"/>
  <c r="B361" i="18"/>
  <c r="M367" i="18"/>
  <c r="D385" i="18"/>
  <c r="B385" i="18"/>
  <c r="B409" i="18"/>
  <c r="N409" i="18"/>
  <c r="M415" i="18"/>
  <c r="J439" i="18"/>
  <c r="H507" i="18"/>
  <c r="F508" i="18"/>
  <c r="D509" i="18"/>
  <c r="B510" i="18"/>
  <c r="N510" i="18"/>
  <c r="H472" i="18"/>
  <c r="J478" i="18"/>
  <c r="L484" i="18"/>
  <c r="K490" i="18"/>
  <c r="N536" i="18"/>
  <c r="N538" i="18" s="1"/>
  <c r="C567" i="18"/>
  <c r="O567" i="18"/>
  <c r="M567" i="18"/>
  <c r="F581" i="18"/>
  <c r="N607" i="18"/>
  <c r="L608" i="18"/>
  <c r="B373" i="19"/>
  <c r="N373" i="19"/>
  <c r="J508" i="19"/>
  <c r="H509" i="19"/>
  <c r="F510" i="19"/>
  <c r="F478" i="19"/>
  <c r="L484" i="19"/>
  <c r="F536" i="19"/>
  <c r="G538" i="19" s="1"/>
  <c r="L536" i="19"/>
  <c r="M588" i="19"/>
  <c r="M496" i="18"/>
  <c r="F118" i="20"/>
  <c r="N416" i="20" s="1"/>
  <c r="N404" i="20"/>
  <c r="F465" i="18"/>
  <c r="B478" i="18"/>
  <c r="D484" i="18"/>
  <c r="E490" i="18"/>
  <c r="D520" i="18"/>
  <c r="D522" i="18" s="1"/>
  <c r="F536" i="18"/>
  <c r="H581" i="18"/>
  <c r="K588" i="18"/>
  <c r="F680" i="18"/>
  <c r="G680" i="18" s="1"/>
  <c r="I692" i="18"/>
  <c r="E379" i="19"/>
  <c r="E409" i="19"/>
  <c r="D472" i="19"/>
  <c r="E490" i="19"/>
  <c r="H503" i="19"/>
  <c r="D528" i="19"/>
  <c r="E567" i="19"/>
  <c r="C588" i="19"/>
  <c r="I606" i="19"/>
  <c r="D415" i="18"/>
  <c r="K465" i="18"/>
  <c r="I465" i="18"/>
  <c r="O484" i="18"/>
  <c r="F503" i="18"/>
  <c r="L361" i="19"/>
  <c r="E373" i="19"/>
  <c r="L397" i="19"/>
  <c r="E472" i="19"/>
  <c r="O528" i="19"/>
  <c r="N478" i="18"/>
  <c r="F484" i="18"/>
  <c r="I503" i="18"/>
  <c r="H520" i="18"/>
  <c r="H536" i="18"/>
  <c r="G567" i="18"/>
  <c r="H605" i="18"/>
  <c r="F606" i="18"/>
  <c r="D607" i="18"/>
  <c r="D123" i="19"/>
  <c r="D125" i="19" s="1"/>
  <c r="N431" i="19" s="1"/>
  <c r="P123" i="19"/>
  <c r="P125" i="19" s="1"/>
  <c r="K431" i="19" s="1"/>
  <c r="AB123" i="19"/>
  <c r="AB125" i="19" s="1"/>
  <c r="H431" i="19" s="1"/>
  <c r="AN123" i="19"/>
  <c r="E419" i="19" s="1"/>
  <c r="AZ123" i="19"/>
  <c r="AZ125" i="19" s="1"/>
  <c r="B431" i="19" s="1"/>
  <c r="BF125" i="19"/>
  <c r="G544" i="19"/>
  <c r="J503" i="19"/>
  <c r="L520" i="19"/>
  <c r="F528" i="19"/>
  <c r="J536" i="19"/>
  <c r="I567" i="19"/>
  <c r="M605" i="19"/>
  <c r="K482" i="20"/>
  <c r="K522" i="20" s="1"/>
  <c r="K489" i="20"/>
  <c r="D123" i="21"/>
  <c r="D125" i="21" s="1"/>
  <c r="N432" i="21" s="1"/>
  <c r="P123" i="21"/>
  <c r="AB123" i="21"/>
  <c r="AB125" i="21" s="1"/>
  <c r="H432" i="21" s="1"/>
  <c r="AN123" i="21"/>
  <c r="AZ123" i="21"/>
  <c r="AZ125" i="21" s="1"/>
  <c r="B432" i="21" s="1"/>
  <c r="BC125" i="18"/>
  <c r="K123" i="18"/>
  <c r="W123" i="18"/>
  <c r="AI123" i="18"/>
  <c r="AU123" i="18"/>
  <c r="M361" i="18"/>
  <c r="L409" i="18"/>
  <c r="E478" i="18"/>
  <c r="C478" i="18"/>
  <c r="O478" i="18"/>
  <c r="G484" i="18"/>
  <c r="E484" i="18"/>
  <c r="J503" i="18"/>
  <c r="I528" i="18"/>
  <c r="I536" i="18"/>
  <c r="H567" i="18"/>
  <c r="K581" i="18"/>
  <c r="L588" i="18"/>
  <c r="L603" i="18" s="1"/>
  <c r="C608" i="18"/>
  <c r="O608" i="18"/>
  <c r="K605" i="18"/>
  <c r="I606" i="18"/>
  <c r="G607" i="18"/>
  <c r="E608" i="18"/>
  <c r="G684" i="18"/>
  <c r="N712" i="18"/>
  <c r="N713" i="18" s="1"/>
  <c r="N715" i="18" s="1"/>
  <c r="L427" i="19"/>
  <c r="BG125" i="19"/>
  <c r="L355" i="19"/>
  <c r="B361" i="19"/>
  <c r="N361" i="19"/>
  <c r="L391" i="19"/>
  <c r="D409" i="19"/>
  <c r="L415" i="19"/>
  <c r="O465" i="19"/>
  <c r="O484" i="19"/>
  <c r="M520" i="19"/>
  <c r="N717" i="19"/>
  <c r="O716" i="19"/>
  <c r="V123" i="18"/>
  <c r="M715" i="18"/>
  <c r="M544" i="18"/>
  <c r="C465" i="18"/>
  <c r="J490" i="18"/>
  <c r="K520" i="18"/>
  <c r="K528" i="18"/>
  <c r="J567" i="18"/>
  <c r="G123" i="19"/>
  <c r="G125" i="19" s="1"/>
  <c r="M432" i="19" s="1"/>
  <c r="M433" i="19" s="1"/>
  <c r="S123" i="19"/>
  <c r="S125" i="19" s="1"/>
  <c r="J432" i="19" s="1"/>
  <c r="AE123" i="19"/>
  <c r="AE125" i="19" s="1"/>
  <c r="G432" i="19" s="1"/>
  <c r="AQ123" i="19"/>
  <c r="AQ125" i="19" s="1"/>
  <c r="D432" i="19" s="1"/>
  <c r="D433" i="19" s="1"/>
  <c r="BI125" i="19"/>
  <c r="B355" i="19"/>
  <c r="N355" i="19"/>
  <c r="D361" i="19"/>
  <c r="K385" i="19"/>
  <c r="N391" i="19"/>
  <c r="D397" i="19"/>
  <c r="G507" i="19"/>
  <c r="E508" i="19"/>
  <c r="C509" i="19"/>
  <c r="O509" i="19"/>
  <c r="M510" i="19"/>
  <c r="K472" i="19"/>
  <c r="C478" i="19"/>
  <c r="E520" i="19"/>
  <c r="E522" i="19" s="1"/>
  <c r="K433" i="20"/>
  <c r="K372" i="20"/>
  <c r="N496" i="15"/>
  <c r="K355" i="18"/>
  <c r="K385" i="18"/>
  <c r="B123" i="18"/>
  <c r="N123" i="18"/>
  <c r="Z123" i="18"/>
  <c r="AL123" i="18"/>
  <c r="AX123" i="18"/>
  <c r="B355" i="18"/>
  <c r="N355" i="18"/>
  <c r="L361" i="18"/>
  <c r="L367" i="18"/>
  <c r="L385" i="18"/>
  <c r="K391" i="18"/>
  <c r="F415" i="18"/>
  <c r="J409" i="18"/>
  <c r="F439" i="18"/>
  <c r="H478" i="18"/>
  <c r="D478" i="18"/>
  <c r="J484" i="18"/>
  <c r="M503" i="18"/>
  <c r="K503" i="18"/>
  <c r="L505" i="18" s="1"/>
  <c r="C507" i="18"/>
  <c r="L520" i="18"/>
  <c r="L536" i="18"/>
  <c r="L581" i="18"/>
  <c r="J581" i="18"/>
  <c r="L605" i="18"/>
  <c r="J606" i="18"/>
  <c r="H607" i="18"/>
  <c r="I697" i="18"/>
  <c r="I699" i="18" s="1"/>
  <c r="H123" i="19"/>
  <c r="H125" i="19" s="1"/>
  <c r="M431" i="19" s="1"/>
  <c r="BJ125" i="19"/>
  <c r="C355" i="19"/>
  <c r="O355" i="19"/>
  <c r="E361" i="19"/>
  <c r="C391" i="19"/>
  <c r="E397" i="19"/>
  <c r="K409" i="19"/>
  <c r="C415" i="19"/>
  <c r="O581" i="19"/>
  <c r="I588" i="19"/>
  <c r="N415" i="18"/>
  <c r="AH123" i="18"/>
  <c r="N385" i="18"/>
  <c r="AM123" i="18"/>
  <c r="E420" i="18" s="1"/>
  <c r="E421" i="18" s="1"/>
  <c r="AY123" i="18"/>
  <c r="C355" i="18"/>
  <c r="O355" i="18"/>
  <c r="J367" i="18"/>
  <c r="M385" i="18"/>
  <c r="K409" i="18"/>
  <c r="G439" i="18"/>
  <c r="M465" i="18"/>
  <c r="L490" i="18"/>
  <c r="H490" i="18"/>
  <c r="B503" i="18"/>
  <c r="M528" i="18"/>
  <c r="M530" i="18" s="1"/>
  <c r="L567" i="18"/>
  <c r="M581" i="18"/>
  <c r="M605" i="18"/>
  <c r="K606" i="18"/>
  <c r="I607" i="18"/>
  <c r="G608" i="18"/>
  <c r="O716" i="18"/>
  <c r="I123" i="19"/>
  <c r="I125" i="19" s="1"/>
  <c r="M430" i="19" s="1"/>
  <c r="U123" i="19"/>
  <c r="U125" i="19" s="1"/>
  <c r="J430" i="19" s="1"/>
  <c r="AG123" i="19"/>
  <c r="AG125" i="19" s="1"/>
  <c r="G430" i="19" s="1"/>
  <c r="AS123" i="19"/>
  <c r="AS125" i="19" s="1"/>
  <c r="D430" i="19" s="1"/>
  <c r="E427" i="19"/>
  <c r="BK125" i="19"/>
  <c r="E355" i="19"/>
  <c r="K373" i="19"/>
  <c r="M385" i="19"/>
  <c r="D391" i="19"/>
  <c r="L409" i="19"/>
  <c r="I507" i="19"/>
  <c r="G508" i="19"/>
  <c r="E509" i="19"/>
  <c r="C510" i="19"/>
  <c r="O510" i="19"/>
  <c r="O550" i="19" s="1"/>
  <c r="O573" i="19" s="1"/>
  <c r="G520" i="19"/>
  <c r="H522" i="19" s="1"/>
  <c r="K528" i="19"/>
  <c r="J567" i="19"/>
  <c r="J588" i="19"/>
  <c r="K439" i="18"/>
  <c r="J123" i="18"/>
  <c r="J391" i="18"/>
  <c r="H452" i="18"/>
  <c r="K415" i="18"/>
  <c r="H439" i="18"/>
  <c r="B520" i="18"/>
  <c r="J520" i="18"/>
  <c r="B536" i="18"/>
  <c r="B537" i="18" s="1"/>
  <c r="D581" i="18"/>
  <c r="C588" i="18"/>
  <c r="J123" i="19"/>
  <c r="V123" i="19"/>
  <c r="J417" i="19" s="1"/>
  <c r="AH123" i="19"/>
  <c r="AT123" i="19"/>
  <c r="L373" i="19"/>
  <c r="B385" i="19"/>
  <c r="N385" i="19"/>
  <c r="E391" i="19"/>
  <c r="G397" i="19"/>
  <c r="M409" i="19"/>
  <c r="H484" i="19"/>
  <c r="M490" i="19"/>
  <c r="G581" i="19"/>
  <c r="K588" i="19"/>
  <c r="C384" i="20"/>
  <c r="AT123" i="18"/>
  <c r="M427" i="18"/>
  <c r="BF125" i="18"/>
  <c r="M355" i="18"/>
  <c r="K361" i="18"/>
  <c r="K367" i="18"/>
  <c r="E123" i="18"/>
  <c r="N418" i="18" s="1"/>
  <c r="Q123" i="18"/>
  <c r="AC123" i="18"/>
  <c r="AO123" i="18"/>
  <c r="BA123" i="18"/>
  <c r="L427" i="18"/>
  <c r="F427" i="18"/>
  <c r="C427" i="18"/>
  <c r="BG125" i="18"/>
  <c r="N544" i="18"/>
  <c r="C361" i="18"/>
  <c r="O361" i="18"/>
  <c r="F379" i="18"/>
  <c r="I452" i="18"/>
  <c r="M409" i="18"/>
  <c r="L415" i="18"/>
  <c r="I439" i="18"/>
  <c r="G478" i="18"/>
  <c r="I484" i="18"/>
  <c r="D503" i="18"/>
  <c r="N503" i="18"/>
  <c r="L503" i="18"/>
  <c r="C528" i="18"/>
  <c r="K536" i="18"/>
  <c r="B567" i="18"/>
  <c r="H588" i="18"/>
  <c r="F588" i="18"/>
  <c r="C605" i="18"/>
  <c r="O605" i="18"/>
  <c r="M606" i="18"/>
  <c r="K607" i="18"/>
  <c r="I608" i="18"/>
  <c r="G691" i="18"/>
  <c r="K123" i="19"/>
  <c r="K125" i="19" s="1"/>
  <c r="L432" i="19" s="1"/>
  <c r="W123" i="19"/>
  <c r="W125" i="19" s="1"/>
  <c r="I432" i="19" s="1"/>
  <c r="AI123" i="19"/>
  <c r="AI125" i="19" s="1"/>
  <c r="F432" i="19" s="1"/>
  <c r="F433" i="19" s="1"/>
  <c r="AU123" i="19"/>
  <c r="AU125" i="19" s="1"/>
  <c r="C432" i="19" s="1"/>
  <c r="C433" i="19" s="1"/>
  <c r="N544" i="19"/>
  <c r="M373" i="19"/>
  <c r="N636" i="19"/>
  <c r="C385" i="19"/>
  <c r="H397" i="19"/>
  <c r="K484" i="19"/>
  <c r="I484" i="19"/>
  <c r="E536" i="19"/>
  <c r="O536" i="19"/>
  <c r="B581" i="19"/>
  <c r="L588" i="19"/>
  <c r="C568" i="20"/>
  <c r="O568" i="20"/>
  <c r="M569" i="20"/>
  <c r="K570" i="20"/>
  <c r="D547" i="21"/>
  <c r="L549" i="21"/>
  <c r="H520" i="21"/>
  <c r="L528" i="21"/>
  <c r="D536" i="21"/>
  <c r="F397" i="22"/>
  <c r="E465" i="22"/>
  <c r="O548" i="22"/>
  <c r="K550" i="22"/>
  <c r="K573" i="22" s="1"/>
  <c r="I472" i="21"/>
  <c r="M478" i="21"/>
  <c r="E484" i="21"/>
  <c r="I490" i="21"/>
  <c r="M496" i="21"/>
  <c r="E503" i="21"/>
  <c r="I520" i="21"/>
  <c r="M528" i="21"/>
  <c r="E536" i="21"/>
  <c r="G567" i="21"/>
  <c r="K581" i="21"/>
  <c r="C588" i="21"/>
  <c r="D590" i="21" s="1"/>
  <c r="G123" i="22"/>
  <c r="G125" i="22" s="1"/>
  <c r="N429" i="22" s="1"/>
  <c r="S123" i="22"/>
  <c r="S125" i="22" s="1"/>
  <c r="K429" i="22" s="1"/>
  <c r="AE123" i="22"/>
  <c r="AE125" i="22" s="1"/>
  <c r="H429" i="22" s="1"/>
  <c r="AQ123" i="22"/>
  <c r="AQ125" i="22" s="1"/>
  <c r="E429" i="22" s="1"/>
  <c r="M367" i="22"/>
  <c r="J472" i="22"/>
  <c r="B478" i="22"/>
  <c r="F484" i="22"/>
  <c r="G116" i="20"/>
  <c r="S116" i="20"/>
  <c r="S118" i="20" s="1"/>
  <c r="AE116" i="20"/>
  <c r="AQ116" i="20"/>
  <c r="AQ118" i="20" s="1"/>
  <c r="BC116" i="20"/>
  <c r="BC118" i="20" s="1"/>
  <c r="N414" i="20"/>
  <c r="C360" i="20"/>
  <c r="O360" i="20"/>
  <c r="E366" i="20"/>
  <c r="B378" i="20"/>
  <c r="M439" i="20"/>
  <c r="K496" i="20"/>
  <c r="H462" i="20"/>
  <c r="D470" i="20"/>
  <c r="H476" i="20"/>
  <c r="F505" i="20"/>
  <c r="F507" i="20" s="1"/>
  <c r="L505" i="20"/>
  <c r="I551" i="20"/>
  <c r="H496" i="18"/>
  <c r="L496" i="19"/>
  <c r="C496" i="15"/>
  <c r="Q123" i="21"/>
  <c r="AC123" i="21"/>
  <c r="AC125" i="21" s="1"/>
  <c r="H431" i="21" s="1"/>
  <c r="AO123" i="21"/>
  <c r="BA123" i="21"/>
  <c r="BA125" i="21" s="1"/>
  <c r="B431" i="21" s="1"/>
  <c r="C391" i="21"/>
  <c r="O391" i="21"/>
  <c r="G397" i="21"/>
  <c r="F547" i="21"/>
  <c r="B549" i="21"/>
  <c r="N549" i="21"/>
  <c r="J472" i="21"/>
  <c r="B478" i="21"/>
  <c r="F484" i="21"/>
  <c r="J490" i="21"/>
  <c r="B496" i="21"/>
  <c r="F503" i="21"/>
  <c r="J520" i="21"/>
  <c r="B528" i="21"/>
  <c r="F536" i="21"/>
  <c r="G538" i="21" s="1"/>
  <c r="H567" i="21"/>
  <c r="L581" i="21"/>
  <c r="D588" i="21"/>
  <c r="L605" i="21"/>
  <c r="J606" i="21"/>
  <c r="H607" i="21"/>
  <c r="F608" i="21"/>
  <c r="K696" i="21"/>
  <c r="L696" i="21" s="1"/>
  <c r="L697" i="21" s="1"/>
  <c r="H123" i="22"/>
  <c r="H125" i="22" s="1"/>
  <c r="M432" i="22" s="1"/>
  <c r="M433" i="22" s="1"/>
  <c r="T123" i="22"/>
  <c r="AF123" i="22"/>
  <c r="AR123" i="22"/>
  <c r="AR125" i="22" s="1"/>
  <c r="D432" i="22" s="1"/>
  <c r="D433" i="22" s="1"/>
  <c r="F355" i="22"/>
  <c r="J361" i="22"/>
  <c r="B367" i="22"/>
  <c r="N367" i="22"/>
  <c r="F373" i="22"/>
  <c r="D391" i="22"/>
  <c r="H397" i="22"/>
  <c r="I529" i="20"/>
  <c r="I361" i="21"/>
  <c r="I397" i="21"/>
  <c r="H547" i="21"/>
  <c r="H503" i="21"/>
  <c r="I505" i="21" s="1"/>
  <c r="L520" i="21"/>
  <c r="D528" i="21"/>
  <c r="H536" i="21"/>
  <c r="J567" i="21"/>
  <c r="B581" i="21"/>
  <c r="I697" i="21"/>
  <c r="I699" i="21" s="1"/>
  <c r="K427" i="22"/>
  <c r="F391" i="22"/>
  <c r="I465" i="22"/>
  <c r="G548" i="22"/>
  <c r="C550" i="22"/>
  <c r="M472" i="22"/>
  <c r="E478" i="22"/>
  <c r="I484" i="22"/>
  <c r="M490" i="22"/>
  <c r="E496" i="22"/>
  <c r="I503" i="22"/>
  <c r="M520" i="22"/>
  <c r="N581" i="19"/>
  <c r="D605" i="19"/>
  <c r="B606" i="19"/>
  <c r="N606" i="19"/>
  <c r="L607" i="19"/>
  <c r="J608" i="19"/>
  <c r="J116" i="20"/>
  <c r="J118" i="20" s="1"/>
  <c r="V116" i="20"/>
  <c r="V118" i="20" s="1"/>
  <c r="AH116" i="20"/>
  <c r="AH118" i="20" s="1"/>
  <c r="AT116" i="20"/>
  <c r="AT118" i="20" s="1"/>
  <c r="BF116" i="20"/>
  <c r="BF118" i="20" s="1"/>
  <c r="G121" i="20"/>
  <c r="M377" i="20" s="1"/>
  <c r="M378" i="20" s="1"/>
  <c r="S121" i="20"/>
  <c r="AE121" i="20"/>
  <c r="AQ121" i="20"/>
  <c r="C354" i="20"/>
  <c r="O354" i="20"/>
  <c r="F360" i="20"/>
  <c r="H366" i="20"/>
  <c r="E378" i="20"/>
  <c r="J384" i="20"/>
  <c r="C396" i="20"/>
  <c r="D433" i="20"/>
  <c r="K408" i="20"/>
  <c r="I414" i="20"/>
  <c r="G598" i="20"/>
  <c r="F433" i="20"/>
  <c r="H493" i="20"/>
  <c r="F494" i="20"/>
  <c r="D495" i="20"/>
  <c r="B496" i="20"/>
  <c r="N496" i="20"/>
  <c r="O462" i="20"/>
  <c r="M462" i="20"/>
  <c r="I476" i="20"/>
  <c r="C533" i="20"/>
  <c r="O509" i="20"/>
  <c r="M534" i="20"/>
  <c r="K511" i="20"/>
  <c r="I512" i="20"/>
  <c r="D529" i="20"/>
  <c r="H568" i="20"/>
  <c r="F569" i="20"/>
  <c r="D570" i="20"/>
  <c r="K496" i="18"/>
  <c r="I496" i="18"/>
  <c r="C496" i="19"/>
  <c r="H123" i="21"/>
  <c r="T123" i="21"/>
  <c r="T125" i="21" s="1"/>
  <c r="J432" i="21" s="1"/>
  <c r="AF123" i="21"/>
  <c r="AR123" i="21"/>
  <c r="AR125" i="21" s="1"/>
  <c r="D432" i="21" s="1"/>
  <c r="F355" i="21"/>
  <c r="J361" i="21"/>
  <c r="F373" i="21"/>
  <c r="F391" i="21"/>
  <c r="J397" i="21"/>
  <c r="O550" i="21"/>
  <c r="M472" i="21"/>
  <c r="E478" i="21"/>
  <c r="I484" i="21"/>
  <c r="M490" i="21"/>
  <c r="E496" i="21"/>
  <c r="I503" i="21"/>
  <c r="M520" i="21"/>
  <c r="E528" i="21"/>
  <c r="I536" i="21"/>
  <c r="I538" i="21" s="1"/>
  <c r="K567" i="21"/>
  <c r="C581" i="21"/>
  <c r="G588" i="21"/>
  <c r="C605" i="21"/>
  <c r="O605" i="21"/>
  <c r="M606" i="21"/>
  <c r="K607" i="21"/>
  <c r="I608" i="21"/>
  <c r="K123" i="22"/>
  <c r="K125" i="22" s="1"/>
  <c r="M429" i="22" s="1"/>
  <c r="W123" i="22"/>
  <c r="W125" i="22" s="1"/>
  <c r="J429" i="22" s="1"/>
  <c r="AI123" i="22"/>
  <c r="AI125" i="22" s="1"/>
  <c r="G429" i="22" s="1"/>
  <c r="AU123" i="22"/>
  <c r="AU125" i="22" s="1"/>
  <c r="D429" i="22" s="1"/>
  <c r="M361" i="22"/>
  <c r="E367" i="22"/>
  <c r="L372" i="20"/>
  <c r="K384" i="20"/>
  <c r="E420" i="20"/>
  <c r="C426" i="20"/>
  <c r="O426" i="20"/>
  <c r="L454" i="20"/>
  <c r="D462" i="20"/>
  <c r="D509" i="20"/>
  <c r="J512" i="20"/>
  <c r="M551" i="20"/>
  <c r="M566" i="20" s="1"/>
  <c r="D496" i="19"/>
  <c r="N496" i="19"/>
  <c r="G496" i="15"/>
  <c r="I123" i="21"/>
  <c r="U123" i="21"/>
  <c r="U125" i="21" s="1"/>
  <c r="J431" i="21" s="1"/>
  <c r="AG123" i="21"/>
  <c r="AS123" i="21"/>
  <c r="AS125" i="21" s="1"/>
  <c r="D431" i="21" s="1"/>
  <c r="C452" i="21"/>
  <c r="O452" i="21"/>
  <c r="J547" i="21"/>
  <c r="F549" i="21"/>
  <c r="B472" i="21"/>
  <c r="F478" i="21"/>
  <c r="J484" i="21"/>
  <c r="B490" i="21"/>
  <c r="F496" i="21"/>
  <c r="L567" i="21"/>
  <c r="D581" i="21"/>
  <c r="H588" i="21"/>
  <c r="M379" i="22"/>
  <c r="M607" i="19"/>
  <c r="D679" i="19"/>
  <c r="I121" i="20"/>
  <c r="U121" i="20"/>
  <c r="AG121" i="20"/>
  <c r="AS121" i="20"/>
  <c r="E354" i="20"/>
  <c r="M372" i="20"/>
  <c r="L384" i="20"/>
  <c r="B390" i="20"/>
  <c r="F439" i="20"/>
  <c r="I599" i="20"/>
  <c r="O510" i="20"/>
  <c r="M511" i="20"/>
  <c r="K512" i="20"/>
  <c r="H496" i="15"/>
  <c r="AT125" i="21"/>
  <c r="D430" i="21" s="1"/>
  <c r="L361" i="21"/>
  <c r="L397" i="21"/>
  <c r="C472" i="21"/>
  <c r="G478" i="21"/>
  <c r="K484" i="21"/>
  <c r="C490" i="21"/>
  <c r="G496" i="21"/>
  <c r="K503" i="21"/>
  <c r="C520" i="21"/>
  <c r="G528" i="21"/>
  <c r="H530" i="21" s="1"/>
  <c r="K536" i="21"/>
  <c r="M567" i="21"/>
  <c r="E581" i="21"/>
  <c r="I588" i="21"/>
  <c r="E605" i="21"/>
  <c r="C606" i="21"/>
  <c r="O606" i="21"/>
  <c r="M607" i="21"/>
  <c r="Y125" i="22"/>
  <c r="I431" i="22" s="1"/>
  <c r="AK125" i="22"/>
  <c r="F431" i="22" s="1"/>
  <c r="AW125" i="22"/>
  <c r="C431" i="22" s="1"/>
  <c r="K355" i="22"/>
  <c r="K373" i="22"/>
  <c r="M397" i="22"/>
  <c r="E409" i="22"/>
  <c r="D472" i="22"/>
  <c r="H478" i="22"/>
  <c r="C390" i="20"/>
  <c r="O390" i="20"/>
  <c r="B408" i="20"/>
  <c r="L414" i="20"/>
  <c r="G529" i="20"/>
  <c r="B496" i="18"/>
  <c r="F496" i="19"/>
  <c r="I496" i="15"/>
  <c r="K123" i="21"/>
  <c r="K125" i="21" s="1"/>
  <c r="M429" i="21" s="1"/>
  <c r="W123" i="21"/>
  <c r="W125" i="21" s="1"/>
  <c r="J429" i="21" s="1"/>
  <c r="AI123" i="21"/>
  <c r="AI125" i="21" s="1"/>
  <c r="G429" i="21" s="1"/>
  <c r="AU123" i="21"/>
  <c r="AU125" i="21" s="1"/>
  <c r="D429" i="21" s="1"/>
  <c r="I355" i="21"/>
  <c r="I373" i="21"/>
  <c r="I391" i="21"/>
  <c r="H549" i="21"/>
  <c r="D472" i="21"/>
  <c r="H478" i="21"/>
  <c r="M465" i="22"/>
  <c r="M504" i="22" s="1"/>
  <c r="E472" i="22"/>
  <c r="I478" i="22"/>
  <c r="M484" i="22"/>
  <c r="H605" i="19"/>
  <c r="F606" i="19"/>
  <c r="D607" i="19"/>
  <c r="K121" i="20"/>
  <c r="W121" i="20"/>
  <c r="AI121" i="20"/>
  <c r="AU121" i="20"/>
  <c r="C372" i="20"/>
  <c r="O372" i="20"/>
  <c r="I378" i="20"/>
  <c r="B384" i="20"/>
  <c r="N384" i="20"/>
  <c r="L493" i="20"/>
  <c r="J494" i="20"/>
  <c r="H495" i="20"/>
  <c r="F496" i="20"/>
  <c r="G462" i="20"/>
  <c r="G470" i="20"/>
  <c r="D521" i="20"/>
  <c r="N521" i="20"/>
  <c r="H529" i="20"/>
  <c r="H531" i="20" s="1"/>
  <c r="J569" i="20"/>
  <c r="H570" i="20"/>
  <c r="F571" i="20"/>
  <c r="C571" i="20"/>
  <c r="O571" i="20"/>
  <c r="C496" i="18"/>
  <c r="G496" i="19"/>
  <c r="J496" i="15"/>
  <c r="L123" i="21"/>
  <c r="L125" i="21" s="1"/>
  <c r="L432" i="21" s="1"/>
  <c r="X123" i="21"/>
  <c r="AJ123" i="21"/>
  <c r="AJ125" i="21" s="1"/>
  <c r="F432" i="21" s="1"/>
  <c r="AV123" i="21"/>
  <c r="AV125" i="21" s="1"/>
  <c r="C432" i="21" s="1"/>
  <c r="J355" i="21"/>
  <c r="J373" i="21"/>
  <c r="J391" i="21"/>
  <c r="E472" i="21"/>
  <c r="I478" i="21"/>
  <c r="M484" i="21"/>
  <c r="E490" i="21"/>
  <c r="I496" i="21"/>
  <c r="M503" i="21"/>
  <c r="E520" i="21"/>
  <c r="I528" i="21"/>
  <c r="M536" i="21"/>
  <c r="M538" i="21" s="1"/>
  <c r="C567" i="21"/>
  <c r="G581" i="21"/>
  <c r="K588" i="21"/>
  <c r="C123" i="22"/>
  <c r="C125" i="22" s="1"/>
  <c r="O429" i="22" s="1"/>
  <c r="O123" i="22"/>
  <c r="O125" i="22" s="1"/>
  <c r="L429" i="22" s="1"/>
  <c r="AA123" i="22"/>
  <c r="AA125" i="22" s="1"/>
  <c r="I429" i="22" s="1"/>
  <c r="AM123" i="22"/>
  <c r="AM125" i="22" s="1"/>
  <c r="F429" i="22" s="1"/>
  <c r="AY123" i="22"/>
  <c r="AY125" i="22" s="1"/>
  <c r="C429" i="22" s="1"/>
  <c r="M355" i="22"/>
  <c r="E361" i="22"/>
  <c r="M373" i="22"/>
  <c r="K391" i="22"/>
  <c r="G452" i="22"/>
  <c r="C116" i="20"/>
  <c r="O116" i="20"/>
  <c r="O118" i="20" s="1"/>
  <c r="AA116" i="20"/>
  <c r="AA118" i="20" s="1"/>
  <c r="AM116" i="20"/>
  <c r="AM118" i="20" s="1"/>
  <c r="BK116" i="20"/>
  <c r="BK118" i="20" s="1"/>
  <c r="K360" i="20"/>
  <c r="O384" i="20"/>
  <c r="E390" i="20"/>
  <c r="B414" i="20"/>
  <c r="E521" i="20"/>
  <c r="O521" i="20"/>
  <c r="O523" i="20" s="1"/>
  <c r="M521" i="20"/>
  <c r="M568" i="20"/>
  <c r="K569" i="20"/>
  <c r="I570" i="20"/>
  <c r="G571" i="20"/>
  <c r="H496" i="19"/>
  <c r="K496" i="15"/>
  <c r="M123" i="21"/>
  <c r="M125" i="21" s="1"/>
  <c r="L431" i="21" s="1"/>
  <c r="Y123" i="21"/>
  <c r="AK123" i="21"/>
  <c r="AK125" i="21" s="1"/>
  <c r="F431" i="21" s="1"/>
  <c r="AW123" i="21"/>
  <c r="B547" i="21"/>
  <c r="B570" i="21" s="1"/>
  <c r="N547" i="21"/>
  <c r="J549" i="21"/>
  <c r="F472" i="21"/>
  <c r="J478" i="21"/>
  <c r="B484" i="21"/>
  <c r="F490" i="21"/>
  <c r="J496" i="21"/>
  <c r="B503" i="21"/>
  <c r="F520" i="21"/>
  <c r="J528" i="21"/>
  <c r="B536" i="21"/>
  <c r="D567" i="21"/>
  <c r="H581" i="21"/>
  <c r="L588" i="21"/>
  <c r="H605" i="21"/>
  <c r="F606" i="21"/>
  <c r="D607" i="21"/>
  <c r="B608" i="21"/>
  <c r="N608" i="21"/>
  <c r="D123" i="22"/>
  <c r="P123" i="22"/>
  <c r="P125" i="22" s="1"/>
  <c r="K432" i="22" s="1"/>
  <c r="AB123" i="22"/>
  <c r="AN123" i="22"/>
  <c r="AZ123" i="22"/>
  <c r="B420" i="22" s="1"/>
  <c r="B421" i="22" s="1"/>
  <c r="F361" i="22"/>
  <c r="D397" i="22"/>
  <c r="C465" i="22"/>
  <c r="G472" i="22"/>
  <c r="K478" i="22"/>
  <c r="F567" i="19"/>
  <c r="J581" i="19"/>
  <c r="B588" i="19"/>
  <c r="H606" i="19"/>
  <c r="F607" i="19"/>
  <c r="D608" i="19"/>
  <c r="D116" i="20"/>
  <c r="D118" i="20" s="1"/>
  <c r="N418" i="20" s="1"/>
  <c r="P116" i="20"/>
  <c r="P118" i="20" s="1"/>
  <c r="AB116" i="20"/>
  <c r="AB118" i="20" s="1"/>
  <c r="AN116" i="20"/>
  <c r="AN118" i="20" s="1"/>
  <c r="AZ116" i="20"/>
  <c r="AZ118" i="20" s="1"/>
  <c r="M121" i="20"/>
  <c r="Y121" i="20"/>
  <c r="AK121" i="20"/>
  <c r="AW121" i="20"/>
  <c r="I354" i="20"/>
  <c r="L360" i="20"/>
  <c r="B366" i="20"/>
  <c r="N366" i="20"/>
  <c r="E372" i="20"/>
  <c r="K378" i="20"/>
  <c r="F390" i="20"/>
  <c r="I396" i="20"/>
  <c r="J414" i="20"/>
  <c r="E408" i="20"/>
  <c r="C414" i="20"/>
  <c r="B493" i="20"/>
  <c r="N493" i="20"/>
  <c r="L494" i="20"/>
  <c r="J495" i="20"/>
  <c r="H496" i="20"/>
  <c r="O454" i="20"/>
  <c r="I462" i="20"/>
  <c r="I533" i="20"/>
  <c r="G534" i="20"/>
  <c r="E535" i="20"/>
  <c r="C536" i="20"/>
  <c r="H544" i="20"/>
  <c r="F551" i="20"/>
  <c r="H571" i="20"/>
  <c r="M667" i="20"/>
  <c r="E496" i="18"/>
  <c r="I496" i="19"/>
  <c r="L496" i="15"/>
  <c r="B123" i="21"/>
  <c r="N123" i="21"/>
  <c r="N125" i="21" s="1"/>
  <c r="L430" i="21" s="1"/>
  <c r="Z123" i="21"/>
  <c r="AL123" i="21"/>
  <c r="AL125" i="21" s="1"/>
  <c r="F430" i="21" s="1"/>
  <c r="AX123" i="21"/>
  <c r="AX125" i="21" s="1"/>
  <c r="C430" i="21" s="1"/>
  <c r="J427" i="21"/>
  <c r="D427" i="21"/>
  <c r="L355" i="21"/>
  <c r="D361" i="21"/>
  <c r="L373" i="21"/>
  <c r="L391" i="21"/>
  <c r="D397" i="21"/>
  <c r="G472" i="21"/>
  <c r="K478" i="21"/>
  <c r="C484" i="21"/>
  <c r="G490" i="21"/>
  <c r="K496" i="21"/>
  <c r="C503" i="21"/>
  <c r="G520" i="21"/>
  <c r="K528" i="21"/>
  <c r="C536" i="21"/>
  <c r="E567" i="21"/>
  <c r="I581" i="21"/>
  <c r="M588" i="21"/>
  <c r="I605" i="21"/>
  <c r="G606" i="21"/>
  <c r="E607" i="21"/>
  <c r="O608" i="21"/>
  <c r="E123" i="22"/>
  <c r="Q123" i="22"/>
  <c r="Q125" i="22" s="1"/>
  <c r="K431" i="22" s="1"/>
  <c r="AC123" i="22"/>
  <c r="AC125" i="22" s="1"/>
  <c r="H431" i="22" s="1"/>
  <c r="AO123" i="22"/>
  <c r="AO125" i="22" s="1"/>
  <c r="E431" i="22" s="1"/>
  <c r="BA123" i="22"/>
  <c r="BA125" i="22" s="1"/>
  <c r="B431" i="22" s="1"/>
  <c r="K367" i="22"/>
  <c r="M391" i="22"/>
  <c r="E397" i="22"/>
  <c r="K472" i="22"/>
  <c r="C478" i="22"/>
  <c r="G484" i="22"/>
  <c r="K490" i="22"/>
  <c r="C496" i="22"/>
  <c r="G503" i="22"/>
  <c r="K520" i="22"/>
  <c r="C528" i="22"/>
  <c r="G536" i="22"/>
  <c r="I567" i="22"/>
  <c r="M581" i="22"/>
  <c r="E588" i="22"/>
  <c r="M605" i="22"/>
  <c r="K606" i="22"/>
  <c r="I607" i="22"/>
  <c r="G608" i="22"/>
  <c r="I123" i="23"/>
  <c r="U123" i="23"/>
  <c r="U125" i="23" s="1"/>
  <c r="J431" i="23" s="1"/>
  <c r="AG123" i="23"/>
  <c r="AG125" i="23" s="1"/>
  <c r="G431" i="23" s="1"/>
  <c r="AS123" i="23"/>
  <c r="AS125" i="23" s="1"/>
  <c r="D431" i="23" s="1"/>
  <c r="F355" i="23"/>
  <c r="F373" i="23"/>
  <c r="F391" i="23"/>
  <c r="J397" i="23"/>
  <c r="I465" i="23"/>
  <c r="M472" i="23"/>
  <c r="E478" i="23"/>
  <c r="I484" i="23"/>
  <c r="M490" i="23"/>
  <c r="E496" i="23"/>
  <c r="I503" i="23"/>
  <c r="M520" i="23"/>
  <c r="E528" i="23"/>
  <c r="H536" i="23"/>
  <c r="J567" i="23"/>
  <c r="B581" i="23"/>
  <c r="F588" i="23"/>
  <c r="B605" i="23"/>
  <c r="L606" i="23"/>
  <c r="H608" i="23"/>
  <c r="E676" i="23"/>
  <c r="G123" i="25"/>
  <c r="G125" i="25" s="1"/>
  <c r="N429" i="25" s="1"/>
  <c r="S123" i="25"/>
  <c r="AE123" i="25"/>
  <c r="AE125" i="25" s="1"/>
  <c r="H429" i="25" s="1"/>
  <c r="AQ123" i="25"/>
  <c r="E355" i="25"/>
  <c r="E373" i="25"/>
  <c r="E391" i="25"/>
  <c r="I397" i="25"/>
  <c r="L472" i="25"/>
  <c r="D478" i="25"/>
  <c r="H484" i="25"/>
  <c r="L490" i="25"/>
  <c r="D496" i="25"/>
  <c r="H503" i="25"/>
  <c r="L520" i="25"/>
  <c r="D528" i="25"/>
  <c r="G536" i="25"/>
  <c r="I567" i="25"/>
  <c r="I568" i="25" s="1"/>
  <c r="M581" i="25"/>
  <c r="E588" i="25"/>
  <c r="M605" i="25"/>
  <c r="K606" i="25"/>
  <c r="I607" i="25"/>
  <c r="G608" i="25"/>
  <c r="K123" i="26"/>
  <c r="K125" i="26" s="1"/>
  <c r="M429" i="26" s="1"/>
  <c r="W123" i="26"/>
  <c r="W125" i="26" s="1"/>
  <c r="J429" i="26" s="1"/>
  <c r="AI123" i="26"/>
  <c r="AI125" i="26" s="1"/>
  <c r="G429" i="26" s="1"/>
  <c r="AU123" i="26"/>
  <c r="AU125" i="26" s="1"/>
  <c r="D429" i="26" s="1"/>
  <c r="I355" i="26"/>
  <c r="I373" i="26"/>
  <c r="I391" i="26"/>
  <c r="D472" i="26"/>
  <c r="H478" i="26"/>
  <c r="L484" i="26"/>
  <c r="D490" i="26"/>
  <c r="H496" i="26"/>
  <c r="L503" i="26"/>
  <c r="D520" i="26"/>
  <c r="E522" i="26" s="1"/>
  <c r="H528" i="26"/>
  <c r="L536" i="26"/>
  <c r="B567" i="26"/>
  <c r="F581" i="26"/>
  <c r="J588" i="26"/>
  <c r="E528" i="22"/>
  <c r="I536" i="22"/>
  <c r="K567" i="22"/>
  <c r="C581" i="22"/>
  <c r="G588" i="22"/>
  <c r="L704" i="26"/>
  <c r="M704" i="26" s="1"/>
  <c r="M705" i="26" s="1"/>
  <c r="G391" i="22"/>
  <c r="K397" i="22"/>
  <c r="C439" i="22"/>
  <c r="O452" i="22"/>
  <c r="B472" i="22"/>
  <c r="F478" i="22"/>
  <c r="J484" i="22"/>
  <c r="B490" i="22"/>
  <c r="F496" i="22"/>
  <c r="J503" i="22"/>
  <c r="B520" i="22"/>
  <c r="L567" i="22"/>
  <c r="D581" i="22"/>
  <c r="H588" i="22"/>
  <c r="H603" i="22" s="1"/>
  <c r="K700" i="22"/>
  <c r="M397" i="23"/>
  <c r="E445" i="23"/>
  <c r="D472" i="23"/>
  <c r="H478" i="23"/>
  <c r="L484" i="23"/>
  <c r="D490" i="23"/>
  <c r="H496" i="23"/>
  <c r="L503" i="23"/>
  <c r="D520" i="23"/>
  <c r="H528" i="23"/>
  <c r="K536" i="23"/>
  <c r="M567" i="23"/>
  <c r="E581" i="23"/>
  <c r="I588" i="23"/>
  <c r="I590" i="23" s="1"/>
  <c r="E605" i="23"/>
  <c r="C606" i="23"/>
  <c r="O606" i="23"/>
  <c r="M607" i="23"/>
  <c r="K608" i="23"/>
  <c r="I697" i="23"/>
  <c r="I699" i="23" s="1"/>
  <c r="J123" i="25"/>
  <c r="V123" i="25"/>
  <c r="V125" i="25" s="1"/>
  <c r="J430" i="25" s="1"/>
  <c r="AH123" i="25"/>
  <c r="AT123" i="25"/>
  <c r="AT125" i="25" s="1"/>
  <c r="D430" i="25" s="1"/>
  <c r="N427" i="25"/>
  <c r="K427" i="25"/>
  <c r="E427" i="25"/>
  <c r="B427" i="25"/>
  <c r="L361" i="25"/>
  <c r="H373" i="25"/>
  <c r="H391" i="25"/>
  <c r="L397" i="25"/>
  <c r="C472" i="25"/>
  <c r="G478" i="25"/>
  <c r="K484" i="25"/>
  <c r="C490" i="25"/>
  <c r="G496" i="25"/>
  <c r="K503" i="25"/>
  <c r="K505" i="25" s="1"/>
  <c r="C520" i="25"/>
  <c r="L567" i="25"/>
  <c r="D581" i="25"/>
  <c r="H603" i="25"/>
  <c r="G427" i="26"/>
  <c r="D427" i="26"/>
  <c r="D361" i="26"/>
  <c r="L391" i="26"/>
  <c r="D397" i="26"/>
  <c r="H520" i="26"/>
  <c r="H522" i="26" s="1"/>
  <c r="L528" i="26"/>
  <c r="D536" i="26"/>
  <c r="D538" i="26" s="1"/>
  <c r="L484" i="22"/>
  <c r="D490" i="22"/>
  <c r="H496" i="22"/>
  <c r="L503" i="22"/>
  <c r="D520" i="22"/>
  <c r="H528" i="22"/>
  <c r="L536" i="22"/>
  <c r="B567" i="22"/>
  <c r="F581" i="22"/>
  <c r="J588" i="22"/>
  <c r="D606" i="22"/>
  <c r="N607" i="22"/>
  <c r="N123" i="23"/>
  <c r="N125" i="23" s="1"/>
  <c r="L430" i="23" s="1"/>
  <c r="Z123" i="23"/>
  <c r="Z125" i="23" s="1"/>
  <c r="I430" i="23" s="1"/>
  <c r="AL123" i="23"/>
  <c r="AL125" i="23" s="1"/>
  <c r="F430" i="23" s="1"/>
  <c r="AX123" i="23"/>
  <c r="AX125" i="23" s="1"/>
  <c r="C430" i="23" s="1"/>
  <c r="M427" i="23"/>
  <c r="J427" i="23"/>
  <c r="D427" i="23"/>
  <c r="C397" i="23"/>
  <c r="O397" i="23"/>
  <c r="F472" i="23"/>
  <c r="J478" i="23"/>
  <c r="B484" i="23"/>
  <c r="F490" i="23"/>
  <c r="J496" i="23"/>
  <c r="B503" i="23"/>
  <c r="F520" i="23"/>
  <c r="J528" i="23"/>
  <c r="M536" i="23"/>
  <c r="C567" i="23"/>
  <c r="G581" i="23"/>
  <c r="G605" i="23"/>
  <c r="E606" i="23"/>
  <c r="C607" i="23"/>
  <c r="O607" i="23"/>
  <c r="M608" i="23"/>
  <c r="K700" i="23"/>
  <c r="L123" i="25"/>
  <c r="L125" i="25" s="1"/>
  <c r="L432" i="25" s="1"/>
  <c r="X123" i="25"/>
  <c r="AJ123" i="25"/>
  <c r="AJ125" i="25" s="1"/>
  <c r="F432" i="25" s="1"/>
  <c r="AV123" i="25"/>
  <c r="B361" i="25"/>
  <c r="N361" i="25"/>
  <c r="B397" i="25"/>
  <c r="N397" i="25"/>
  <c r="M465" i="25"/>
  <c r="E472" i="25"/>
  <c r="E545" i="25" s="1"/>
  <c r="I478" i="25"/>
  <c r="M484" i="25"/>
  <c r="E490" i="25"/>
  <c r="I496" i="25"/>
  <c r="M503" i="25"/>
  <c r="E520" i="25"/>
  <c r="I528" i="25"/>
  <c r="L536" i="25"/>
  <c r="B567" i="25"/>
  <c r="F581" i="25"/>
  <c r="J588" i="25"/>
  <c r="N607" i="25"/>
  <c r="D123" i="26"/>
  <c r="D125" i="26" s="1"/>
  <c r="N432" i="26" s="1"/>
  <c r="P123" i="26"/>
  <c r="AB123" i="26"/>
  <c r="AB125" i="26" s="1"/>
  <c r="H432" i="26" s="1"/>
  <c r="AN123" i="26"/>
  <c r="AZ123" i="26"/>
  <c r="AZ125" i="26" s="1"/>
  <c r="B432" i="26" s="1"/>
  <c r="F361" i="26"/>
  <c r="F397" i="26"/>
  <c r="I472" i="26"/>
  <c r="M478" i="26"/>
  <c r="E484" i="26"/>
  <c r="I490" i="26"/>
  <c r="M496" i="26"/>
  <c r="E503" i="26"/>
  <c r="E643" i="26" s="1"/>
  <c r="I520" i="26"/>
  <c r="M528" i="26"/>
  <c r="M530" i="26" s="1"/>
  <c r="E536" i="26"/>
  <c r="G567" i="26"/>
  <c r="K581" i="26"/>
  <c r="C588" i="26"/>
  <c r="K605" i="26"/>
  <c r="I606" i="26"/>
  <c r="G607" i="26"/>
  <c r="E608" i="26"/>
  <c r="E490" i="22"/>
  <c r="I496" i="22"/>
  <c r="M503" i="22"/>
  <c r="E520" i="22"/>
  <c r="I528" i="22"/>
  <c r="M536" i="22"/>
  <c r="C567" i="22"/>
  <c r="G581" i="22"/>
  <c r="K588" i="22"/>
  <c r="G605" i="22"/>
  <c r="E606" i="22"/>
  <c r="C607" i="22"/>
  <c r="O607" i="22"/>
  <c r="D379" i="23"/>
  <c r="D397" i="23"/>
  <c r="C397" i="25"/>
  <c r="O397" i="25"/>
  <c r="G605" i="25"/>
  <c r="E606" i="25"/>
  <c r="C607" i="25"/>
  <c r="O607" i="25"/>
  <c r="G397" i="26"/>
  <c r="B496" i="26"/>
  <c r="F503" i="26"/>
  <c r="J520" i="26"/>
  <c r="B528" i="26"/>
  <c r="F536" i="26"/>
  <c r="H567" i="26"/>
  <c r="L581" i="26"/>
  <c r="D588" i="26"/>
  <c r="L605" i="26"/>
  <c r="J606" i="26"/>
  <c r="H607" i="26"/>
  <c r="F608" i="26"/>
  <c r="K696" i="26"/>
  <c r="L696" i="26" s="1"/>
  <c r="L697" i="26" s="1"/>
  <c r="F472" i="22"/>
  <c r="J478" i="22"/>
  <c r="B484" i="22"/>
  <c r="F490" i="22"/>
  <c r="J496" i="22"/>
  <c r="B503" i="22"/>
  <c r="F520" i="22"/>
  <c r="J528" i="22"/>
  <c r="B536" i="22"/>
  <c r="D567" i="22"/>
  <c r="H581" i="22"/>
  <c r="L588" i="22"/>
  <c r="L704" i="22"/>
  <c r="M704" i="22" s="1"/>
  <c r="M705" i="22" s="1"/>
  <c r="D123" i="23"/>
  <c r="D125" i="23" s="1"/>
  <c r="N432" i="23" s="1"/>
  <c r="N433" i="23" s="1"/>
  <c r="P123" i="23"/>
  <c r="AB123" i="23"/>
  <c r="AB125" i="23" s="1"/>
  <c r="H432" i="23" s="1"/>
  <c r="H433" i="23" s="1"/>
  <c r="AN123" i="23"/>
  <c r="AN125" i="23" s="1"/>
  <c r="E432" i="23" s="1"/>
  <c r="AZ123" i="23"/>
  <c r="AZ125" i="23" s="1"/>
  <c r="B432" i="23" s="1"/>
  <c r="H472" i="23"/>
  <c r="L478" i="23"/>
  <c r="D484" i="23"/>
  <c r="H490" i="23"/>
  <c r="L496" i="23"/>
  <c r="D503" i="23"/>
  <c r="H520" i="23"/>
  <c r="L528" i="23"/>
  <c r="L530" i="23" s="1"/>
  <c r="C536" i="23"/>
  <c r="E567" i="23"/>
  <c r="I581" i="23"/>
  <c r="M588" i="23"/>
  <c r="B123" i="25"/>
  <c r="N123" i="25"/>
  <c r="N125" i="25" s="1"/>
  <c r="L430" i="25" s="1"/>
  <c r="Z123" i="25"/>
  <c r="AL123" i="25"/>
  <c r="AL125" i="25" s="1"/>
  <c r="F430" i="25" s="1"/>
  <c r="AX123" i="25"/>
  <c r="G427" i="25"/>
  <c r="L355" i="25"/>
  <c r="L373" i="25"/>
  <c r="L391" i="25"/>
  <c r="G472" i="25"/>
  <c r="K478" i="25"/>
  <c r="C484" i="25"/>
  <c r="G490" i="25"/>
  <c r="K496" i="25"/>
  <c r="C503" i="25"/>
  <c r="G520" i="25"/>
  <c r="K528" i="25"/>
  <c r="B536" i="25"/>
  <c r="D567" i="25"/>
  <c r="H581" i="25"/>
  <c r="L588" i="25"/>
  <c r="F123" i="26"/>
  <c r="F125" i="26" s="1"/>
  <c r="N430" i="26" s="1"/>
  <c r="R123" i="26"/>
  <c r="R125" i="26" s="1"/>
  <c r="K430" i="26" s="1"/>
  <c r="AD123" i="26"/>
  <c r="AD125" i="26" s="1"/>
  <c r="H430" i="26" s="1"/>
  <c r="AP123" i="26"/>
  <c r="AP125" i="26" s="1"/>
  <c r="E430" i="26" s="1"/>
  <c r="BB123" i="26"/>
  <c r="BB125" i="26" s="1"/>
  <c r="B430" i="26" s="1"/>
  <c r="I427" i="26"/>
  <c r="F427" i="26"/>
  <c r="D355" i="26"/>
  <c r="D373" i="26"/>
  <c r="D391" i="26"/>
  <c r="K472" i="26"/>
  <c r="C478" i="26"/>
  <c r="G484" i="26"/>
  <c r="K490" i="26"/>
  <c r="C496" i="26"/>
  <c r="G503" i="26"/>
  <c r="G505" i="26" s="1"/>
  <c r="K520" i="26"/>
  <c r="L522" i="26" s="1"/>
  <c r="C528" i="26"/>
  <c r="G536" i="26"/>
  <c r="G538" i="26" s="1"/>
  <c r="I567" i="26"/>
  <c r="M581" i="26"/>
  <c r="E588" i="26"/>
  <c r="G490" i="22"/>
  <c r="K496" i="22"/>
  <c r="C503" i="22"/>
  <c r="G520" i="22"/>
  <c r="K528" i="22"/>
  <c r="C536" i="22"/>
  <c r="E567" i="22"/>
  <c r="I581" i="22"/>
  <c r="I605" i="22"/>
  <c r="G606" i="22"/>
  <c r="E607" i="22"/>
  <c r="C608" i="22"/>
  <c r="E125" i="23"/>
  <c r="N431" i="23" s="1"/>
  <c r="AC125" i="23"/>
  <c r="H431" i="23" s="1"/>
  <c r="AO125" i="23"/>
  <c r="E431" i="23" s="1"/>
  <c r="BA125" i="23"/>
  <c r="B431" i="23" s="1"/>
  <c r="F361" i="23"/>
  <c r="F397" i="23"/>
  <c r="E465" i="23"/>
  <c r="I472" i="23"/>
  <c r="M478" i="23"/>
  <c r="E484" i="23"/>
  <c r="I490" i="23"/>
  <c r="M496" i="23"/>
  <c r="E503" i="23"/>
  <c r="E643" i="23" s="1"/>
  <c r="I520" i="23"/>
  <c r="M528" i="23"/>
  <c r="D536" i="23"/>
  <c r="F567" i="23"/>
  <c r="J581" i="23"/>
  <c r="B588" i="23"/>
  <c r="J605" i="23"/>
  <c r="F607" i="23"/>
  <c r="O125" i="25"/>
  <c r="L429" i="25" s="1"/>
  <c r="AM125" i="25"/>
  <c r="F429" i="25" s="1"/>
  <c r="E361" i="25"/>
  <c r="E397" i="25"/>
  <c r="H472" i="25"/>
  <c r="L478" i="25"/>
  <c r="D484" i="25"/>
  <c r="H490" i="25"/>
  <c r="L496" i="25"/>
  <c r="D503" i="25"/>
  <c r="H520" i="25"/>
  <c r="L528" i="25"/>
  <c r="C536" i="25"/>
  <c r="E567" i="25"/>
  <c r="I581" i="25"/>
  <c r="M588" i="25"/>
  <c r="M634" i="25" s="1"/>
  <c r="I605" i="25"/>
  <c r="G606" i="25"/>
  <c r="E607" i="25"/>
  <c r="C608" i="25"/>
  <c r="I361" i="26"/>
  <c r="I397" i="26"/>
  <c r="L472" i="26"/>
  <c r="D478" i="26"/>
  <c r="H484" i="26"/>
  <c r="L490" i="26"/>
  <c r="D496" i="26"/>
  <c r="H503" i="26"/>
  <c r="L520" i="26"/>
  <c r="D528" i="26"/>
  <c r="H536" i="26"/>
  <c r="J567" i="26"/>
  <c r="B581" i="26"/>
  <c r="F588" i="26"/>
  <c r="F632" i="26" s="1"/>
  <c r="I697" i="26"/>
  <c r="I699" i="26" s="1"/>
  <c r="H472" i="22"/>
  <c r="L478" i="22"/>
  <c r="D484" i="22"/>
  <c r="H490" i="22"/>
  <c r="L496" i="22"/>
  <c r="D503" i="22"/>
  <c r="H520" i="22"/>
  <c r="L528" i="22"/>
  <c r="D536" i="22"/>
  <c r="F567" i="22"/>
  <c r="J581" i="22"/>
  <c r="B588" i="22"/>
  <c r="F123" i="23"/>
  <c r="F125" i="23" s="1"/>
  <c r="N430" i="23" s="1"/>
  <c r="R123" i="23"/>
  <c r="R125" i="23" s="1"/>
  <c r="K430" i="23" s="1"/>
  <c r="AD123" i="23"/>
  <c r="AD125" i="23" s="1"/>
  <c r="H430" i="23" s="1"/>
  <c r="AP123" i="23"/>
  <c r="AP125" i="23" s="1"/>
  <c r="E430" i="23" s="1"/>
  <c r="BB123" i="23"/>
  <c r="BB125" i="23" s="1"/>
  <c r="B430" i="23" s="1"/>
  <c r="L427" i="23"/>
  <c r="F427" i="23"/>
  <c r="C427" i="23"/>
  <c r="K452" i="23"/>
  <c r="J472" i="23"/>
  <c r="B478" i="23"/>
  <c r="F484" i="23"/>
  <c r="B496" i="23"/>
  <c r="F503" i="23"/>
  <c r="J520" i="23"/>
  <c r="B528" i="23"/>
  <c r="E536" i="23"/>
  <c r="E537" i="23" s="1"/>
  <c r="G567" i="23"/>
  <c r="K581" i="23"/>
  <c r="L704" i="23"/>
  <c r="M704" i="23" s="1"/>
  <c r="M705" i="23" s="1"/>
  <c r="D123" i="25"/>
  <c r="D125" i="25" s="1"/>
  <c r="N432" i="25" s="1"/>
  <c r="P123" i="25"/>
  <c r="AB123" i="25"/>
  <c r="AB125" i="25" s="1"/>
  <c r="H432" i="25" s="1"/>
  <c r="AN123" i="25"/>
  <c r="AZ123" i="25"/>
  <c r="AZ125" i="25" s="1"/>
  <c r="B432" i="25" s="1"/>
  <c r="B355" i="25"/>
  <c r="N355" i="25"/>
  <c r="B373" i="25"/>
  <c r="N373" i="25"/>
  <c r="B391" i="25"/>
  <c r="N391" i="25"/>
  <c r="E465" i="25"/>
  <c r="I472" i="25"/>
  <c r="M478" i="25"/>
  <c r="E484" i="25"/>
  <c r="I490" i="25"/>
  <c r="M496" i="25"/>
  <c r="E503" i="25"/>
  <c r="I520" i="25"/>
  <c r="M528" i="25"/>
  <c r="D536" i="25"/>
  <c r="E538" i="25" s="1"/>
  <c r="F567" i="25"/>
  <c r="J581" i="25"/>
  <c r="B588" i="25"/>
  <c r="B649" i="25" s="1"/>
  <c r="H123" i="26"/>
  <c r="T123" i="26"/>
  <c r="T125" i="26" s="1"/>
  <c r="J432" i="26" s="1"/>
  <c r="AF123" i="26"/>
  <c r="G420" i="26" s="1"/>
  <c r="G421" i="26" s="1"/>
  <c r="AR123" i="26"/>
  <c r="AR125" i="26" s="1"/>
  <c r="D432" i="26" s="1"/>
  <c r="F355" i="26"/>
  <c r="F373" i="26"/>
  <c r="F391" i="26"/>
  <c r="O550" i="26"/>
  <c r="M472" i="26"/>
  <c r="E478" i="26"/>
  <c r="I484" i="26"/>
  <c r="M490" i="26"/>
  <c r="E496" i="26"/>
  <c r="I503" i="26"/>
  <c r="I644" i="26" s="1"/>
  <c r="M520" i="26"/>
  <c r="M522" i="26" s="1"/>
  <c r="E528" i="26"/>
  <c r="F530" i="26" s="1"/>
  <c r="I536" i="26"/>
  <c r="K567" i="26"/>
  <c r="C581" i="26"/>
  <c r="G588" i="26"/>
  <c r="I472" i="22"/>
  <c r="I529" i="22" s="1"/>
  <c r="M478" i="22"/>
  <c r="E484" i="22"/>
  <c r="I490" i="22"/>
  <c r="M496" i="22"/>
  <c r="E503" i="22"/>
  <c r="I520" i="22"/>
  <c r="M528" i="22"/>
  <c r="E536" i="22"/>
  <c r="G567" i="22"/>
  <c r="K581" i="22"/>
  <c r="C588" i="22"/>
  <c r="K605" i="22"/>
  <c r="I606" i="22"/>
  <c r="G607" i="22"/>
  <c r="G123" i="23"/>
  <c r="G125" i="23" s="1"/>
  <c r="N429" i="23" s="1"/>
  <c r="S123" i="23"/>
  <c r="S125" i="23" s="1"/>
  <c r="K429" i="23" s="1"/>
  <c r="AE123" i="23"/>
  <c r="AE125" i="23" s="1"/>
  <c r="H429" i="23" s="1"/>
  <c r="AQ123" i="23"/>
  <c r="AQ125" i="23" s="1"/>
  <c r="E429" i="23" s="1"/>
  <c r="O544" i="23"/>
  <c r="D355" i="23"/>
  <c r="H361" i="23"/>
  <c r="D373" i="23"/>
  <c r="H379" i="23"/>
  <c r="D391" i="23"/>
  <c r="H397" i="23"/>
  <c r="K472" i="23"/>
  <c r="C478" i="23"/>
  <c r="G484" i="23"/>
  <c r="K490" i="23"/>
  <c r="C496" i="23"/>
  <c r="G503" i="23"/>
  <c r="K520" i="23"/>
  <c r="F536" i="23"/>
  <c r="H567" i="23"/>
  <c r="L581" i="23"/>
  <c r="D588" i="23"/>
  <c r="D640" i="23" s="1"/>
  <c r="E123" i="25"/>
  <c r="E125" i="25" s="1"/>
  <c r="N431" i="25" s="1"/>
  <c r="Q123" i="25"/>
  <c r="AC123" i="25"/>
  <c r="AC125" i="25" s="1"/>
  <c r="H431" i="25" s="1"/>
  <c r="AO123" i="25"/>
  <c r="BA123" i="25"/>
  <c r="BA125" i="25" s="1"/>
  <c r="B431" i="25" s="1"/>
  <c r="C355" i="25"/>
  <c r="O355" i="25"/>
  <c r="C373" i="25"/>
  <c r="O373" i="25"/>
  <c r="C391" i="25"/>
  <c r="O391" i="25"/>
  <c r="G397" i="25"/>
  <c r="J472" i="25"/>
  <c r="B478" i="25"/>
  <c r="F484" i="25"/>
  <c r="J490" i="25"/>
  <c r="B496" i="25"/>
  <c r="F503" i="25"/>
  <c r="J520" i="25"/>
  <c r="B528" i="25"/>
  <c r="E536" i="25"/>
  <c r="G567" i="25"/>
  <c r="K581" i="25"/>
  <c r="C588" i="25"/>
  <c r="D590" i="25" s="1"/>
  <c r="K605" i="25"/>
  <c r="I606" i="25"/>
  <c r="G607" i="25"/>
  <c r="I123" i="26"/>
  <c r="I125" i="26" s="1"/>
  <c r="M431" i="26" s="1"/>
  <c r="U123" i="26"/>
  <c r="U125" i="26" s="1"/>
  <c r="J431" i="26" s="1"/>
  <c r="AG123" i="26"/>
  <c r="AG125" i="26" s="1"/>
  <c r="G431" i="26" s="1"/>
  <c r="AS123" i="26"/>
  <c r="AS125" i="26" s="1"/>
  <c r="D431" i="26" s="1"/>
  <c r="G355" i="26"/>
  <c r="K361" i="26"/>
  <c r="G373" i="26"/>
  <c r="K379" i="26"/>
  <c r="G391" i="26"/>
  <c r="K397" i="26"/>
  <c r="B472" i="26"/>
  <c r="F478" i="26"/>
  <c r="B490" i="26"/>
  <c r="F496" i="26"/>
  <c r="J503" i="26"/>
  <c r="J643" i="26" s="1"/>
  <c r="L567" i="26"/>
  <c r="D581" i="26"/>
  <c r="H588" i="26"/>
  <c r="H649" i="26" s="1"/>
  <c r="K472" i="25"/>
  <c r="C478" i="25"/>
  <c r="G484" i="25"/>
  <c r="K490" i="25"/>
  <c r="C496" i="25"/>
  <c r="G503" i="25"/>
  <c r="G505" i="25" s="1"/>
  <c r="K520" i="25"/>
  <c r="F536" i="25"/>
  <c r="H567" i="25"/>
  <c r="L581" i="25"/>
  <c r="D588" i="25"/>
  <c r="V123" i="26"/>
  <c r="V125" i="26" s="1"/>
  <c r="J430" i="26" s="1"/>
  <c r="AH123" i="26"/>
  <c r="AH125" i="26" s="1"/>
  <c r="G430" i="26" s="1"/>
  <c r="AT123" i="26"/>
  <c r="AT125" i="26" s="1"/>
  <c r="D430" i="26" s="1"/>
  <c r="K536" i="26"/>
  <c r="K538" i="26" s="1"/>
  <c r="M567" i="26"/>
  <c r="E581" i="26"/>
  <c r="I588" i="26"/>
  <c r="I649" i="26" s="1"/>
  <c r="J484" i="26"/>
  <c r="O549" i="26"/>
  <c r="O572" i="26" s="1"/>
  <c r="E676" i="26"/>
  <c r="E677" i="26" s="1"/>
  <c r="E679" i="26" s="1"/>
  <c r="F680" i="26"/>
  <c r="G680" i="26" s="1"/>
  <c r="H680" i="26" s="1"/>
  <c r="G684" i="26"/>
  <c r="H688" i="26"/>
  <c r="I688" i="26" s="1"/>
  <c r="I689" i="26" s="1"/>
  <c r="I691" i="26" s="1"/>
  <c r="N704" i="26"/>
  <c r="O704" i="26" s="1"/>
  <c r="O716" i="26"/>
  <c r="O717" i="26" s="1"/>
  <c r="O536" i="26"/>
  <c r="O544" i="26"/>
  <c r="N544" i="26"/>
  <c r="B547" i="26"/>
  <c r="B555" i="26" s="1"/>
  <c r="D547" i="26"/>
  <c r="D555" i="26" s="1"/>
  <c r="F547" i="26"/>
  <c r="F555" i="26" s="1"/>
  <c r="H547" i="26"/>
  <c r="H555" i="26" s="1"/>
  <c r="J547" i="26"/>
  <c r="L547" i="26"/>
  <c r="L555" i="26" s="1"/>
  <c r="B549" i="26"/>
  <c r="B572" i="26" s="1"/>
  <c r="D549" i="26"/>
  <c r="D557" i="26" s="1"/>
  <c r="M544" i="26"/>
  <c r="L544" i="26"/>
  <c r="K544" i="26"/>
  <c r="J544" i="26"/>
  <c r="I544" i="26"/>
  <c r="H544" i="26"/>
  <c r="G544" i="26"/>
  <c r="F544" i="26"/>
  <c r="E544" i="26"/>
  <c r="D544" i="26"/>
  <c r="C544" i="26"/>
  <c r="B544" i="26"/>
  <c r="N547" i="26"/>
  <c r="N555" i="26" s="1"/>
  <c r="B548" i="26"/>
  <c r="B571" i="26" s="1"/>
  <c r="D548" i="26"/>
  <c r="D556" i="26" s="1"/>
  <c r="F548" i="26"/>
  <c r="F556" i="26" s="1"/>
  <c r="H548" i="26"/>
  <c r="J548" i="26"/>
  <c r="J556" i="26" s="1"/>
  <c r="L548" i="26"/>
  <c r="L556" i="26" s="1"/>
  <c r="N548" i="26"/>
  <c r="N556" i="26" s="1"/>
  <c r="F549" i="26"/>
  <c r="H549" i="26"/>
  <c r="H557" i="26" s="1"/>
  <c r="J549" i="26"/>
  <c r="J557" i="26" s="1"/>
  <c r="L549" i="26"/>
  <c r="L572" i="26" s="1"/>
  <c r="N549" i="26"/>
  <c r="N557" i="26" s="1"/>
  <c r="B550" i="26"/>
  <c r="B573" i="26" s="1"/>
  <c r="D550" i="26"/>
  <c r="D558" i="26" s="1"/>
  <c r="J550" i="26"/>
  <c r="J558" i="26" s="1"/>
  <c r="F550" i="26"/>
  <c r="F558" i="26" s="1"/>
  <c r="H550" i="26"/>
  <c r="L550" i="26"/>
  <c r="L558" i="26" s="1"/>
  <c r="N484" i="26"/>
  <c r="C547" i="26"/>
  <c r="E547" i="26"/>
  <c r="E570" i="26" s="1"/>
  <c r="G547" i="26"/>
  <c r="G570" i="26" s="1"/>
  <c r="I547" i="26"/>
  <c r="I570" i="26" s="1"/>
  <c r="K547" i="26"/>
  <c r="K570" i="26" s="1"/>
  <c r="M547" i="26"/>
  <c r="M570" i="26" s="1"/>
  <c r="O547" i="26"/>
  <c r="O555" i="26" s="1"/>
  <c r="C548" i="26"/>
  <c r="C571" i="26" s="1"/>
  <c r="E548" i="26"/>
  <c r="E556" i="26" s="1"/>
  <c r="G548" i="26"/>
  <c r="G571" i="26" s="1"/>
  <c r="I548" i="26"/>
  <c r="I571" i="26" s="1"/>
  <c r="K548" i="26"/>
  <c r="K571" i="26" s="1"/>
  <c r="M548" i="26"/>
  <c r="M571" i="26" s="1"/>
  <c r="O548" i="26"/>
  <c r="O571" i="26" s="1"/>
  <c r="C549" i="26"/>
  <c r="C557" i="26" s="1"/>
  <c r="E549" i="26"/>
  <c r="E572" i="26" s="1"/>
  <c r="G549" i="26"/>
  <c r="G557" i="26" s="1"/>
  <c r="I549" i="26"/>
  <c r="I572" i="26" s="1"/>
  <c r="K549" i="26"/>
  <c r="M549" i="26"/>
  <c r="M572" i="26" s="1"/>
  <c r="C550" i="26"/>
  <c r="C573" i="26" s="1"/>
  <c r="E550" i="26"/>
  <c r="E573" i="26" s="1"/>
  <c r="G550" i="26"/>
  <c r="G573" i="26" s="1"/>
  <c r="I550" i="26"/>
  <c r="I573" i="26" s="1"/>
  <c r="K550" i="26"/>
  <c r="K573" i="26" s="1"/>
  <c r="M550" i="26"/>
  <c r="M573" i="26" s="1"/>
  <c r="O472" i="26"/>
  <c r="O478" i="26"/>
  <c r="O484" i="26"/>
  <c r="O490" i="26"/>
  <c r="O496" i="26"/>
  <c r="O503" i="26"/>
  <c r="O644" i="26" s="1"/>
  <c r="O520" i="26"/>
  <c r="O528" i="26"/>
  <c r="O530" i="26" s="1"/>
  <c r="O567" i="26"/>
  <c r="O581" i="26"/>
  <c r="O588" i="26"/>
  <c r="O649" i="26" s="1"/>
  <c r="N550" i="26"/>
  <c r="N558" i="26" s="1"/>
  <c r="N472" i="26"/>
  <c r="N478" i="26"/>
  <c r="N490" i="26"/>
  <c r="N496" i="26"/>
  <c r="N503" i="26"/>
  <c r="N505" i="26" s="1"/>
  <c r="N520" i="26"/>
  <c r="N528" i="26"/>
  <c r="N567" i="26"/>
  <c r="N581" i="26"/>
  <c r="N588" i="26"/>
  <c r="N640" i="26" s="1"/>
  <c r="E427" i="26"/>
  <c r="C427" i="26"/>
  <c r="C409" i="26"/>
  <c r="G409" i="26"/>
  <c r="K409" i="26"/>
  <c r="O409" i="26"/>
  <c r="B125" i="26"/>
  <c r="O420" i="26"/>
  <c r="O421" i="26" s="1"/>
  <c r="H125" i="26"/>
  <c r="M432" i="26" s="1"/>
  <c r="M420" i="26"/>
  <c r="M421" i="26" s="1"/>
  <c r="P125" i="26"/>
  <c r="K432" i="26" s="1"/>
  <c r="K433" i="26" s="1"/>
  <c r="K420" i="26"/>
  <c r="K421" i="26" s="1"/>
  <c r="X125" i="26"/>
  <c r="I432" i="26" s="1"/>
  <c r="I639" i="26" s="1"/>
  <c r="I420" i="26"/>
  <c r="I421" i="26" s="1"/>
  <c r="AF125" i="26"/>
  <c r="G432" i="26" s="1"/>
  <c r="G433" i="26" s="1"/>
  <c r="AN125" i="26"/>
  <c r="E432" i="26" s="1"/>
  <c r="E433" i="26" s="1"/>
  <c r="E420" i="26"/>
  <c r="E421" i="26" s="1"/>
  <c r="O426" i="26"/>
  <c r="O427" i="26" s="1"/>
  <c r="O424" i="26"/>
  <c r="B409" i="26"/>
  <c r="D409" i="26"/>
  <c r="F409" i="26"/>
  <c r="H409" i="26"/>
  <c r="J409" i="26"/>
  <c r="L409" i="26"/>
  <c r="N409" i="26"/>
  <c r="B415" i="26"/>
  <c r="D415" i="26"/>
  <c r="F415" i="26"/>
  <c r="H415" i="26"/>
  <c r="J415" i="26"/>
  <c r="L415" i="26"/>
  <c r="N415" i="26"/>
  <c r="D417" i="26"/>
  <c r="F417" i="26"/>
  <c r="H417" i="26"/>
  <c r="J417" i="26"/>
  <c r="N417" i="26"/>
  <c r="B418" i="26"/>
  <c r="D418" i="26"/>
  <c r="F418" i="26"/>
  <c r="H418" i="26"/>
  <c r="L418" i="26"/>
  <c r="N418" i="26"/>
  <c r="B419" i="26"/>
  <c r="D419" i="26"/>
  <c r="F419" i="26"/>
  <c r="H419" i="26"/>
  <c r="J419" i="26"/>
  <c r="L419" i="26"/>
  <c r="N419" i="26"/>
  <c r="B420" i="26"/>
  <c r="B421" i="26" s="1"/>
  <c r="D420" i="26"/>
  <c r="D421" i="26" s="1"/>
  <c r="L420" i="26"/>
  <c r="L421" i="26" s="1"/>
  <c r="E409" i="26"/>
  <c r="I409" i="26"/>
  <c r="M409" i="26"/>
  <c r="C415" i="26"/>
  <c r="E415" i="26"/>
  <c r="G415" i="26"/>
  <c r="I415" i="26"/>
  <c r="K415" i="26"/>
  <c r="M415" i="26"/>
  <c r="O415" i="26"/>
  <c r="C417" i="26"/>
  <c r="E417" i="26"/>
  <c r="G417" i="26"/>
  <c r="I417" i="26"/>
  <c r="K417" i="26"/>
  <c r="M417" i="26"/>
  <c r="O417" i="26"/>
  <c r="C418" i="26"/>
  <c r="E418" i="26"/>
  <c r="G418" i="26"/>
  <c r="I418" i="26"/>
  <c r="K418" i="26"/>
  <c r="M418" i="26"/>
  <c r="O418" i="26"/>
  <c r="C419" i="26"/>
  <c r="E419" i="26"/>
  <c r="G419" i="26"/>
  <c r="I419" i="26"/>
  <c r="K419" i="26"/>
  <c r="M419" i="26"/>
  <c r="C420" i="26"/>
  <c r="C421" i="26" s="1"/>
  <c r="F420" i="26"/>
  <c r="F421" i="26" s="1"/>
  <c r="J420" i="26"/>
  <c r="J421" i="26" s="1"/>
  <c r="N420" i="26"/>
  <c r="N421" i="26" s="1"/>
  <c r="C439" i="26"/>
  <c r="E439" i="26"/>
  <c r="G439" i="26"/>
  <c r="I439" i="26"/>
  <c r="K439" i="26"/>
  <c r="M439" i="26"/>
  <c r="O439" i="26"/>
  <c r="C445" i="26"/>
  <c r="E445" i="26"/>
  <c r="G445" i="26"/>
  <c r="I445" i="26"/>
  <c r="K445" i="26"/>
  <c r="M445" i="26"/>
  <c r="O445" i="26"/>
  <c r="C452" i="26"/>
  <c r="E452" i="26"/>
  <c r="G452" i="26"/>
  <c r="I452" i="26"/>
  <c r="K452" i="26"/>
  <c r="M452" i="26"/>
  <c r="O452" i="26"/>
  <c r="B439" i="26"/>
  <c r="D439" i="26"/>
  <c r="F439" i="26"/>
  <c r="H439" i="26"/>
  <c r="J439" i="26"/>
  <c r="L439" i="26"/>
  <c r="N439" i="26"/>
  <c r="B445" i="26"/>
  <c r="D445" i="26"/>
  <c r="F445" i="26"/>
  <c r="H445" i="26"/>
  <c r="J445" i="26"/>
  <c r="L445" i="26"/>
  <c r="N445" i="26"/>
  <c r="B452" i="26"/>
  <c r="D452" i="26"/>
  <c r="F452" i="26"/>
  <c r="H452" i="26"/>
  <c r="J452" i="26"/>
  <c r="L452" i="26"/>
  <c r="N452" i="26"/>
  <c r="O655" i="26"/>
  <c r="P655" i="26" s="1"/>
  <c r="O652" i="26"/>
  <c r="O669" i="26"/>
  <c r="BC125" i="26"/>
  <c r="B429" i="26" s="1"/>
  <c r="BE125" i="26"/>
  <c r="BG125" i="26"/>
  <c r="BI125" i="26"/>
  <c r="BK125" i="26"/>
  <c r="C570" i="26"/>
  <c r="C555" i="26"/>
  <c r="G555" i="26"/>
  <c r="O570" i="26"/>
  <c r="E571" i="26"/>
  <c r="M556" i="26"/>
  <c r="C572" i="26"/>
  <c r="K572" i="26"/>
  <c r="K557" i="26"/>
  <c r="C558" i="26"/>
  <c r="E558" i="26"/>
  <c r="G558" i="26"/>
  <c r="K558" i="26"/>
  <c r="O573" i="26"/>
  <c r="O558" i="26"/>
  <c r="C644" i="26"/>
  <c r="C643" i="26"/>
  <c r="C505" i="26"/>
  <c r="E644" i="26"/>
  <c r="E505" i="26"/>
  <c r="G644" i="26"/>
  <c r="K644" i="26"/>
  <c r="K643" i="26"/>
  <c r="K505" i="26"/>
  <c r="M644" i="26"/>
  <c r="M643" i="26"/>
  <c r="M505" i="26"/>
  <c r="C522" i="26"/>
  <c r="I522" i="26"/>
  <c r="C530" i="26"/>
  <c r="E530" i="26"/>
  <c r="G530" i="26"/>
  <c r="K530" i="26"/>
  <c r="M538" i="26"/>
  <c r="C637" i="26"/>
  <c r="C636" i="26"/>
  <c r="E637" i="26"/>
  <c r="E636" i="26"/>
  <c r="G637" i="26"/>
  <c r="G636" i="26"/>
  <c r="I637" i="26"/>
  <c r="I636" i="26"/>
  <c r="K637" i="26"/>
  <c r="K636" i="26"/>
  <c r="M637" i="26"/>
  <c r="M636" i="26"/>
  <c r="O637" i="26"/>
  <c r="O636" i="26"/>
  <c r="E379" i="26"/>
  <c r="I379" i="26"/>
  <c r="M379" i="26"/>
  <c r="C640" i="26"/>
  <c r="C639" i="26"/>
  <c r="G639" i="26"/>
  <c r="K640" i="26"/>
  <c r="K639" i="26"/>
  <c r="M640" i="26"/>
  <c r="M639" i="26"/>
  <c r="I433" i="26"/>
  <c r="M433" i="26"/>
  <c r="B570" i="26"/>
  <c r="J555" i="26"/>
  <c r="J570" i="26"/>
  <c r="D571" i="26"/>
  <c r="H556" i="26"/>
  <c r="H571" i="26"/>
  <c r="J571" i="26"/>
  <c r="B557" i="26"/>
  <c r="D572" i="26"/>
  <c r="F557" i="26"/>
  <c r="F572" i="26"/>
  <c r="J572" i="26"/>
  <c r="L557" i="26"/>
  <c r="N572" i="26"/>
  <c r="D573" i="26"/>
  <c r="H558" i="26"/>
  <c r="H573" i="26"/>
  <c r="F643" i="26"/>
  <c r="F644" i="26"/>
  <c r="L643" i="26"/>
  <c r="L644" i="26"/>
  <c r="L505" i="26"/>
  <c r="N643" i="26"/>
  <c r="N644" i="26"/>
  <c r="D522" i="26"/>
  <c r="F522" i="26"/>
  <c r="D530" i="26"/>
  <c r="H530" i="26"/>
  <c r="L530" i="26"/>
  <c r="F538" i="26"/>
  <c r="J538" i="26"/>
  <c r="B637" i="26"/>
  <c r="B636" i="26"/>
  <c r="D637" i="26"/>
  <c r="D636" i="26"/>
  <c r="F637" i="26"/>
  <c r="F636" i="26"/>
  <c r="H637" i="26"/>
  <c r="H636" i="26"/>
  <c r="J637" i="26"/>
  <c r="J636" i="26"/>
  <c r="L637" i="26"/>
  <c r="L636" i="26"/>
  <c r="N637" i="26"/>
  <c r="N636" i="26"/>
  <c r="B379" i="26"/>
  <c r="D379" i="26"/>
  <c r="F379" i="26"/>
  <c r="H379" i="26"/>
  <c r="J379" i="26"/>
  <c r="L379" i="26"/>
  <c r="N379" i="26"/>
  <c r="B639" i="26"/>
  <c r="D639" i="26"/>
  <c r="F639" i="26"/>
  <c r="J640" i="26"/>
  <c r="J639" i="26"/>
  <c r="L640" i="26"/>
  <c r="L639" i="26"/>
  <c r="N639" i="26"/>
  <c r="B433" i="26"/>
  <c r="D433" i="26"/>
  <c r="F433" i="26"/>
  <c r="J433" i="26"/>
  <c r="L433" i="26"/>
  <c r="N433" i="26"/>
  <c r="B458" i="26"/>
  <c r="D458" i="26"/>
  <c r="F458" i="26"/>
  <c r="H458" i="26"/>
  <c r="J458" i="26"/>
  <c r="L458" i="26"/>
  <c r="N458" i="26"/>
  <c r="B465" i="26"/>
  <c r="B511" i="26" s="1"/>
  <c r="D465" i="26"/>
  <c r="D658" i="26" s="1"/>
  <c r="F465" i="26"/>
  <c r="F521" i="26" s="1"/>
  <c r="H465" i="26"/>
  <c r="H658" i="26" s="1"/>
  <c r="J465" i="26"/>
  <c r="J568" i="26" s="1"/>
  <c r="L465" i="26"/>
  <c r="L537" i="26" s="1"/>
  <c r="N465" i="26"/>
  <c r="C649" i="26"/>
  <c r="C634" i="26"/>
  <c r="C632" i="26"/>
  <c r="E649" i="26"/>
  <c r="E634" i="26"/>
  <c r="E632" i="26"/>
  <c r="G649" i="26"/>
  <c r="G634" i="26"/>
  <c r="G632" i="26"/>
  <c r="K649" i="26"/>
  <c r="K634" i="26"/>
  <c r="K632" i="26"/>
  <c r="K590" i="26"/>
  <c r="M649" i="26"/>
  <c r="M634" i="26"/>
  <c r="M632" i="26"/>
  <c r="M590" i="26"/>
  <c r="O634" i="26"/>
  <c r="C603" i="26"/>
  <c r="G603" i="26"/>
  <c r="K603" i="26"/>
  <c r="C458" i="26"/>
  <c r="E458" i="26"/>
  <c r="G458" i="26"/>
  <c r="I458" i="26"/>
  <c r="K458" i="26"/>
  <c r="M458" i="26"/>
  <c r="O458" i="26"/>
  <c r="C465" i="26"/>
  <c r="E465" i="26"/>
  <c r="E529" i="26" s="1"/>
  <c r="G465" i="26"/>
  <c r="I465" i="26"/>
  <c r="K465" i="26"/>
  <c r="M465" i="26"/>
  <c r="O465" i="26"/>
  <c r="N536" i="26"/>
  <c r="C538" i="26"/>
  <c r="O538" i="26"/>
  <c r="D634" i="26"/>
  <c r="F634" i="26"/>
  <c r="H634" i="26"/>
  <c r="J649" i="26"/>
  <c r="J634" i="26"/>
  <c r="J632" i="26"/>
  <c r="L649" i="26"/>
  <c r="L634" i="26"/>
  <c r="L632" i="26"/>
  <c r="L590" i="26"/>
  <c r="E603" i="26"/>
  <c r="M603" i="26"/>
  <c r="D603" i="26"/>
  <c r="J603" i="26"/>
  <c r="L603" i="26"/>
  <c r="G681" i="26"/>
  <c r="G683" i="26" s="1"/>
  <c r="D672" i="26"/>
  <c r="C673" i="26"/>
  <c r="C675" i="26" s="1"/>
  <c r="F681" i="26"/>
  <c r="F683" i="26" s="1"/>
  <c r="G685" i="26"/>
  <c r="G687" i="26" s="1"/>
  <c r="H684" i="26"/>
  <c r="G691" i="26"/>
  <c r="H693" i="26"/>
  <c r="H695" i="26" s="1"/>
  <c r="I692" i="26"/>
  <c r="N715" i="26"/>
  <c r="O721" i="26"/>
  <c r="O722" i="26" s="1"/>
  <c r="O705" i="26"/>
  <c r="O706" i="26" s="1"/>
  <c r="F676" i="26"/>
  <c r="D679" i="26"/>
  <c r="E683" i="26"/>
  <c r="J688" i="26"/>
  <c r="M696" i="26"/>
  <c r="K697" i="26"/>
  <c r="K699" i="26" s="1"/>
  <c r="K701" i="26"/>
  <c r="K703" i="26" s="1"/>
  <c r="L700" i="26"/>
  <c r="M707" i="26"/>
  <c r="K707" i="26"/>
  <c r="N705" i="26"/>
  <c r="N707" i="26" s="1"/>
  <c r="L709" i="26"/>
  <c r="L711" i="26" s="1"/>
  <c r="M708" i="26"/>
  <c r="O712" i="26"/>
  <c r="O713" i="26" s="1"/>
  <c r="M713" i="26"/>
  <c r="M715" i="26" s="1"/>
  <c r="N719" i="26"/>
  <c r="F687" i="26"/>
  <c r="J699" i="26"/>
  <c r="L699" i="26"/>
  <c r="J703" i="26"/>
  <c r="O652" i="25"/>
  <c r="O669" i="25"/>
  <c r="G684" i="25"/>
  <c r="H688" i="25"/>
  <c r="H689" i="25" s="1"/>
  <c r="H691" i="25" s="1"/>
  <c r="E676" i="25"/>
  <c r="F680" i="25"/>
  <c r="G680" i="25" s="1"/>
  <c r="K696" i="25"/>
  <c r="I697" i="25"/>
  <c r="I699" i="25" s="1"/>
  <c r="K700" i="25"/>
  <c r="L704" i="25"/>
  <c r="J503" i="25"/>
  <c r="H606" i="25"/>
  <c r="B607" i="25"/>
  <c r="J607" i="25"/>
  <c r="L608" i="25"/>
  <c r="D606" i="25"/>
  <c r="F605" i="25"/>
  <c r="J605" i="25"/>
  <c r="N605" i="25"/>
  <c r="D608" i="25"/>
  <c r="M544" i="25"/>
  <c r="L544" i="25"/>
  <c r="K544" i="25"/>
  <c r="J544" i="25"/>
  <c r="I544" i="25"/>
  <c r="I545" i="25" s="1"/>
  <c r="H544" i="25"/>
  <c r="G544" i="25"/>
  <c r="F544" i="25"/>
  <c r="E544" i="25"/>
  <c r="D544" i="25"/>
  <c r="C544" i="25"/>
  <c r="B544" i="25"/>
  <c r="O528" i="25"/>
  <c r="O567" i="25"/>
  <c r="O581" i="25"/>
  <c r="O588" i="25"/>
  <c r="O634" i="25" s="1"/>
  <c r="C508" i="25"/>
  <c r="C548" i="25" s="1"/>
  <c r="C556" i="25" s="1"/>
  <c r="K508" i="25"/>
  <c r="K548" i="25" s="1"/>
  <c r="E509" i="25"/>
  <c r="E549" i="25" s="1"/>
  <c r="M509" i="25"/>
  <c r="M549" i="25" s="1"/>
  <c r="M572" i="25" s="1"/>
  <c r="G510" i="25"/>
  <c r="G550" i="25" s="1"/>
  <c r="O510" i="25"/>
  <c r="O550" i="25" s="1"/>
  <c r="L590" i="25"/>
  <c r="B547" i="25"/>
  <c r="D547" i="25"/>
  <c r="F547" i="25"/>
  <c r="H547" i="25"/>
  <c r="J547" i="25"/>
  <c r="J570" i="25" s="1"/>
  <c r="L547" i="25"/>
  <c r="N547" i="25"/>
  <c r="B548" i="25"/>
  <c r="B571" i="25" s="1"/>
  <c r="D548" i="25"/>
  <c r="F548" i="25"/>
  <c r="H548" i="25"/>
  <c r="J548" i="25"/>
  <c r="L548" i="25"/>
  <c r="N548" i="25"/>
  <c r="N571" i="25" s="1"/>
  <c r="B549" i="25"/>
  <c r="D549" i="25"/>
  <c r="F549" i="25"/>
  <c r="F572" i="25" s="1"/>
  <c r="H549" i="25"/>
  <c r="J549" i="25"/>
  <c r="L549" i="25"/>
  <c r="L572" i="25" s="1"/>
  <c r="N549" i="25"/>
  <c r="B550" i="25"/>
  <c r="D550" i="25"/>
  <c r="F550" i="25"/>
  <c r="H550" i="25"/>
  <c r="J550" i="25"/>
  <c r="L550" i="25"/>
  <c r="N550" i="25"/>
  <c r="N472" i="25"/>
  <c r="O503" i="25"/>
  <c r="O544" i="25"/>
  <c r="N544" i="25"/>
  <c r="G548" i="25"/>
  <c r="I549" i="25"/>
  <c r="C550" i="25"/>
  <c r="K550" i="25"/>
  <c r="O478" i="25"/>
  <c r="O484" i="25"/>
  <c r="N490" i="25"/>
  <c r="N496" i="25"/>
  <c r="I507" i="25"/>
  <c r="I547" i="25" s="1"/>
  <c r="I570" i="25" s="1"/>
  <c r="O520" i="25"/>
  <c r="N528" i="25"/>
  <c r="N536" i="25"/>
  <c r="N538" i="25" s="1"/>
  <c r="N567" i="25"/>
  <c r="N581" i="25"/>
  <c r="N588" i="25"/>
  <c r="C507" i="25"/>
  <c r="C547" i="25" s="1"/>
  <c r="G507" i="25"/>
  <c r="G547" i="25" s="1"/>
  <c r="K507" i="25"/>
  <c r="K547" i="25" s="1"/>
  <c r="O507" i="25"/>
  <c r="O547" i="25" s="1"/>
  <c r="E508" i="25"/>
  <c r="E548" i="25" s="1"/>
  <c r="I508" i="25"/>
  <c r="I548" i="25" s="1"/>
  <c r="I556" i="25" s="1"/>
  <c r="M508" i="25"/>
  <c r="M548" i="25" s="1"/>
  <c r="O465" i="25"/>
  <c r="C509" i="25"/>
  <c r="C549" i="25" s="1"/>
  <c r="C557" i="25" s="1"/>
  <c r="G509" i="25"/>
  <c r="G549" i="25" s="1"/>
  <c r="K509" i="25"/>
  <c r="K549" i="25" s="1"/>
  <c r="O509" i="25"/>
  <c r="O549" i="25" s="1"/>
  <c r="E510" i="25"/>
  <c r="E550" i="25" s="1"/>
  <c r="I510" i="25"/>
  <c r="I550" i="25" s="1"/>
  <c r="M510" i="25"/>
  <c r="M550" i="25" s="1"/>
  <c r="N478" i="25"/>
  <c r="N484" i="25"/>
  <c r="O490" i="25"/>
  <c r="O496" i="25"/>
  <c r="N503" i="25"/>
  <c r="E507" i="25"/>
  <c r="E547" i="25" s="1"/>
  <c r="E570" i="25" s="1"/>
  <c r="M507" i="25"/>
  <c r="M547" i="25" s="1"/>
  <c r="O508" i="25"/>
  <c r="O548" i="25" s="1"/>
  <c r="N520" i="25"/>
  <c r="O536" i="25"/>
  <c r="BC125" i="25"/>
  <c r="B429" i="25" s="1"/>
  <c r="BE125" i="25"/>
  <c r="BG125" i="25"/>
  <c r="BI125" i="25"/>
  <c r="BK125" i="25"/>
  <c r="B439" i="25"/>
  <c r="F439" i="25"/>
  <c r="J439" i="25"/>
  <c r="H125" i="25"/>
  <c r="M432" i="25" s="1"/>
  <c r="M420" i="25"/>
  <c r="P125" i="25"/>
  <c r="K432" i="25" s="1"/>
  <c r="K420" i="25"/>
  <c r="X125" i="25"/>
  <c r="I432" i="25" s="1"/>
  <c r="I420" i="25"/>
  <c r="I421" i="25" s="1"/>
  <c r="Z125" i="25"/>
  <c r="I430" i="25" s="1"/>
  <c r="I418" i="25"/>
  <c r="AH125" i="25"/>
  <c r="G430" i="25" s="1"/>
  <c r="G418" i="25"/>
  <c r="AP125" i="25"/>
  <c r="E430" i="25" s="1"/>
  <c r="E418" i="25"/>
  <c r="AX125" i="25"/>
  <c r="C430" i="25" s="1"/>
  <c r="C418" i="25"/>
  <c r="C409" i="25"/>
  <c r="E409" i="25"/>
  <c r="G409" i="25"/>
  <c r="I409" i="25"/>
  <c r="K409" i="25"/>
  <c r="M409" i="25"/>
  <c r="O409" i="25"/>
  <c r="C415" i="25"/>
  <c r="E415" i="25"/>
  <c r="G415" i="25"/>
  <c r="H417" i="25"/>
  <c r="L417" i="25"/>
  <c r="F418" i="25"/>
  <c r="J418" i="25"/>
  <c r="N418" i="25"/>
  <c r="D419" i="25"/>
  <c r="L419" i="25"/>
  <c r="D420" i="25"/>
  <c r="D421" i="25" s="1"/>
  <c r="H420" i="25"/>
  <c r="H421" i="25" s="1"/>
  <c r="N439" i="25"/>
  <c r="B125" i="25"/>
  <c r="O420" i="25"/>
  <c r="O418" i="25"/>
  <c r="J125" i="25"/>
  <c r="M430" i="25" s="1"/>
  <c r="M418" i="25"/>
  <c r="R125" i="25"/>
  <c r="K430" i="25" s="1"/>
  <c r="K418" i="25"/>
  <c r="AF125" i="25"/>
  <c r="G432" i="25" s="1"/>
  <c r="G420" i="25"/>
  <c r="G421" i="25" s="1"/>
  <c r="AN125" i="25"/>
  <c r="E432" i="25" s="1"/>
  <c r="E433" i="25" s="1"/>
  <c r="E420" i="25"/>
  <c r="AV125" i="25"/>
  <c r="C432" i="25" s="1"/>
  <c r="C639" i="25" s="1"/>
  <c r="C420" i="25"/>
  <c r="O426" i="25"/>
  <c r="O427" i="25" s="1"/>
  <c r="O424" i="25"/>
  <c r="C125" i="25"/>
  <c r="O429" i="25" s="1"/>
  <c r="O417" i="25"/>
  <c r="I125" i="25"/>
  <c r="M431" i="25" s="1"/>
  <c r="M419" i="25"/>
  <c r="K125" i="25"/>
  <c r="M429" i="25" s="1"/>
  <c r="M417" i="25"/>
  <c r="Q125" i="25"/>
  <c r="K431" i="25" s="1"/>
  <c r="K419" i="25"/>
  <c r="S125" i="25"/>
  <c r="K429" i="25" s="1"/>
  <c r="K417" i="25"/>
  <c r="Y125" i="25"/>
  <c r="I431" i="25" s="1"/>
  <c r="I419" i="25"/>
  <c r="AA125" i="25"/>
  <c r="I429" i="25" s="1"/>
  <c r="I417" i="25"/>
  <c r="AG125" i="25"/>
  <c r="G431" i="25" s="1"/>
  <c r="G419" i="25"/>
  <c r="AI125" i="25"/>
  <c r="G429" i="25" s="1"/>
  <c r="G417" i="25"/>
  <c r="AO125" i="25"/>
  <c r="E431" i="25" s="1"/>
  <c r="E419" i="25"/>
  <c r="AQ125" i="25"/>
  <c r="E429" i="25" s="1"/>
  <c r="E417" i="25"/>
  <c r="AW125" i="25"/>
  <c r="C431" i="25" s="1"/>
  <c r="C419" i="25"/>
  <c r="AY125" i="25"/>
  <c r="C429" i="25" s="1"/>
  <c r="C417" i="25"/>
  <c r="B409" i="25"/>
  <c r="D409" i="25"/>
  <c r="F409" i="25"/>
  <c r="H409" i="25"/>
  <c r="J409" i="25"/>
  <c r="L409" i="25"/>
  <c r="N409" i="25"/>
  <c r="B415" i="25"/>
  <c r="D415" i="25"/>
  <c r="F415" i="25"/>
  <c r="H415" i="25"/>
  <c r="J415" i="25"/>
  <c r="L415" i="25"/>
  <c r="N415" i="25"/>
  <c r="B417" i="25"/>
  <c r="F417" i="25"/>
  <c r="J417" i="25"/>
  <c r="N417" i="25"/>
  <c r="D418" i="25"/>
  <c r="H418" i="25"/>
  <c r="L418" i="25"/>
  <c r="B419" i="25"/>
  <c r="F419" i="25"/>
  <c r="J419" i="25"/>
  <c r="N419" i="25"/>
  <c r="B420" i="25"/>
  <c r="B421" i="25" s="1"/>
  <c r="F420" i="25"/>
  <c r="F421" i="25" s="1"/>
  <c r="J420" i="25"/>
  <c r="J421" i="25" s="1"/>
  <c r="N420" i="25"/>
  <c r="N421" i="25" s="1"/>
  <c r="B445" i="25"/>
  <c r="D445" i="25"/>
  <c r="F445" i="25"/>
  <c r="H445" i="25"/>
  <c r="J445" i="25"/>
  <c r="L445" i="25"/>
  <c r="N445" i="25"/>
  <c r="B452" i="25"/>
  <c r="F452" i="25"/>
  <c r="J452" i="25"/>
  <c r="N452" i="25"/>
  <c r="I415" i="25"/>
  <c r="K415" i="25"/>
  <c r="M415" i="25"/>
  <c r="O415" i="25"/>
  <c r="BD125" i="25"/>
  <c r="BF125" i="25"/>
  <c r="BH125" i="25"/>
  <c r="BJ125" i="25"/>
  <c r="B636" i="25"/>
  <c r="B637" i="25"/>
  <c r="D637" i="25"/>
  <c r="D636" i="25"/>
  <c r="F636" i="25"/>
  <c r="F637" i="25"/>
  <c r="H637" i="25"/>
  <c r="H636" i="25"/>
  <c r="J636" i="25"/>
  <c r="J637" i="25"/>
  <c r="L637" i="25"/>
  <c r="L636" i="25"/>
  <c r="N636" i="25"/>
  <c r="N637" i="25"/>
  <c r="B379" i="25"/>
  <c r="D379" i="25"/>
  <c r="F379" i="25"/>
  <c r="H379" i="25"/>
  <c r="J379" i="25"/>
  <c r="L379" i="25"/>
  <c r="N379" i="25"/>
  <c r="D427" i="25"/>
  <c r="H427" i="25"/>
  <c r="L427" i="25"/>
  <c r="B639" i="25"/>
  <c r="D640" i="25"/>
  <c r="D639" i="25"/>
  <c r="F639" i="25"/>
  <c r="F640" i="25"/>
  <c r="H640" i="25"/>
  <c r="H639" i="25"/>
  <c r="J639" i="25"/>
  <c r="J640" i="25"/>
  <c r="L640" i="25"/>
  <c r="L639" i="25"/>
  <c r="N639" i="25"/>
  <c r="N640" i="25"/>
  <c r="B433" i="25"/>
  <c r="F433" i="25"/>
  <c r="J433" i="25"/>
  <c r="N433" i="25"/>
  <c r="C439" i="25"/>
  <c r="E439" i="25"/>
  <c r="G439" i="25"/>
  <c r="I439" i="25"/>
  <c r="K439" i="25"/>
  <c r="M439" i="25"/>
  <c r="O439" i="25"/>
  <c r="D439" i="25"/>
  <c r="H439" i="25"/>
  <c r="L439" i="25"/>
  <c r="C452" i="25"/>
  <c r="E452" i="25"/>
  <c r="G452" i="25"/>
  <c r="I452" i="25"/>
  <c r="K452" i="25"/>
  <c r="M452" i="25"/>
  <c r="O452" i="25"/>
  <c r="D452" i="25"/>
  <c r="H452" i="25"/>
  <c r="L452" i="25"/>
  <c r="B458" i="25"/>
  <c r="F458" i="25"/>
  <c r="J458" i="25"/>
  <c r="N458" i="25"/>
  <c r="C555" i="25"/>
  <c r="C570" i="25"/>
  <c r="E511" i="25"/>
  <c r="G555" i="25"/>
  <c r="G570" i="25"/>
  <c r="I642" i="25"/>
  <c r="I511" i="25"/>
  <c r="K555" i="25"/>
  <c r="K570" i="25"/>
  <c r="M642" i="25"/>
  <c r="M568" i="25"/>
  <c r="M511" i="25"/>
  <c r="O555" i="25"/>
  <c r="O570" i="25"/>
  <c r="E556" i="25"/>
  <c r="E571" i="25"/>
  <c r="M556" i="25"/>
  <c r="M571" i="25"/>
  <c r="O642" i="25"/>
  <c r="O511" i="25"/>
  <c r="G557" i="25"/>
  <c r="G572" i="25"/>
  <c r="K557" i="25"/>
  <c r="K572" i="25"/>
  <c r="O557" i="25"/>
  <c r="O572" i="25"/>
  <c r="E558" i="25"/>
  <c r="E573" i="25"/>
  <c r="I558" i="25"/>
  <c r="I573" i="25"/>
  <c r="M558" i="25"/>
  <c r="M573" i="25"/>
  <c r="D465" i="25"/>
  <c r="D504" i="25" s="1"/>
  <c r="H465" i="25"/>
  <c r="H529" i="25" s="1"/>
  <c r="L465" i="25"/>
  <c r="L504" i="25" s="1"/>
  <c r="C505" i="25"/>
  <c r="D644" i="25"/>
  <c r="D505" i="25"/>
  <c r="D643" i="25"/>
  <c r="F644" i="25"/>
  <c r="F643" i="25"/>
  <c r="F505" i="25"/>
  <c r="H644" i="25"/>
  <c r="H643" i="25"/>
  <c r="H504" i="25"/>
  <c r="J644" i="25"/>
  <c r="J643" i="25"/>
  <c r="J505" i="25"/>
  <c r="L644" i="25"/>
  <c r="L643" i="25"/>
  <c r="N644" i="25"/>
  <c r="N643" i="25"/>
  <c r="N505" i="25"/>
  <c r="O505" i="25"/>
  <c r="M570" i="25"/>
  <c r="M555" i="25"/>
  <c r="G571" i="25"/>
  <c r="G556" i="25"/>
  <c r="O571" i="25"/>
  <c r="O556" i="25"/>
  <c r="I572" i="25"/>
  <c r="I557" i="25"/>
  <c r="C573" i="25"/>
  <c r="C558" i="25"/>
  <c r="K573" i="25"/>
  <c r="K558" i="25"/>
  <c r="F522" i="25"/>
  <c r="J522" i="25"/>
  <c r="N522" i="25"/>
  <c r="E530" i="25"/>
  <c r="I530" i="25"/>
  <c r="I529" i="25"/>
  <c r="M530" i="25"/>
  <c r="M529" i="25"/>
  <c r="M545" i="25"/>
  <c r="C637" i="25"/>
  <c r="C636" i="25"/>
  <c r="E637" i="25"/>
  <c r="E636" i="25"/>
  <c r="G637" i="25"/>
  <c r="G636" i="25"/>
  <c r="I637" i="25"/>
  <c r="I636" i="25"/>
  <c r="K637" i="25"/>
  <c r="K636" i="25"/>
  <c r="M637" i="25"/>
  <c r="M636" i="25"/>
  <c r="O637" i="25"/>
  <c r="O636" i="25"/>
  <c r="C379" i="25"/>
  <c r="E379" i="25"/>
  <c r="G379" i="25"/>
  <c r="I379" i="25"/>
  <c r="K379" i="25"/>
  <c r="M379" i="25"/>
  <c r="O379" i="25"/>
  <c r="C421" i="25"/>
  <c r="E421" i="25"/>
  <c r="K421" i="25"/>
  <c r="M421" i="25"/>
  <c r="O421" i="25"/>
  <c r="D433" i="25"/>
  <c r="H433" i="25"/>
  <c r="L433" i="25"/>
  <c r="C445" i="25"/>
  <c r="E445" i="25"/>
  <c r="G445" i="25"/>
  <c r="I445" i="25"/>
  <c r="K445" i="25"/>
  <c r="M445" i="25"/>
  <c r="O445" i="25"/>
  <c r="B570" i="25"/>
  <c r="B555" i="25"/>
  <c r="D570" i="25"/>
  <c r="D555" i="25"/>
  <c r="F570" i="25"/>
  <c r="F555" i="25"/>
  <c r="H570" i="25"/>
  <c r="H555" i="25"/>
  <c r="L570" i="25"/>
  <c r="L555" i="25"/>
  <c r="N570" i="25"/>
  <c r="N555" i="25"/>
  <c r="D571" i="25"/>
  <c r="D556" i="25"/>
  <c r="F571" i="25"/>
  <c r="F556" i="25"/>
  <c r="H571" i="25"/>
  <c r="H556" i="25"/>
  <c r="J571" i="25"/>
  <c r="J556" i="25"/>
  <c r="L571" i="25"/>
  <c r="L556" i="25"/>
  <c r="N556" i="25"/>
  <c r="B572" i="25"/>
  <c r="B557" i="25"/>
  <c r="D572" i="25"/>
  <c r="D557" i="25"/>
  <c r="H572" i="25"/>
  <c r="H557" i="25"/>
  <c r="J572" i="25"/>
  <c r="J557" i="25"/>
  <c r="N572" i="25"/>
  <c r="N557" i="25"/>
  <c r="B573" i="25"/>
  <c r="B558" i="25"/>
  <c r="D573" i="25"/>
  <c r="D558" i="25"/>
  <c r="F573" i="25"/>
  <c r="F558" i="25"/>
  <c r="H573" i="25"/>
  <c r="H558" i="25"/>
  <c r="J573" i="25"/>
  <c r="J558" i="25"/>
  <c r="L573" i="25"/>
  <c r="L558" i="25"/>
  <c r="N573" i="25"/>
  <c r="N558" i="25"/>
  <c r="B465" i="25"/>
  <c r="B504" i="25" s="1"/>
  <c r="F465" i="25"/>
  <c r="F529" i="25" s="1"/>
  <c r="J465" i="25"/>
  <c r="J504" i="25" s="1"/>
  <c r="N465" i="25"/>
  <c r="C571" i="25"/>
  <c r="K571" i="25"/>
  <c r="K556" i="25"/>
  <c r="E572" i="25"/>
  <c r="E557" i="25"/>
  <c r="G573" i="25"/>
  <c r="G558" i="25"/>
  <c r="O573" i="25"/>
  <c r="O558" i="25"/>
  <c r="C538" i="25"/>
  <c r="D538" i="25"/>
  <c r="F538" i="25"/>
  <c r="G538" i="25"/>
  <c r="H538" i="25"/>
  <c r="H537" i="25"/>
  <c r="J538" i="25"/>
  <c r="J537" i="25"/>
  <c r="K538" i="25"/>
  <c r="L538" i="25"/>
  <c r="F634" i="25"/>
  <c r="J632" i="25"/>
  <c r="N634" i="25"/>
  <c r="O472" i="25"/>
  <c r="O521" i="25" s="1"/>
  <c r="I521" i="25"/>
  <c r="M521" i="25"/>
  <c r="H522" i="25"/>
  <c r="L522" i="25"/>
  <c r="I522" i="25"/>
  <c r="M522" i="25"/>
  <c r="B529" i="25"/>
  <c r="C530" i="25"/>
  <c r="G530" i="25"/>
  <c r="K530" i="25"/>
  <c r="O530" i="25"/>
  <c r="D530" i="25"/>
  <c r="H530" i="25"/>
  <c r="L530" i="25"/>
  <c r="B568" i="25"/>
  <c r="H568" i="25"/>
  <c r="E649" i="25"/>
  <c r="E634" i="25"/>
  <c r="E632" i="25"/>
  <c r="E590" i="25"/>
  <c r="I649" i="25"/>
  <c r="I634" i="25"/>
  <c r="I632" i="25"/>
  <c r="I590" i="25"/>
  <c r="G649" i="25"/>
  <c r="G634" i="25"/>
  <c r="G632" i="25"/>
  <c r="G590" i="25"/>
  <c r="O649" i="25"/>
  <c r="O632" i="25"/>
  <c r="I589" i="25"/>
  <c r="C640" i="25"/>
  <c r="G640" i="25"/>
  <c r="G639" i="25"/>
  <c r="I640" i="25"/>
  <c r="I639" i="25"/>
  <c r="K640" i="25"/>
  <c r="K639" i="25"/>
  <c r="M639" i="25"/>
  <c r="C433" i="25"/>
  <c r="G433" i="25"/>
  <c r="I433" i="25"/>
  <c r="K433" i="25"/>
  <c r="M433" i="25"/>
  <c r="P655" i="25"/>
  <c r="C458" i="25"/>
  <c r="E458" i="25"/>
  <c r="G458" i="25"/>
  <c r="I458" i="25"/>
  <c r="K458" i="25"/>
  <c r="M458" i="25"/>
  <c r="O458" i="25"/>
  <c r="C465" i="25"/>
  <c r="C545" i="25" s="1"/>
  <c r="G465" i="25"/>
  <c r="G537" i="25" s="1"/>
  <c r="K465" i="25"/>
  <c r="K545" i="25" s="1"/>
  <c r="C643" i="25"/>
  <c r="C644" i="25"/>
  <c r="E643" i="25"/>
  <c r="E644" i="25"/>
  <c r="I643" i="25"/>
  <c r="I644" i="25"/>
  <c r="I504" i="25"/>
  <c r="M643" i="25"/>
  <c r="M644" i="25"/>
  <c r="M504" i="25"/>
  <c r="O643" i="25"/>
  <c r="O504" i="25"/>
  <c r="O644" i="25"/>
  <c r="E505" i="25"/>
  <c r="I505" i="25"/>
  <c r="M505" i="25"/>
  <c r="C522" i="25"/>
  <c r="G522" i="25"/>
  <c r="K522" i="25"/>
  <c r="O522" i="25"/>
  <c r="O529" i="25"/>
  <c r="F530" i="25"/>
  <c r="J530" i="25"/>
  <c r="N530" i="25"/>
  <c r="I537" i="25"/>
  <c r="K537" i="25"/>
  <c r="M537" i="25"/>
  <c r="O537" i="25"/>
  <c r="I538" i="25"/>
  <c r="M538" i="25"/>
  <c r="B545" i="25"/>
  <c r="O568" i="25"/>
  <c r="D649" i="25"/>
  <c r="D634" i="25"/>
  <c r="D632" i="25"/>
  <c r="F590" i="25"/>
  <c r="F649" i="25"/>
  <c r="H649" i="25"/>
  <c r="H634" i="25"/>
  <c r="H632" i="25"/>
  <c r="J589" i="25"/>
  <c r="J590" i="25"/>
  <c r="J649" i="25"/>
  <c r="L649" i="25"/>
  <c r="L634" i="25"/>
  <c r="L632" i="25"/>
  <c r="N649" i="25"/>
  <c r="K649" i="25"/>
  <c r="K634" i="25"/>
  <c r="K632" i="25"/>
  <c r="K590" i="25"/>
  <c r="K589" i="25"/>
  <c r="H590" i="25"/>
  <c r="D605" i="25"/>
  <c r="H605" i="25"/>
  <c r="L605" i="25"/>
  <c r="B606" i="25"/>
  <c r="F606" i="25"/>
  <c r="J606" i="25"/>
  <c r="N606" i="25"/>
  <c r="D607" i="25"/>
  <c r="H607" i="25"/>
  <c r="L607" i="25"/>
  <c r="B608" i="25"/>
  <c r="F608" i="25"/>
  <c r="J608" i="25"/>
  <c r="N608" i="25"/>
  <c r="D603" i="25"/>
  <c r="L603" i="25"/>
  <c r="F632" i="25"/>
  <c r="N632" i="25"/>
  <c r="J634" i="25"/>
  <c r="F673" i="25"/>
  <c r="G672" i="25"/>
  <c r="E673" i="25"/>
  <c r="E675" i="25" s="1"/>
  <c r="E677" i="25"/>
  <c r="E679" i="25" s="1"/>
  <c r="F676" i="25"/>
  <c r="G685" i="25"/>
  <c r="G687" i="25" s="1"/>
  <c r="H684" i="25"/>
  <c r="H693" i="25"/>
  <c r="H695" i="25" s="1"/>
  <c r="I692" i="25"/>
  <c r="I597" i="25"/>
  <c r="K597" i="25"/>
  <c r="M597" i="25"/>
  <c r="O597" i="25"/>
  <c r="F603" i="25"/>
  <c r="J603" i="25"/>
  <c r="N603" i="25"/>
  <c r="E683" i="25"/>
  <c r="L696" i="25"/>
  <c r="K697" i="25"/>
  <c r="K699" i="25" s="1"/>
  <c r="E603" i="25"/>
  <c r="G603" i="25"/>
  <c r="I603" i="25"/>
  <c r="K603" i="25"/>
  <c r="I658" i="25"/>
  <c r="K658" i="25"/>
  <c r="M658" i="25"/>
  <c r="O658" i="25"/>
  <c r="C673" i="25"/>
  <c r="C675" i="25" s="1"/>
  <c r="F681" i="25"/>
  <c r="F683" i="25" s="1"/>
  <c r="I688" i="25"/>
  <c r="G691" i="25"/>
  <c r="N712" i="25"/>
  <c r="M713" i="25"/>
  <c r="M715" i="25" s="1"/>
  <c r="O721" i="25"/>
  <c r="O722" i="25" s="1"/>
  <c r="O717" i="25"/>
  <c r="D675" i="25"/>
  <c r="F675" i="25"/>
  <c r="D679" i="25"/>
  <c r="K701" i="25"/>
  <c r="K703" i="25" s="1"/>
  <c r="L700" i="25"/>
  <c r="K707" i="25"/>
  <c r="L709" i="25"/>
  <c r="L711" i="25" s="1"/>
  <c r="M708" i="25"/>
  <c r="N719" i="25"/>
  <c r="F687" i="25"/>
  <c r="J699" i="25"/>
  <c r="J703" i="25"/>
  <c r="E672" i="23"/>
  <c r="F672" i="23" s="1"/>
  <c r="H680" i="23"/>
  <c r="G684" i="23"/>
  <c r="G685" i="23" s="1"/>
  <c r="G687" i="23" s="1"/>
  <c r="H688" i="23"/>
  <c r="L705" i="23"/>
  <c r="L707" i="23" s="1"/>
  <c r="O716" i="23"/>
  <c r="K588" i="23"/>
  <c r="L590" i="23" s="1"/>
  <c r="B507" i="23"/>
  <c r="B547" i="23" s="1"/>
  <c r="D507" i="23"/>
  <c r="D547" i="23" s="1"/>
  <c r="F507" i="23"/>
  <c r="F547" i="23" s="1"/>
  <c r="H507" i="23"/>
  <c r="J507" i="23"/>
  <c r="L507" i="23"/>
  <c r="N507" i="23"/>
  <c r="B508" i="23"/>
  <c r="D508" i="23"/>
  <c r="D548" i="23" s="1"/>
  <c r="F508" i="23"/>
  <c r="F548" i="23" s="1"/>
  <c r="H508" i="23"/>
  <c r="H548" i="23" s="1"/>
  <c r="J508" i="23"/>
  <c r="J548" i="23" s="1"/>
  <c r="L508" i="23"/>
  <c r="L548" i="23" s="1"/>
  <c r="N508" i="23"/>
  <c r="N548" i="23" s="1"/>
  <c r="B509" i="23"/>
  <c r="B549" i="23" s="1"/>
  <c r="D509" i="23"/>
  <c r="D549" i="23" s="1"/>
  <c r="F509" i="23"/>
  <c r="F549" i="23" s="1"/>
  <c r="F572" i="23" s="1"/>
  <c r="H509" i="23"/>
  <c r="J509" i="23"/>
  <c r="J549" i="23" s="1"/>
  <c r="L509" i="23"/>
  <c r="N509" i="23"/>
  <c r="N549" i="23" s="1"/>
  <c r="B510" i="23"/>
  <c r="B550" i="23" s="1"/>
  <c r="D510" i="23"/>
  <c r="D550" i="23" s="1"/>
  <c r="D573" i="23" s="1"/>
  <c r="F510" i="23"/>
  <c r="H510" i="23"/>
  <c r="H550" i="23" s="1"/>
  <c r="J510" i="23"/>
  <c r="J550" i="23" s="1"/>
  <c r="L510" i="23"/>
  <c r="L550" i="23" s="1"/>
  <c r="N510" i="23"/>
  <c r="N550" i="23" s="1"/>
  <c r="C508" i="23"/>
  <c r="C548" i="23" s="1"/>
  <c r="K508" i="23"/>
  <c r="E509" i="23"/>
  <c r="M509" i="23"/>
  <c r="G510" i="23"/>
  <c r="O510" i="23"/>
  <c r="O550" i="23" s="1"/>
  <c r="O573" i="23" s="1"/>
  <c r="C588" i="23"/>
  <c r="F605" i="23"/>
  <c r="N605" i="23"/>
  <c r="H606" i="23"/>
  <c r="B607" i="23"/>
  <c r="J607" i="23"/>
  <c r="D608" i="23"/>
  <c r="L608" i="23"/>
  <c r="G508" i="23"/>
  <c r="O508" i="23"/>
  <c r="O548" i="23" s="1"/>
  <c r="I509" i="23"/>
  <c r="I549" i="23" s="1"/>
  <c r="C510" i="23"/>
  <c r="C550" i="23" s="1"/>
  <c r="K510" i="23"/>
  <c r="K550" i="23" s="1"/>
  <c r="O528" i="23"/>
  <c r="O567" i="23"/>
  <c r="O581" i="23"/>
  <c r="O588" i="23"/>
  <c r="O634" i="23" s="1"/>
  <c r="D544" i="23"/>
  <c r="B544" i="23"/>
  <c r="H547" i="23"/>
  <c r="H570" i="23" s="1"/>
  <c r="J547" i="23"/>
  <c r="J570" i="23" s="1"/>
  <c r="L547" i="23"/>
  <c r="N547" i="23"/>
  <c r="B548" i="23"/>
  <c r="H549" i="23"/>
  <c r="H557" i="23" s="1"/>
  <c r="L549" i="23"/>
  <c r="F550" i="23"/>
  <c r="K548" i="23"/>
  <c r="K556" i="23" s="1"/>
  <c r="E549" i="23"/>
  <c r="E557" i="23" s="1"/>
  <c r="M549" i="23"/>
  <c r="G550" i="23"/>
  <c r="N544" i="23"/>
  <c r="M544" i="23"/>
  <c r="L544" i="23"/>
  <c r="K544" i="23"/>
  <c r="K545" i="23" s="1"/>
  <c r="J544" i="23"/>
  <c r="I544" i="23"/>
  <c r="H544" i="23"/>
  <c r="G544" i="23"/>
  <c r="F544" i="23"/>
  <c r="E544" i="23"/>
  <c r="C544" i="23"/>
  <c r="C545" i="23" s="1"/>
  <c r="G548" i="23"/>
  <c r="G571" i="23" s="1"/>
  <c r="N472" i="23"/>
  <c r="N496" i="23"/>
  <c r="O503" i="23"/>
  <c r="O520" i="23"/>
  <c r="O522" i="23" s="1"/>
  <c r="C507" i="23"/>
  <c r="C547" i="23" s="1"/>
  <c r="C570" i="23" s="1"/>
  <c r="G507" i="23"/>
  <c r="G547" i="23" s="1"/>
  <c r="K507" i="23"/>
  <c r="K547" i="23" s="1"/>
  <c r="O507" i="23"/>
  <c r="O547" i="23" s="1"/>
  <c r="E508" i="23"/>
  <c r="E548" i="23" s="1"/>
  <c r="I508" i="23"/>
  <c r="I548" i="23" s="1"/>
  <c r="M508" i="23"/>
  <c r="M548" i="23" s="1"/>
  <c r="C509" i="23"/>
  <c r="C549" i="23" s="1"/>
  <c r="G509" i="23"/>
  <c r="G549" i="23" s="1"/>
  <c r="G572" i="23" s="1"/>
  <c r="K509" i="23"/>
  <c r="K549" i="23" s="1"/>
  <c r="O509" i="23"/>
  <c r="O549" i="23" s="1"/>
  <c r="E510" i="23"/>
  <c r="E550" i="23" s="1"/>
  <c r="E558" i="23" s="1"/>
  <c r="I510" i="23"/>
  <c r="I550" i="23" s="1"/>
  <c r="M510" i="23"/>
  <c r="M550" i="23" s="1"/>
  <c r="G465" i="23"/>
  <c r="O465" i="23"/>
  <c r="O597" i="23" s="1"/>
  <c r="O472" i="23"/>
  <c r="N478" i="23"/>
  <c r="N484" i="23"/>
  <c r="O490" i="23"/>
  <c r="O496" i="23"/>
  <c r="N503" i="23"/>
  <c r="E507" i="23"/>
  <c r="E547" i="23" s="1"/>
  <c r="M507" i="23"/>
  <c r="M547" i="23" s="1"/>
  <c r="M570" i="23" s="1"/>
  <c r="N520" i="23"/>
  <c r="O536" i="23"/>
  <c r="O478" i="23"/>
  <c r="O484" i="23"/>
  <c r="J490" i="23"/>
  <c r="N490" i="23"/>
  <c r="I507" i="23"/>
  <c r="I547" i="23" s="1"/>
  <c r="I570" i="23" s="1"/>
  <c r="N528" i="23"/>
  <c r="N536" i="23"/>
  <c r="N538" i="23" s="1"/>
  <c r="N567" i="23"/>
  <c r="N581" i="23"/>
  <c r="N588" i="23"/>
  <c r="N649" i="23" s="1"/>
  <c r="O652" i="23"/>
  <c r="O669" i="23"/>
  <c r="C355" i="23"/>
  <c r="E355" i="23"/>
  <c r="G355" i="23"/>
  <c r="I355" i="23"/>
  <c r="K355" i="23"/>
  <c r="M355" i="23"/>
  <c r="O355" i="23"/>
  <c r="C361" i="23"/>
  <c r="E361" i="23"/>
  <c r="G361" i="23"/>
  <c r="I361" i="23"/>
  <c r="K361" i="23"/>
  <c r="M361" i="23"/>
  <c r="O361" i="23"/>
  <c r="C367" i="23"/>
  <c r="E367" i="23"/>
  <c r="G367" i="23"/>
  <c r="I367" i="23"/>
  <c r="K367" i="23"/>
  <c r="M367" i="23"/>
  <c r="O367" i="23"/>
  <c r="C373" i="23"/>
  <c r="E373" i="23"/>
  <c r="G373" i="23"/>
  <c r="I373" i="23"/>
  <c r="K373" i="23"/>
  <c r="M373" i="23"/>
  <c r="O373" i="23"/>
  <c r="C385" i="23"/>
  <c r="E385" i="23"/>
  <c r="G385" i="23"/>
  <c r="I385" i="23"/>
  <c r="K385" i="23"/>
  <c r="M385" i="23"/>
  <c r="O385" i="23"/>
  <c r="C391" i="23"/>
  <c r="E391" i="23"/>
  <c r="G391" i="23"/>
  <c r="I391" i="23"/>
  <c r="K391" i="23"/>
  <c r="M391" i="23"/>
  <c r="O391" i="23"/>
  <c r="D409" i="23"/>
  <c r="H409" i="23"/>
  <c r="L409" i="23"/>
  <c r="B125" i="23"/>
  <c r="O420" i="23"/>
  <c r="O421" i="23" s="1"/>
  <c r="P125" i="23"/>
  <c r="K432" i="23" s="1"/>
  <c r="K420" i="23"/>
  <c r="K421" i="23" s="1"/>
  <c r="X125" i="23"/>
  <c r="I432" i="23" s="1"/>
  <c r="I433" i="23" s="1"/>
  <c r="I420" i="23"/>
  <c r="I421" i="23" s="1"/>
  <c r="AF125" i="23"/>
  <c r="G432" i="23" s="1"/>
  <c r="G640" i="23" s="1"/>
  <c r="G420" i="23"/>
  <c r="G421" i="23" s="1"/>
  <c r="AV125" i="23"/>
  <c r="C432" i="23" s="1"/>
  <c r="C420" i="23"/>
  <c r="C421" i="23" s="1"/>
  <c r="B409" i="23"/>
  <c r="F409" i="23"/>
  <c r="J409" i="23"/>
  <c r="N409" i="23"/>
  <c r="C415" i="23"/>
  <c r="E415" i="23"/>
  <c r="G415" i="23"/>
  <c r="I415" i="23"/>
  <c r="K415" i="23"/>
  <c r="M415" i="23"/>
  <c r="O415" i="23"/>
  <c r="C417" i="23"/>
  <c r="E417" i="23"/>
  <c r="G417" i="23"/>
  <c r="I417" i="23"/>
  <c r="K417" i="23"/>
  <c r="M417" i="23"/>
  <c r="O417" i="23"/>
  <c r="C418" i="23"/>
  <c r="E418" i="23"/>
  <c r="G418" i="23"/>
  <c r="I418" i="23"/>
  <c r="K418" i="23"/>
  <c r="M418" i="23"/>
  <c r="O418" i="23"/>
  <c r="C419" i="23"/>
  <c r="E419" i="23"/>
  <c r="G419" i="23"/>
  <c r="I419" i="23"/>
  <c r="L419" i="23"/>
  <c r="D420" i="23"/>
  <c r="D421" i="23" s="1"/>
  <c r="H420" i="23"/>
  <c r="H421" i="23" s="1"/>
  <c r="L420" i="23"/>
  <c r="L421" i="23" s="1"/>
  <c r="G439" i="23"/>
  <c r="O439" i="23"/>
  <c r="K439" i="23"/>
  <c r="M445" i="23"/>
  <c r="G452" i="23"/>
  <c r="O452" i="23"/>
  <c r="H125" i="23"/>
  <c r="M432" i="23" s="1"/>
  <c r="M420" i="23"/>
  <c r="M421" i="23" s="1"/>
  <c r="I125" i="23"/>
  <c r="M431" i="23" s="1"/>
  <c r="M419" i="23"/>
  <c r="Q125" i="23"/>
  <c r="K431" i="23" s="1"/>
  <c r="K419" i="23"/>
  <c r="BD125" i="23"/>
  <c r="BF125" i="23"/>
  <c r="BH125" i="23"/>
  <c r="BJ125" i="23"/>
  <c r="C409" i="23"/>
  <c r="E409" i="23"/>
  <c r="G409" i="23"/>
  <c r="I409" i="23"/>
  <c r="K409" i="23"/>
  <c r="M409" i="23"/>
  <c r="O409" i="23"/>
  <c r="B415" i="23"/>
  <c r="D415" i="23"/>
  <c r="F415" i="23"/>
  <c r="H415" i="23"/>
  <c r="J415" i="23"/>
  <c r="L415" i="23"/>
  <c r="N415" i="23"/>
  <c r="D417" i="23"/>
  <c r="F417" i="23"/>
  <c r="H417" i="23"/>
  <c r="J417" i="23"/>
  <c r="L417" i="23"/>
  <c r="N417" i="23"/>
  <c r="F418" i="23"/>
  <c r="H418" i="23"/>
  <c r="J418" i="23"/>
  <c r="L418" i="23"/>
  <c r="N418" i="23"/>
  <c r="B419" i="23"/>
  <c r="D419" i="23"/>
  <c r="F419" i="23"/>
  <c r="H419" i="23"/>
  <c r="J419" i="23"/>
  <c r="N419" i="23"/>
  <c r="B420" i="23"/>
  <c r="B421" i="23" s="1"/>
  <c r="F420" i="23"/>
  <c r="F421" i="23" s="1"/>
  <c r="J420" i="23"/>
  <c r="J421" i="23" s="1"/>
  <c r="O424" i="23"/>
  <c r="B439" i="23"/>
  <c r="D439" i="23"/>
  <c r="F439" i="23"/>
  <c r="H439" i="23"/>
  <c r="J439" i="23"/>
  <c r="L439" i="23"/>
  <c r="N439" i="23"/>
  <c r="C439" i="23"/>
  <c r="F634" i="23"/>
  <c r="E439" i="23"/>
  <c r="I439" i="23"/>
  <c r="M439" i="23"/>
  <c r="C445" i="23"/>
  <c r="G445" i="23"/>
  <c r="I445" i="23"/>
  <c r="K445" i="23"/>
  <c r="O445" i="23"/>
  <c r="E452" i="23"/>
  <c r="I452" i="23"/>
  <c r="M452" i="23"/>
  <c r="BC125" i="23"/>
  <c r="B429" i="23" s="1"/>
  <c r="BE125" i="23"/>
  <c r="BG125" i="23"/>
  <c r="BI125" i="23"/>
  <c r="BK125" i="23"/>
  <c r="C648" i="23"/>
  <c r="C655" i="23" s="1"/>
  <c r="C458" i="23"/>
  <c r="G648" i="23"/>
  <c r="G655" i="23" s="1"/>
  <c r="G458" i="23"/>
  <c r="K648" i="23"/>
  <c r="K655" i="23" s="1"/>
  <c r="K458" i="23"/>
  <c r="O648" i="23"/>
  <c r="O655" i="23" s="1"/>
  <c r="O458" i="23"/>
  <c r="I458" i="23"/>
  <c r="J555" i="23"/>
  <c r="L570" i="23"/>
  <c r="L555" i="23"/>
  <c r="N570" i="23"/>
  <c r="N555" i="23"/>
  <c r="B571" i="23"/>
  <c r="B556" i="23"/>
  <c r="B572" i="23"/>
  <c r="B557" i="23"/>
  <c r="L572" i="23"/>
  <c r="L557" i="23"/>
  <c r="F573" i="23"/>
  <c r="F558" i="23"/>
  <c r="I555" i="23"/>
  <c r="E572" i="23"/>
  <c r="M572" i="23"/>
  <c r="M557" i="23"/>
  <c r="G573" i="23"/>
  <c r="G558" i="23"/>
  <c r="C538" i="23"/>
  <c r="D538" i="23"/>
  <c r="G538" i="23"/>
  <c r="H538" i="23"/>
  <c r="J538" i="23"/>
  <c r="K538" i="23"/>
  <c r="L538" i="23"/>
  <c r="B632" i="23"/>
  <c r="J632" i="23"/>
  <c r="B636" i="23"/>
  <c r="B637" i="23"/>
  <c r="D637" i="23"/>
  <c r="D636" i="23"/>
  <c r="F636" i="23"/>
  <c r="F637" i="23"/>
  <c r="H637" i="23"/>
  <c r="H636" i="23"/>
  <c r="J636" i="23"/>
  <c r="J637" i="23"/>
  <c r="L637" i="23"/>
  <c r="L636" i="23"/>
  <c r="N636" i="23"/>
  <c r="N637" i="23"/>
  <c r="B379" i="23"/>
  <c r="F379" i="23"/>
  <c r="J379" i="23"/>
  <c r="N379" i="23"/>
  <c r="B639" i="23"/>
  <c r="B640" i="23"/>
  <c r="D639" i="23"/>
  <c r="F639" i="23"/>
  <c r="F640" i="23"/>
  <c r="H640" i="23"/>
  <c r="H639" i="23"/>
  <c r="J639" i="23"/>
  <c r="J640" i="23"/>
  <c r="L640" i="23"/>
  <c r="L639" i="23"/>
  <c r="N639" i="23"/>
  <c r="B433" i="23"/>
  <c r="F433" i="23"/>
  <c r="J433" i="23"/>
  <c r="B452" i="23"/>
  <c r="D452" i="23"/>
  <c r="F452" i="23"/>
  <c r="H452" i="23"/>
  <c r="J452" i="23"/>
  <c r="L452" i="23"/>
  <c r="N452" i="23"/>
  <c r="E458" i="23"/>
  <c r="M458" i="23"/>
  <c r="C555" i="23"/>
  <c r="E642" i="23"/>
  <c r="G555" i="23"/>
  <c r="G570" i="23"/>
  <c r="I642" i="23"/>
  <c r="I511" i="23"/>
  <c r="K555" i="23"/>
  <c r="K570" i="23"/>
  <c r="M642" i="23"/>
  <c r="M568" i="23"/>
  <c r="M511" i="23"/>
  <c r="O555" i="23"/>
  <c r="O570" i="23"/>
  <c r="E556" i="23"/>
  <c r="E571" i="23"/>
  <c r="I556" i="23"/>
  <c r="I571" i="23"/>
  <c r="M556" i="23"/>
  <c r="M571" i="23"/>
  <c r="C557" i="23"/>
  <c r="C572" i="23"/>
  <c r="K557" i="23"/>
  <c r="K572" i="23"/>
  <c r="O557" i="23"/>
  <c r="O572" i="23"/>
  <c r="I558" i="23"/>
  <c r="I573" i="23"/>
  <c r="M558" i="23"/>
  <c r="M573" i="23"/>
  <c r="C505" i="23"/>
  <c r="D644" i="23"/>
  <c r="D505" i="23"/>
  <c r="D643" i="23"/>
  <c r="F644" i="23"/>
  <c r="F643" i="23"/>
  <c r="G505" i="23"/>
  <c r="H644" i="23"/>
  <c r="H505" i="23"/>
  <c r="H643" i="23"/>
  <c r="J644" i="23"/>
  <c r="J643" i="23"/>
  <c r="J505" i="23"/>
  <c r="K505" i="23"/>
  <c r="L644" i="23"/>
  <c r="L505" i="23"/>
  <c r="L643" i="23"/>
  <c r="N644" i="23"/>
  <c r="N643" i="23"/>
  <c r="N505" i="23"/>
  <c r="O505" i="23"/>
  <c r="E570" i="23"/>
  <c r="E555" i="23"/>
  <c r="G556" i="23"/>
  <c r="F522" i="23"/>
  <c r="J522" i="23"/>
  <c r="N522" i="23"/>
  <c r="E530" i="23"/>
  <c r="I530" i="23"/>
  <c r="I529" i="23"/>
  <c r="M530" i="23"/>
  <c r="M529" i="23"/>
  <c r="I545" i="23"/>
  <c r="M545" i="23"/>
  <c r="I568" i="23"/>
  <c r="C642" i="23"/>
  <c r="G642" i="23"/>
  <c r="K642" i="23"/>
  <c r="O642" i="23"/>
  <c r="C521" i="23"/>
  <c r="G521" i="23"/>
  <c r="I521" i="23"/>
  <c r="K521" i="23"/>
  <c r="M521" i="23"/>
  <c r="D522" i="23"/>
  <c r="H522" i="23"/>
  <c r="L522" i="23"/>
  <c r="E522" i="23"/>
  <c r="I522" i="23"/>
  <c r="M522" i="23"/>
  <c r="C530" i="23"/>
  <c r="G530" i="23"/>
  <c r="K530" i="23"/>
  <c r="O530" i="23"/>
  <c r="D530" i="23"/>
  <c r="H530" i="23"/>
  <c r="C568" i="23"/>
  <c r="E649" i="23"/>
  <c r="E634" i="23"/>
  <c r="E632" i="23"/>
  <c r="I634" i="23"/>
  <c r="M649" i="23"/>
  <c r="M634" i="23"/>
  <c r="M632" i="23"/>
  <c r="M590" i="23"/>
  <c r="G649" i="23"/>
  <c r="G634" i="23"/>
  <c r="G632" i="23"/>
  <c r="G590" i="23"/>
  <c r="G589" i="23"/>
  <c r="O649" i="23"/>
  <c r="C637" i="23"/>
  <c r="C636" i="23"/>
  <c r="E637" i="23"/>
  <c r="E636" i="23"/>
  <c r="G637" i="23"/>
  <c r="G636" i="23"/>
  <c r="I637" i="23"/>
  <c r="I636" i="23"/>
  <c r="K637" i="23"/>
  <c r="K636" i="23"/>
  <c r="M637" i="23"/>
  <c r="M636" i="23"/>
  <c r="O637" i="23"/>
  <c r="O636" i="23"/>
  <c r="C379" i="23"/>
  <c r="E379" i="23"/>
  <c r="G379" i="23"/>
  <c r="I379" i="23"/>
  <c r="K379" i="23"/>
  <c r="M379" i="23"/>
  <c r="O379" i="23"/>
  <c r="C639" i="23"/>
  <c r="G639" i="23"/>
  <c r="K640" i="23"/>
  <c r="K639" i="23"/>
  <c r="M640" i="23"/>
  <c r="M639" i="23"/>
  <c r="C433" i="23"/>
  <c r="G433" i="23"/>
  <c r="K433" i="23"/>
  <c r="M433" i="23"/>
  <c r="B445" i="23"/>
  <c r="D445" i="23"/>
  <c r="F445" i="23"/>
  <c r="H445" i="23"/>
  <c r="J445" i="23"/>
  <c r="L445" i="23"/>
  <c r="N445" i="23"/>
  <c r="D458" i="23"/>
  <c r="H458" i="23"/>
  <c r="L458" i="23"/>
  <c r="C643" i="23"/>
  <c r="C504" i="23"/>
  <c r="C644" i="23"/>
  <c r="G643" i="23"/>
  <c r="G504" i="23"/>
  <c r="G644" i="23"/>
  <c r="I643" i="23"/>
  <c r="I644" i="23"/>
  <c r="I504" i="23"/>
  <c r="K643" i="23"/>
  <c r="K504" i="23"/>
  <c r="K644" i="23"/>
  <c r="M643" i="23"/>
  <c r="M644" i="23"/>
  <c r="M504" i="23"/>
  <c r="O643" i="23"/>
  <c r="O504" i="23"/>
  <c r="O644" i="23"/>
  <c r="I505" i="23"/>
  <c r="M505" i="23"/>
  <c r="C511" i="23"/>
  <c r="G511" i="23"/>
  <c r="K511" i="23"/>
  <c r="O511" i="23"/>
  <c r="C522" i="23"/>
  <c r="G522" i="23"/>
  <c r="K522" i="23"/>
  <c r="C529" i="23"/>
  <c r="G529" i="23"/>
  <c r="K529" i="23"/>
  <c r="O529" i="23"/>
  <c r="F530" i="23"/>
  <c r="J530" i="23"/>
  <c r="N530" i="23"/>
  <c r="C537" i="23"/>
  <c r="G537" i="23"/>
  <c r="I537" i="23"/>
  <c r="K537" i="23"/>
  <c r="M537" i="23"/>
  <c r="O537" i="23"/>
  <c r="I538" i="23"/>
  <c r="M538" i="23"/>
  <c r="G568" i="23"/>
  <c r="B649" i="23"/>
  <c r="F590" i="23"/>
  <c r="F649" i="23"/>
  <c r="H649" i="23"/>
  <c r="H634" i="23"/>
  <c r="H632" i="23"/>
  <c r="J649" i="23"/>
  <c r="L649" i="23"/>
  <c r="L634" i="23"/>
  <c r="L632" i="23"/>
  <c r="N590" i="23"/>
  <c r="C632" i="23"/>
  <c r="C589" i="23"/>
  <c r="K649" i="23"/>
  <c r="K634" i="23"/>
  <c r="K632" i="23"/>
  <c r="K590" i="23"/>
  <c r="K589" i="23"/>
  <c r="M589" i="23"/>
  <c r="H590" i="23"/>
  <c r="D605" i="23"/>
  <c r="H605" i="23"/>
  <c r="L605" i="23"/>
  <c r="B606" i="23"/>
  <c r="F606" i="23"/>
  <c r="J606" i="23"/>
  <c r="N606" i="23"/>
  <c r="D607" i="23"/>
  <c r="H607" i="23"/>
  <c r="L607" i="23"/>
  <c r="B608" i="23"/>
  <c r="F608" i="23"/>
  <c r="J608" i="23"/>
  <c r="N608" i="23"/>
  <c r="L603" i="23"/>
  <c r="F632" i="23"/>
  <c r="B634" i="23"/>
  <c r="J634" i="23"/>
  <c r="F673" i="23"/>
  <c r="F675" i="23" s="1"/>
  <c r="G672" i="23"/>
  <c r="E677" i="23"/>
  <c r="E679" i="23" s="1"/>
  <c r="F676" i="23"/>
  <c r="H684" i="23"/>
  <c r="H693" i="23"/>
  <c r="I692" i="23"/>
  <c r="B458" i="23"/>
  <c r="F458" i="23"/>
  <c r="J458" i="23"/>
  <c r="N458" i="23"/>
  <c r="B465" i="23"/>
  <c r="B597" i="23" s="1"/>
  <c r="D465" i="23"/>
  <c r="F465" i="23"/>
  <c r="F537" i="23" s="1"/>
  <c r="H465" i="23"/>
  <c r="J465" i="23"/>
  <c r="J504" i="23" s="1"/>
  <c r="L465" i="23"/>
  <c r="N465" i="23"/>
  <c r="C597" i="23"/>
  <c r="G597" i="23"/>
  <c r="I597" i="23"/>
  <c r="K597" i="23"/>
  <c r="M597" i="23"/>
  <c r="B603" i="23"/>
  <c r="F603" i="23"/>
  <c r="J603" i="23"/>
  <c r="G683" i="23"/>
  <c r="E683" i="23"/>
  <c r="H695" i="23"/>
  <c r="C603" i="23"/>
  <c r="E603" i="23"/>
  <c r="G603" i="23"/>
  <c r="K603" i="23"/>
  <c r="M603" i="23"/>
  <c r="O603" i="23"/>
  <c r="C658" i="23"/>
  <c r="E658" i="23"/>
  <c r="G658" i="23"/>
  <c r="I658" i="23"/>
  <c r="K658" i="23"/>
  <c r="M658" i="23"/>
  <c r="O658" i="23"/>
  <c r="C673" i="23"/>
  <c r="C675" i="23" s="1"/>
  <c r="F681" i="23"/>
  <c r="F683" i="23" s="1"/>
  <c r="I688" i="23"/>
  <c r="H689" i="23"/>
  <c r="H691" i="23" s="1"/>
  <c r="G691" i="23"/>
  <c r="N712" i="23"/>
  <c r="M713" i="23"/>
  <c r="M715" i="23" s="1"/>
  <c r="O721" i="23"/>
  <c r="O722" i="23" s="1"/>
  <c r="O717" i="23"/>
  <c r="D675" i="23"/>
  <c r="D679" i="23"/>
  <c r="K701" i="23"/>
  <c r="K703" i="23" s="1"/>
  <c r="L700" i="23"/>
  <c r="M707" i="23"/>
  <c r="K707" i="23"/>
  <c r="L709" i="23"/>
  <c r="L711" i="23" s="1"/>
  <c r="M708" i="23"/>
  <c r="N719" i="23"/>
  <c r="F687" i="23"/>
  <c r="J699" i="23"/>
  <c r="J703" i="23"/>
  <c r="E676" i="22"/>
  <c r="F680" i="22"/>
  <c r="G680" i="22" s="1"/>
  <c r="G681" i="22" s="1"/>
  <c r="G683" i="22" s="1"/>
  <c r="E672" i="22"/>
  <c r="F672" i="22" s="1"/>
  <c r="F673" i="22" s="1"/>
  <c r="F675" i="22" s="1"/>
  <c r="G684" i="22"/>
  <c r="H688" i="22"/>
  <c r="I688" i="22" s="1"/>
  <c r="N704" i="22"/>
  <c r="L705" i="22"/>
  <c r="L707" i="22" s="1"/>
  <c r="O716" i="22"/>
  <c r="O717" i="22" s="1"/>
  <c r="D590" i="22"/>
  <c r="L590" i="22"/>
  <c r="F605" i="22"/>
  <c r="N605" i="22"/>
  <c r="H606" i="22"/>
  <c r="B607" i="22"/>
  <c r="J607" i="22"/>
  <c r="D608" i="22"/>
  <c r="L608" i="22"/>
  <c r="K544" i="22"/>
  <c r="K545" i="22" s="1"/>
  <c r="J544" i="22"/>
  <c r="I544" i="22"/>
  <c r="I545" i="22" s="1"/>
  <c r="H544" i="22"/>
  <c r="G544" i="22"/>
  <c r="F544" i="22"/>
  <c r="E544" i="22"/>
  <c r="D544" i="22"/>
  <c r="C544" i="22"/>
  <c r="C545" i="22" s="1"/>
  <c r="B544" i="22"/>
  <c r="L544" i="22"/>
  <c r="C508" i="22"/>
  <c r="C548" i="22" s="1"/>
  <c r="C556" i="22" s="1"/>
  <c r="E509" i="22"/>
  <c r="E549" i="22" s="1"/>
  <c r="G510" i="22"/>
  <c r="G550" i="22" s="1"/>
  <c r="G558" i="22" s="1"/>
  <c r="I507" i="22"/>
  <c r="O528" i="22"/>
  <c r="O567" i="22"/>
  <c r="O581" i="22"/>
  <c r="O588" i="22"/>
  <c r="O640" i="22" s="1"/>
  <c r="O655" i="22"/>
  <c r="O652" i="22"/>
  <c r="O669" i="22"/>
  <c r="M544" i="22"/>
  <c r="O478" i="22"/>
  <c r="N490" i="22"/>
  <c r="N496" i="22"/>
  <c r="I547" i="22"/>
  <c r="I555" i="22" s="1"/>
  <c r="K548" i="22"/>
  <c r="M549" i="22"/>
  <c r="M557" i="22" s="1"/>
  <c r="O520" i="22"/>
  <c r="I549" i="22"/>
  <c r="I572" i="22" s="1"/>
  <c r="O484" i="22"/>
  <c r="O544" i="22"/>
  <c r="N544" i="22"/>
  <c r="B547" i="22"/>
  <c r="B570" i="22" s="1"/>
  <c r="D547" i="22"/>
  <c r="D570" i="22" s="1"/>
  <c r="F547" i="22"/>
  <c r="F570" i="22" s="1"/>
  <c r="H547" i="22"/>
  <c r="H570" i="22" s="1"/>
  <c r="J547" i="22"/>
  <c r="J570" i="22" s="1"/>
  <c r="L547" i="22"/>
  <c r="L570" i="22" s="1"/>
  <c r="N547" i="22"/>
  <c r="N570" i="22" s="1"/>
  <c r="B548" i="22"/>
  <c r="B571" i="22" s="1"/>
  <c r="D548" i="22"/>
  <c r="D571" i="22" s="1"/>
  <c r="F548" i="22"/>
  <c r="F571" i="22" s="1"/>
  <c r="H548" i="22"/>
  <c r="H571" i="22" s="1"/>
  <c r="J548" i="22"/>
  <c r="J571" i="22" s="1"/>
  <c r="L548" i="22"/>
  <c r="L571" i="22" s="1"/>
  <c r="N548" i="22"/>
  <c r="N571" i="22" s="1"/>
  <c r="B549" i="22"/>
  <c r="B572" i="22" s="1"/>
  <c r="D549" i="22"/>
  <c r="D572" i="22" s="1"/>
  <c r="F549" i="22"/>
  <c r="F572" i="22" s="1"/>
  <c r="H549" i="22"/>
  <c r="H572" i="22" s="1"/>
  <c r="J549" i="22"/>
  <c r="J572" i="22" s="1"/>
  <c r="L549" i="22"/>
  <c r="L572" i="22" s="1"/>
  <c r="N549" i="22"/>
  <c r="N572" i="22" s="1"/>
  <c r="B550" i="22"/>
  <c r="B573" i="22" s="1"/>
  <c r="D550" i="22"/>
  <c r="D573" i="22" s="1"/>
  <c r="F550" i="22"/>
  <c r="F573" i="22" s="1"/>
  <c r="H550" i="22"/>
  <c r="H573" i="22" s="1"/>
  <c r="J550" i="22"/>
  <c r="J573" i="22" s="1"/>
  <c r="L550" i="22"/>
  <c r="L573" i="22" s="1"/>
  <c r="N550" i="22"/>
  <c r="N573" i="22" s="1"/>
  <c r="N472" i="22"/>
  <c r="O503" i="22"/>
  <c r="C507" i="22"/>
  <c r="C547" i="22" s="1"/>
  <c r="C555" i="22" s="1"/>
  <c r="G507" i="22"/>
  <c r="G547" i="22" s="1"/>
  <c r="K507" i="22"/>
  <c r="K547" i="22" s="1"/>
  <c r="K570" i="22" s="1"/>
  <c r="O507" i="22"/>
  <c r="O547" i="22" s="1"/>
  <c r="O570" i="22" s="1"/>
  <c r="E508" i="22"/>
  <c r="E548" i="22" s="1"/>
  <c r="E556" i="22" s="1"/>
  <c r="I508" i="22"/>
  <c r="I548" i="22" s="1"/>
  <c r="I571" i="22" s="1"/>
  <c r="M508" i="22"/>
  <c r="M548" i="22" s="1"/>
  <c r="M556" i="22" s="1"/>
  <c r="C509" i="22"/>
  <c r="C549" i="22" s="1"/>
  <c r="C572" i="22" s="1"/>
  <c r="G509" i="22"/>
  <c r="G549" i="22" s="1"/>
  <c r="G557" i="22" s="1"/>
  <c r="K509" i="22"/>
  <c r="K549" i="22" s="1"/>
  <c r="K557" i="22" s="1"/>
  <c r="O509" i="22"/>
  <c r="O549" i="22" s="1"/>
  <c r="O557" i="22" s="1"/>
  <c r="E510" i="22"/>
  <c r="E550" i="22" s="1"/>
  <c r="I510" i="22"/>
  <c r="I550" i="22" s="1"/>
  <c r="I558" i="22" s="1"/>
  <c r="M510" i="22"/>
  <c r="M550" i="22" s="1"/>
  <c r="G465" i="22"/>
  <c r="G521" i="22" s="1"/>
  <c r="O465" i="22"/>
  <c r="O597" i="22" s="1"/>
  <c r="O472" i="22"/>
  <c r="N478" i="22"/>
  <c r="N484" i="22"/>
  <c r="O490" i="22"/>
  <c r="O496" i="22"/>
  <c r="N503" i="22"/>
  <c r="N505" i="22" s="1"/>
  <c r="E507" i="22"/>
  <c r="E547" i="22" s="1"/>
  <c r="E570" i="22" s="1"/>
  <c r="M507" i="22"/>
  <c r="M547" i="22" s="1"/>
  <c r="N520" i="22"/>
  <c r="N522" i="22" s="1"/>
  <c r="O536" i="22"/>
  <c r="N528" i="22"/>
  <c r="O530" i="22" s="1"/>
  <c r="N536" i="22"/>
  <c r="N538" i="22" s="1"/>
  <c r="N567" i="22"/>
  <c r="N581" i="22"/>
  <c r="N588" i="22"/>
  <c r="O590" i="22" s="1"/>
  <c r="M409" i="22"/>
  <c r="O415" i="22"/>
  <c r="D125" i="22"/>
  <c r="N432" i="22" s="1"/>
  <c r="N639" i="22" s="1"/>
  <c r="N420" i="22"/>
  <c r="N421" i="22" s="1"/>
  <c r="T125" i="22"/>
  <c r="J432" i="22" s="1"/>
  <c r="J639" i="22" s="1"/>
  <c r="J420" i="22"/>
  <c r="J421" i="22" s="1"/>
  <c r="X125" i="22"/>
  <c r="I432" i="22" s="1"/>
  <c r="I639" i="22" s="1"/>
  <c r="AB125" i="22"/>
  <c r="H432" i="22" s="1"/>
  <c r="H433" i="22" s="1"/>
  <c r="H420" i="22"/>
  <c r="H421" i="22" s="1"/>
  <c r="AF125" i="22"/>
  <c r="G432" i="22" s="1"/>
  <c r="G639" i="22" s="1"/>
  <c r="AJ125" i="22"/>
  <c r="F432" i="22" s="1"/>
  <c r="F639" i="22" s="1"/>
  <c r="F420" i="22"/>
  <c r="F421" i="22" s="1"/>
  <c r="AN125" i="22"/>
  <c r="E432" i="22" s="1"/>
  <c r="E433" i="22" s="1"/>
  <c r="AV125" i="22"/>
  <c r="C432" i="22" s="1"/>
  <c r="C640" i="22" s="1"/>
  <c r="B636" i="22"/>
  <c r="B637" i="22"/>
  <c r="D637" i="22"/>
  <c r="D636" i="22"/>
  <c r="F636" i="22"/>
  <c r="F637" i="22"/>
  <c r="H637" i="22"/>
  <c r="H636" i="22"/>
  <c r="J636" i="22"/>
  <c r="J637" i="22"/>
  <c r="L637" i="22"/>
  <c r="L636" i="22"/>
  <c r="N636" i="22"/>
  <c r="N637" i="22"/>
  <c r="B409" i="22"/>
  <c r="D409" i="22"/>
  <c r="F409" i="22"/>
  <c r="H409" i="22"/>
  <c r="J409" i="22"/>
  <c r="L409" i="22"/>
  <c r="N409" i="22"/>
  <c r="B415" i="22"/>
  <c r="D415" i="22"/>
  <c r="F415" i="22"/>
  <c r="H415" i="22"/>
  <c r="J415" i="22"/>
  <c r="L415" i="22"/>
  <c r="N415" i="22"/>
  <c r="G415" i="22"/>
  <c r="F417" i="22"/>
  <c r="H417" i="22"/>
  <c r="J417" i="22"/>
  <c r="L417" i="22"/>
  <c r="N417" i="22"/>
  <c r="B418" i="22"/>
  <c r="D418" i="22"/>
  <c r="F418" i="22"/>
  <c r="H418" i="22"/>
  <c r="J418" i="22"/>
  <c r="L418" i="22"/>
  <c r="N418" i="22"/>
  <c r="B419" i="22"/>
  <c r="D419" i="22"/>
  <c r="F419" i="22"/>
  <c r="H419" i="22"/>
  <c r="J419" i="22"/>
  <c r="M419" i="22"/>
  <c r="C420" i="22"/>
  <c r="C421" i="22" s="1"/>
  <c r="G420" i="22"/>
  <c r="G421" i="22" s="1"/>
  <c r="K420" i="22"/>
  <c r="K421" i="22" s="1"/>
  <c r="O420" i="22"/>
  <c r="O421" i="22" s="1"/>
  <c r="O424" i="22"/>
  <c r="O439" i="22"/>
  <c r="L125" i="22"/>
  <c r="L432" i="22" s="1"/>
  <c r="L420" i="22"/>
  <c r="L421" i="22" s="1"/>
  <c r="E125" i="22"/>
  <c r="N431" i="22" s="1"/>
  <c r="N419" i="22"/>
  <c r="BD125" i="22"/>
  <c r="BH125" i="22"/>
  <c r="I409" i="22"/>
  <c r="E415" i="22"/>
  <c r="I415" i="22"/>
  <c r="M415" i="22"/>
  <c r="C417" i="22"/>
  <c r="E417" i="22"/>
  <c r="G417" i="22"/>
  <c r="I417" i="22"/>
  <c r="K417" i="22"/>
  <c r="M417" i="22"/>
  <c r="O417" i="22"/>
  <c r="C418" i="22"/>
  <c r="E418" i="22"/>
  <c r="G418" i="22"/>
  <c r="I418" i="22"/>
  <c r="K418" i="22"/>
  <c r="M418" i="22"/>
  <c r="O418" i="22"/>
  <c r="C419" i="22"/>
  <c r="E419" i="22"/>
  <c r="G419" i="22"/>
  <c r="I419" i="22"/>
  <c r="K419" i="22"/>
  <c r="E420" i="22"/>
  <c r="E421" i="22" s="1"/>
  <c r="I420" i="22"/>
  <c r="I421" i="22" s="1"/>
  <c r="M420" i="22"/>
  <c r="M421" i="22" s="1"/>
  <c r="O430" i="22"/>
  <c r="I439" i="22"/>
  <c r="M439" i="22"/>
  <c r="B445" i="22"/>
  <c r="D445" i="22"/>
  <c r="F445" i="22"/>
  <c r="H445" i="22"/>
  <c r="J445" i="22"/>
  <c r="L445" i="22"/>
  <c r="N445" i="22"/>
  <c r="B452" i="22"/>
  <c r="D452" i="22"/>
  <c r="F452" i="22"/>
  <c r="H452" i="22"/>
  <c r="J452" i="22"/>
  <c r="L452" i="22"/>
  <c r="N452" i="22"/>
  <c r="D458" i="22"/>
  <c r="H458" i="22"/>
  <c r="L458" i="22"/>
  <c r="D648" i="22"/>
  <c r="D655" i="22" s="1"/>
  <c r="L648" i="22"/>
  <c r="L655" i="22" s="1"/>
  <c r="B439" i="22"/>
  <c r="D439" i="22"/>
  <c r="F439" i="22"/>
  <c r="H439" i="22"/>
  <c r="J439" i="22"/>
  <c r="L439" i="22"/>
  <c r="N439" i="22"/>
  <c r="E445" i="22"/>
  <c r="I445" i="22"/>
  <c r="M445" i="22"/>
  <c r="H648" i="22"/>
  <c r="H655" i="22" s="1"/>
  <c r="BC125" i="22"/>
  <c r="B429" i="22" s="1"/>
  <c r="BE125" i="22"/>
  <c r="BG125" i="22"/>
  <c r="BI125" i="22"/>
  <c r="BK125" i="22"/>
  <c r="E439" i="22"/>
  <c r="G439" i="22"/>
  <c r="C445" i="22"/>
  <c r="G445" i="22"/>
  <c r="K445" i="22"/>
  <c r="O445" i="22"/>
  <c r="C452" i="22"/>
  <c r="C571" i="22"/>
  <c r="K571" i="22"/>
  <c r="K556" i="22"/>
  <c r="E572" i="22"/>
  <c r="E557" i="22"/>
  <c r="M572" i="22"/>
  <c r="G573" i="22"/>
  <c r="O573" i="22"/>
  <c r="O558" i="22"/>
  <c r="C538" i="22"/>
  <c r="D538" i="22"/>
  <c r="F538" i="22"/>
  <c r="G538" i="22"/>
  <c r="J538" i="22"/>
  <c r="K538" i="22"/>
  <c r="L538" i="22"/>
  <c r="C637" i="22"/>
  <c r="C636" i="22"/>
  <c r="C379" i="22"/>
  <c r="E637" i="22"/>
  <c r="E636" i="22"/>
  <c r="G637" i="22"/>
  <c r="G636" i="22"/>
  <c r="G379" i="22"/>
  <c r="I637" i="22"/>
  <c r="I636" i="22"/>
  <c r="K637" i="22"/>
  <c r="K636" i="22"/>
  <c r="K379" i="22"/>
  <c r="M637" i="22"/>
  <c r="M636" i="22"/>
  <c r="O637" i="22"/>
  <c r="O636" i="22"/>
  <c r="O379" i="22"/>
  <c r="I379" i="22"/>
  <c r="C409" i="22"/>
  <c r="G409" i="22"/>
  <c r="K409" i="22"/>
  <c r="O409" i="22"/>
  <c r="C415" i="22"/>
  <c r="K415" i="22"/>
  <c r="E427" i="22"/>
  <c r="I427" i="22"/>
  <c r="M427" i="22"/>
  <c r="G427" i="22"/>
  <c r="O427" i="22"/>
  <c r="E640" i="22"/>
  <c r="G640" i="22"/>
  <c r="I640" i="22"/>
  <c r="K640" i="22"/>
  <c r="K639" i="22"/>
  <c r="K433" i="22"/>
  <c r="M640" i="22"/>
  <c r="M639" i="22"/>
  <c r="O639" i="22"/>
  <c r="O433" i="22"/>
  <c r="I433" i="22"/>
  <c r="K439" i="22"/>
  <c r="E452" i="22"/>
  <c r="I452" i="22"/>
  <c r="M452" i="22"/>
  <c r="C570" i="22"/>
  <c r="E642" i="22"/>
  <c r="E568" i="22"/>
  <c r="E511" i="22"/>
  <c r="G555" i="22"/>
  <c r="G570" i="22"/>
  <c r="I642" i="22"/>
  <c r="I511" i="22"/>
  <c r="M511" i="22"/>
  <c r="I556" i="22"/>
  <c r="M571" i="22"/>
  <c r="C557" i="22"/>
  <c r="K572" i="22"/>
  <c r="E558" i="22"/>
  <c r="E573" i="22"/>
  <c r="I573" i="22"/>
  <c r="M558" i="22"/>
  <c r="M573" i="22"/>
  <c r="C505" i="22"/>
  <c r="D644" i="22"/>
  <c r="D505" i="22"/>
  <c r="D643" i="22"/>
  <c r="F644" i="22"/>
  <c r="F643" i="22"/>
  <c r="F505" i="22"/>
  <c r="G505" i="22"/>
  <c r="H644" i="22"/>
  <c r="H505" i="22"/>
  <c r="H643" i="22"/>
  <c r="J644" i="22"/>
  <c r="J643" i="22"/>
  <c r="J505" i="22"/>
  <c r="K505" i="22"/>
  <c r="L644" i="22"/>
  <c r="L505" i="22"/>
  <c r="L643" i="22"/>
  <c r="N644" i="22"/>
  <c r="N643" i="22"/>
  <c r="M570" i="22"/>
  <c r="M555" i="22"/>
  <c r="G571" i="22"/>
  <c r="G556" i="22"/>
  <c r="O571" i="22"/>
  <c r="O556" i="22"/>
  <c r="I557" i="22"/>
  <c r="C573" i="22"/>
  <c r="C558" i="22"/>
  <c r="F522" i="22"/>
  <c r="J522" i="22"/>
  <c r="E530" i="22"/>
  <c r="E529" i="22"/>
  <c r="I530" i="22"/>
  <c r="M530" i="22"/>
  <c r="E545" i="22"/>
  <c r="E458" i="22"/>
  <c r="I458" i="22"/>
  <c r="M458" i="22"/>
  <c r="C642" i="22"/>
  <c r="G642" i="22"/>
  <c r="K642" i="22"/>
  <c r="C521" i="22"/>
  <c r="E521" i="22"/>
  <c r="K521" i="22"/>
  <c r="D522" i="22"/>
  <c r="H522" i="22"/>
  <c r="L522" i="22"/>
  <c r="E522" i="22"/>
  <c r="I522" i="22"/>
  <c r="M522" i="22"/>
  <c r="C530" i="22"/>
  <c r="K530" i="22"/>
  <c r="D530" i="22"/>
  <c r="L530" i="22"/>
  <c r="D555" i="22"/>
  <c r="H555" i="22"/>
  <c r="L555" i="22"/>
  <c r="B556" i="22"/>
  <c r="N556" i="22"/>
  <c r="D557" i="22"/>
  <c r="H557" i="22"/>
  <c r="L557" i="22"/>
  <c r="F558" i="22"/>
  <c r="J558" i="22"/>
  <c r="N558" i="22"/>
  <c r="C568" i="22"/>
  <c r="K568" i="22"/>
  <c r="E649" i="22"/>
  <c r="E634" i="22"/>
  <c r="E632" i="22"/>
  <c r="E590" i="22"/>
  <c r="I649" i="22"/>
  <c r="I634" i="22"/>
  <c r="I632" i="22"/>
  <c r="I590" i="22"/>
  <c r="M649" i="22"/>
  <c r="M634" i="22"/>
  <c r="M632" i="22"/>
  <c r="M590" i="22"/>
  <c r="G649" i="22"/>
  <c r="G634" i="22"/>
  <c r="G632" i="22"/>
  <c r="G590" i="22"/>
  <c r="O649" i="22"/>
  <c r="O632" i="22"/>
  <c r="C458" i="22"/>
  <c r="G458" i="22"/>
  <c r="K458" i="22"/>
  <c r="O458" i="22"/>
  <c r="C643" i="22"/>
  <c r="C504" i="22"/>
  <c r="C644" i="22"/>
  <c r="E643" i="22"/>
  <c r="E644" i="22"/>
  <c r="E504" i="22"/>
  <c r="G643" i="22"/>
  <c r="G644" i="22"/>
  <c r="I643" i="22"/>
  <c r="I644" i="22"/>
  <c r="I504" i="22"/>
  <c r="K643" i="22"/>
  <c r="K504" i="22"/>
  <c r="K644" i="22"/>
  <c r="M643" i="22"/>
  <c r="M644" i="22"/>
  <c r="O643" i="22"/>
  <c r="O644" i="22"/>
  <c r="E505" i="22"/>
  <c r="I505" i="22"/>
  <c r="M505" i="22"/>
  <c r="C511" i="22"/>
  <c r="K511" i="22"/>
  <c r="C522" i="22"/>
  <c r="G522" i="22"/>
  <c r="K522" i="22"/>
  <c r="C529" i="22"/>
  <c r="K529" i="22"/>
  <c r="F530" i="22"/>
  <c r="J530" i="22"/>
  <c r="N530" i="22"/>
  <c r="C537" i="22"/>
  <c r="E537" i="22"/>
  <c r="K537" i="22"/>
  <c r="E538" i="22"/>
  <c r="I538" i="22"/>
  <c r="M538" i="22"/>
  <c r="F555" i="22"/>
  <c r="N555" i="22"/>
  <c r="H556" i="22"/>
  <c r="B557" i="22"/>
  <c r="J557" i="22"/>
  <c r="D558" i="22"/>
  <c r="L558" i="22"/>
  <c r="B649" i="22"/>
  <c r="B634" i="22"/>
  <c r="B632" i="22"/>
  <c r="D649" i="22"/>
  <c r="D634" i="22"/>
  <c r="D632" i="22"/>
  <c r="F590" i="22"/>
  <c r="F649" i="22"/>
  <c r="F640" i="22"/>
  <c r="F634" i="22"/>
  <c r="F632" i="22"/>
  <c r="H649" i="22"/>
  <c r="H634" i="22"/>
  <c r="H632" i="22"/>
  <c r="J590" i="22"/>
  <c r="J649" i="22"/>
  <c r="J640" i="22"/>
  <c r="J634" i="22"/>
  <c r="J632" i="22"/>
  <c r="L649" i="22"/>
  <c r="L634" i="22"/>
  <c r="L632" i="22"/>
  <c r="N649" i="22"/>
  <c r="C649" i="22"/>
  <c r="C634" i="22"/>
  <c r="C632" i="22"/>
  <c r="C590" i="22"/>
  <c r="C589" i="22"/>
  <c r="K649" i="22"/>
  <c r="K634" i="22"/>
  <c r="K632" i="22"/>
  <c r="K590" i="22"/>
  <c r="K589" i="22"/>
  <c r="E589" i="22"/>
  <c r="H590" i="22"/>
  <c r="D605" i="22"/>
  <c r="H605" i="22"/>
  <c r="L605" i="22"/>
  <c r="B606" i="22"/>
  <c r="F606" i="22"/>
  <c r="J606" i="22"/>
  <c r="N606" i="22"/>
  <c r="D607" i="22"/>
  <c r="H607" i="22"/>
  <c r="L607" i="22"/>
  <c r="B608" i="22"/>
  <c r="F608" i="22"/>
  <c r="J608" i="22"/>
  <c r="N608" i="22"/>
  <c r="D603" i="22"/>
  <c r="L603" i="22"/>
  <c r="G672" i="22"/>
  <c r="E677" i="22"/>
  <c r="E679" i="22" s="1"/>
  <c r="F676" i="22"/>
  <c r="G685" i="22"/>
  <c r="G687" i="22" s="1"/>
  <c r="H684" i="22"/>
  <c r="H693" i="22"/>
  <c r="H695" i="22" s="1"/>
  <c r="I692" i="22"/>
  <c r="B379" i="22"/>
  <c r="D379" i="22"/>
  <c r="F379" i="22"/>
  <c r="H379" i="22"/>
  <c r="J379" i="22"/>
  <c r="L379" i="22"/>
  <c r="N379" i="22"/>
  <c r="F433" i="22"/>
  <c r="J433" i="22"/>
  <c r="L433" i="22"/>
  <c r="N433" i="22"/>
  <c r="B458" i="22"/>
  <c r="F458" i="22"/>
  <c r="J458" i="22"/>
  <c r="N458" i="22"/>
  <c r="B465" i="22"/>
  <c r="D465" i="22"/>
  <c r="D589" i="22" s="1"/>
  <c r="F465" i="22"/>
  <c r="F537" i="22" s="1"/>
  <c r="H465" i="22"/>
  <c r="H597" i="22" s="1"/>
  <c r="J465" i="22"/>
  <c r="J521" i="22" s="1"/>
  <c r="L465" i="22"/>
  <c r="L589" i="22" s="1"/>
  <c r="N465" i="22"/>
  <c r="C597" i="22"/>
  <c r="E597" i="22"/>
  <c r="G597" i="22"/>
  <c r="K597" i="22"/>
  <c r="B603" i="22"/>
  <c r="F603" i="22"/>
  <c r="J603" i="22"/>
  <c r="E683" i="22"/>
  <c r="L696" i="22"/>
  <c r="K697" i="22"/>
  <c r="K699" i="22" s="1"/>
  <c r="C603" i="22"/>
  <c r="E603" i="22"/>
  <c r="G603" i="22"/>
  <c r="I603" i="22"/>
  <c r="K603" i="22"/>
  <c r="M603" i="22"/>
  <c r="C658" i="22"/>
  <c r="E658" i="22"/>
  <c r="I658" i="22"/>
  <c r="K658" i="22"/>
  <c r="C673" i="22"/>
  <c r="C675" i="22" s="1"/>
  <c r="G691" i="22"/>
  <c r="O704" i="22"/>
  <c r="O705" i="22" s="1"/>
  <c r="N705" i="22"/>
  <c r="N707" i="22" s="1"/>
  <c r="N712" i="22"/>
  <c r="M713" i="22"/>
  <c r="M715" i="22" s="1"/>
  <c r="O721" i="22"/>
  <c r="O722" i="22" s="1"/>
  <c r="D675" i="22"/>
  <c r="D679" i="22"/>
  <c r="K701" i="22"/>
  <c r="K703" i="22" s="1"/>
  <c r="L700" i="22"/>
  <c r="M707" i="22"/>
  <c r="K707" i="22"/>
  <c r="L709" i="22"/>
  <c r="L711" i="22" s="1"/>
  <c r="M708" i="22"/>
  <c r="N719" i="22"/>
  <c r="F687" i="22"/>
  <c r="J699" i="22"/>
  <c r="J703" i="22"/>
  <c r="B520" i="21"/>
  <c r="C522" i="21" s="1"/>
  <c r="E676" i="21"/>
  <c r="E677" i="21" s="1"/>
  <c r="E679" i="21" s="1"/>
  <c r="F680" i="21"/>
  <c r="G680" i="21" s="1"/>
  <c r="G684" i="21"/>
  <c r="G685" i="21" s="1"/>
  <c r="G687" i="21" s="1"/>
  <c r="H688" i="21"/>
  <c r="I688" i="21" s="1"/>
  <c r="I689" i="21" s="1"/>
  <c r="I691" i="21" s="1"/>
  <c r="N704" i="21"/>
  <c r="O704" i="21" s="1"/>
  <c r="L705" i="21"/>
  <c r="L707" i="21" s="1"/>
  <c r="O716" i="21"/>
  <c r="F550" i="21"/>
  <c r="F558" i="21" s="1"/>
  <c r="J550" i="21"/>
  <c r="J558" i="21" s="1"/>
  <c r="L550" i="21"/>
  <c r="L573" i="21" s="1"/>
  <c r="B548" i="21"/>
  <c r="B556" i="21" s="1"/>
  <c r="D548" i="21"/>
  <c r="D556" i="21" s="1"/>
  <c r="F548" i="21"/>
  <c r="F556" i="21" s="1"/>
  <c r="H548" i="21"/>
  <c r="H571" i="21" s="1"/>
  <c r="J548" i="21"/>
  <c r="J556" i="21" s="1"/>
  <c r="L548" i="21"/>
  <c r="L556" i="21" s="1"/>
  <c r="N548" i="21"/>
  <c r="N556" i="21" s="1"/>
  <c r="B550" i="21"/>
  <c r="B573" i="21" s="1"/>
  <c r="D550" i="21"/>
  <c r="D558" i="21" s="1"/>
  <c r="H550" i="21"/>
  <c r="H558" i="21" s="1"/>
  <c r="M544" i="21"/>
  <c r="L544" i="21"/>
  <c r="K544" i="21"/>
  <c r="J544" i="21"/>
  <c r="I544" i="21"/>
  <c r="H544" i="21"/>
  <c r="G544" i="21"/>
  <c r="F544" i="21"/>
  <c r="E544" i="21"/>
  <c r="D544" i="21"/>
  <c r="C544" i="21"/>
  <c r="B544" i="21"/>
  <c r="N484" i="21"/>
  <c r="N496" i="21"/>
  <c r="N503" i="21"/>
  <c r="N643" i="21" s="1"/>
  <c r="N520" i="21"/>
  <c r="N528" i="21"/>
  <c r="O530" i="21" s="1"/>
  <c r="N536" i="21"/>
  <c r="N567" i="21"/>
  <c r="N581" i="21"/>
  <c r="N588" i="21"/>
  <c r="N634" i="21" s="1"/>
  <c r="N550" i="21"/>
  <c r="N573" i="21" s="1"/>
  <c r="H472" i="21"/>
  <c r="N472" i="21"/>
  <c r="N478" i="21"/>
  <c r="N490" i="21"/>
  <c r="C547" i="21"/>
  <c r="C570" i="21" s="1"/>
  <c r="E547" i="21"/>
  <c r="E555" i="21" s="1"/>
  <c r="G547" i="21"/>
  <c r="G570" i="21" s="1"/>
  <c r="I547" i="21"/>
  <c r="I570" i="21" s="1"/>
  <c r="K547" i="21"/>
  <c r="K570" i="21" s="1"/>
  <c r="M547" i="21"/>
  <c r="M555" i="21" s="1"/>
  <c r="O547" i="21"/>
  <c r="O570" i="21" s="1"/>
  <c r="C548" i="21"/>
  <c r="C571" i="21" s="1"/>
  <c r="E548" i="21"/>
  <c r="E571" i="21" s="1"/>
  <c r="G548" i="21"/>
  <c r="G556" i="21" s="1"/>
  <c r="I548" i="21"/>
  <c r="I571" i="21" s="1"/>
  <c r="K548" i="21"/>
  <c r="K571" i="21" s="1"/>
  <c r="M548" i="21"/>
  <c r="M571" i="21" s="1"/>
  <c r="O548" i="21"/>
  <c r="O556" i="21" s="1"/>
  <c r="C549" i="21"/>
  <c r="C572" i="21" s="1"/>
  <c r="E549" i="21"/>
  <c r="E572" i="21" s="1"/>
  <c r="G549" i="21"/>
  <c r="G572" i="21" s="1"/>
  <c r="I549" i="21"/>
  <c r="I557" i="21" s="1"/>
  <c r="K549" i="21"/>
  <c r="K572" i="21" s="1"/>
  <c r="M549" i="21"/>
  <c r="M572" i="21" s="1"/>
  <c r="C550" i="21"/>
  <c r="C573" i="21" s="1"/>
  <c r="E550" i="21"/>
  <c r="E558" i="21" s="1"/>
  <c r="G550" i="21"/>
  <c r="G573" i="21" s="1"/>
  <c r="I550" i="21"/>
  <c r="I573" i="21" s="1"/>
  <c r="K550" i="21"/>
  <c r="K573" i="21" s="1"/>
  <c r="M550" i="21"/>
  <c r="M558" i="21" s="1"/>
  <c r="O472" i="21"/>
  <c r="O478" i="21"/>
  <c r="O484" i="21"/>
  <c r="O490" i="21"/>
  <c r="O496" i="21"/>
  <c r="O503" i="21"/>
  <c r="O644" i="21" s="1"/>
  <c r="O520" i="21"/>
  <c r="O528" i="21"/>
  <c r="O536" i="21"/>
  <c r="O567" i="21"/>
  <c r="O581" i="21"/>
  <c r="O588" i="21"/>
  <c r="O634" i="21" s="1"/>
  <c r="O655" i="21"/>
  <c r="P655" i="21" s="1"/>
  <c r="O652" i="21"/>
  <c r="O669" i="21"/>
  <c r="E123" i="21"/>
  <c r="E125" i="21" s="1"/>
  <c r="N431" i="21" s="1"/>
  <c r="M427" i="21"/>
  <c r="I427" i="21"/>
  <c r="E427" i="21"/>
  <c r="BC125" i="21"/>
  <c r="B429" i="21" s="1"/>
  <c r="BE125" i="21"/>
  <c r="BG125" i="21"/>
  <c r="BI125" i="21"/>
  <c r="BK125" i="21"/>
  <c r="H125" i="21"/>
  <c r="M432" i="21" s="1"/>
  <c r="M640" i="21" s="1"/>
  <c r="M420" i="21"/>
  <c r="M421" i="21" s="1"/>
  <c r="P125" i="21"/>
  <c r="K432" i="21" s="1"/>
  <c r="K433" i="21" s="1"/>
  <c r="K420" i="21"/>
  <c r="X125" i="21"/>
  <c r="I432" i="21" s="1"/>
  <c r="I420" i="21"/>
  <c r="I421" i="21" s="1"/>
  <c r="AF125" i="21"/>
  <c r="G432" i="21" s="1"/>
  <c r="G433" i="21" s="1"/>
  <c r="G420" i="21"/>
  <c r="O426" i="21"/>
  <c r="O427" i="21" s="1"/>
  <c r="O424" i="21"/>
  <c r="B409" i="21"/>
  <c r="D409" i="21"/>
  <c r="F409" i="21"/>
  <c r="H409" i="21"/>
  <c r="J409" i="21"/>
  <c r="L409" i="21"/>
  <c r="N409" i="21"/>
  <c r="B415" i="21"/>
  <c r="D415" i="21"/>
  <c r="F415" i="21"/>
  <c r="H415" i="21"/>
  <c r="J415" i="21"/>
  <c r="L415" i="21"/>
  <c r="N415" i="21"/>
  <c r="B417" i="21"/>
  <c r="D417" i="21"/>
  <c r="F417" i="21"/>
  <c r="H417" i="21"/>
  <c r="J417" i="21"/>
  <c r="L417" i="21"/>
  <c r="N417" i="21"/>
  <c r="B418" i="21"/>
  <c r="D418" i="21"/>
  <c r="F418" i="21"/>
  <c r="N418" i="21"/>
  <c r="D419" i="21"/>
  <c r="H419" i="21"/>
  <c r="L419" i="21"/>
  <c r="D420" i="21"/>
  <c r="D421" i="21" s="1"/>
  <c r="H420" i="21"/>
  <c r="H421" i="21" s="1"/>
  <c r="L420" i="21"/>
  <c r="L421" i="21" s="1"/>
  <c r="B439" i="21"/>
  <c r="D439" i="21"/>
  <c r="F439" i="21"/>
  <c r="H439" i="21"/>
  <c r="J439" i="21"/>
  <c r="L439" i="21"/>
  <c r="N439" i="21"/>
  <c r="B125" i="21"/>
  <c r="O420" i="21"/>
  <c r="O421" i="21" s="1"/>
  <c r="O418" i="21"/>
  <c r="J125" i="21"/>
  <c r="M430" i="21" s="1"/>
  <c r="M418" i="21"/>
  <c r="R125" i="21"/>
  <c r="K430" i="21" s="1"/>
  <c r="K418" i="21"/>
  <c r="Z125" i="21"/>
  <c r="I430" i="21" s="1"/>
  <c r="I418" i="21"/>
  <c r="AH125" i="21"/>
  <c r="G430" i="21" s="1"/>
  <c r="G418" i="21"/>
  <c r="AN125" i="21"/>
  <c r="E432" i="21" s="1"/>
  <c r="E433" i="21" s="1"/>
  <c r="E420" i="21"/>
  <c r="E421" i="21" s="1"/>
  <c r="I125" i="21"/>
  <c r="M431" i="21" s="1"/>
  <c r="M419" i="21"/>
  <c r="Q125" i="21"/>
  <c r="K431" i="21" s="1"/>
  <c r="K419" i="21"/>
  <c r="Y125" i="21"/>
  <c r="I431" i="21" s="1"/>
  <c r="I419" i="21"/>
  <c r="AG125" i="21"/>
  <c r="G431" i="21" s="1"/>
  <c r="G419" i="21"/>
  <c r="AO125" i="21"/>
  <c r="E431" i="21" s="1"/>
  <c r="E419" i="21"/>
  <c r="AW125" i="21"/>
  <c r="C431" i="21" s="1"/>
  <c r="C419" i="21"/>
  <c r="C409" i="21"/>
  <c r="E409" i="21"/>
  <c r="G409" i="21"/>
  <c r="I409" i="21"/>
  <c r="K409" i="21"/>
  <c r="M409" i="21"/>
  <c r="O409" i="21"/>
  <c r="E415" i="21"/>
  <c r="I415" i="21"/>
  <c r="M415" i="21"/>
  <c r="C417" i="21"/>
  <c r="E417" i="21"/>
  <c r="G417" i="21"/>
  <c r="I417" i="21"/>
  <c r="K417" i="21"/>
  <c r="M417" i="21"/>
  <c r="O417" i="21"/>
  <c r="C418" i="21"/>
  <c r="E418" i="21"/>
  <c r="H418" i="21"/>
  <c r="L418" i="21"/>
  <c r="B419" i="21"/>
  <c r="F419" i="21"/>
  <c r="J419" i="21"/>
  <c r="N419" i="21"/>
  <c r="B420" i="21"/>
  <c r="B421" i="21" s="1"/>
  <c r="F420" i="21"/>
  <c r="F421" i="21" s="1"/>
  <c r="J420" i="21"/>
  <c r="J421" i="21" s="1"/>
  <c r="N420" i="21"/>
  <c r="N421" i="21" s="1"/>
  <c r="B445" i="21"/>
  <c r="D445" i="21"/>
  <c r="F445" i="21"/>
  <c r="H445" i="21"/>
  <c r="J445" i="21"/>
  <c r="L445" i="21"/>
  <c r="N445" i="21"/>
  <c r="B452" i="21"/>
  <c r="D452" i="21"/>
  <c r="F452" i="21"/>
  <c r="H452" i="21"/>
  <c r="J452" i="21"/>
  <c r="L452" i="21"/>
  <c r="N452" i="21"/>
  <c r="E439" i="21"/>
  <c r="I439" i="21"/>
  <c r="M439" i="21"/>
  <c r="C445" i="21"/>
  <c r="E445" i="21"/>
  <c r="G445" i="21"/>
  <c r="I445" i="21"/>
  <c r="K445" i="21"/>
  <c r="M445" i="21"/>
  <c r="O445" i="21"/>
  <c r="E452" i="21"/>
  <c r="I452" i="21"/>
  <c r="M452" i="21"/>
  <c r="BD125" i="21"/>
  <c r="BF125" i="21"/>
  <c r="BH125" i="21"/>
  <c r="BJ125" i="21"/>
  <c r="B637" i="21"/>
  <c r="B636" i="21"/>
  <c r="D637" i="21"/>
  <c r="D636" i="21"/>
  <c r="F637" i="21"/>
  <c r="F636" i="21"/>
  <c r="F379" i="21"/>
  <c r="H637" i="21"/>
  <c r="H636" i="21"/>
  <c r="H379" i="21"/>
  <c r="J637" i="21"/>
  <c r="J636" i="21"/>
  <c r="J379" i="21"/>
  <c r="L637" i="21"/>
  <c r="L636" i="21"/>
  <c r="L379" i="21"/>
  <c r="N637" i="21"/>
  <c r="N636" i="21"/>
  <c r="N379" i="21"/>
  <c r="B379" i="21"/>
  <c r="D379" i="21"/>
  <c r="G421" i="21"/>
  <c r="K421" i="21"/>
  <c r="B555" i="21"/>
  <c r="D570" i="21"/>
  <c r="D555" i="21"/>
  <c r="F570" i="21"/>
  <c r="F555" i="21"/>
  <c r="H570" i="21"/>
  <c r="H555" i="21"/>
  <c r="J570" i="21"/>
  <c r="J555" i="21"/>
  <c r="L570" i="21"/>
  <c r="L555" i="21"/>
  <c r="N570" i="21"/>
  <c r="N555" i="21"/>
  <c r="D571" i="21"/>
  <c r="L571" i="21"/>
  <c r="N571" i="21"/>
  <c r="B572" i="21"/>
  <c r="B557" i="21"/>
  <c r="D572" i="21"/>
  <c r="D557" i="21"/>
  <c r="F572" i="21"/>
  <c r="F557" i="21"/>
  <c r="H572" i="21"/>
  <c r="H557" i="21"/>
  <c r="J572" i="21"/>
  <c r="J557" i="21"/>
  <c r="L572" i="21"/>
  <c r="L557" i="21"/>
  <c r="N572" i="21"/>
  <c r="N557" i="21"/>
  <c r="D573" i="21"/>
  <c r="F573" i="21"/>
  <c r="H573" i="21"/>
  <c r="J573" i="21"/>
  <c r="D643" i="21"/>
  <c r="D644" i="21"/>
  <c r="D505" i="21"/>
  <c r="F643" i="21"/>
  <c r="F644" i="21"/>
  <c r="F505" i="21"/>
  <c r="J643" i="21"/>
  <c r="J644" i="21"/>
  <c r="J505" i="21"/>
  <c r="L643" i="21"/>
  <c r="L644" i="21"/>
  <c r="L505" i="21"/>
  <c r="N644" i="21"/>
  <c r="D522" i="21"/>
  <c r="F522" i="21"/>
  <c r="H522" i="21"/>
  <c r="J522" i="21"/>
  <c r="L522" i="21"/>
  <c r="N522" i="21"/>
  <c r="D530" i="21"/>
  <c r="F530" i="21"/>
  <c r="J530" i="21"/>
  <c r="L530" i="21"/>
  <c r="D538" i="21"/>
  <c r="H538" i="21"/>
  <c r="C637" i="21"/>
  <c r="C636" i="21"/>
  <c r="E637" i="21"/>
  <c r="E636" i="21"/>
  <c r="G637" i="21"/>
  <c r="G636" i="21"/>
  <c r="I637" i="21"/>
  <c r="I636" i="21"/>
  <c r="K637" i="21"/>
  <c r="K636" i="21"/>
  <c r="M637" i="21"/>
  <c r="M636" i="21"/>
  <c r="O637" i="21"/>
  <c r="O636" i="21"/>
  <c r="C379" i="21"/>
  <c r="E379" i="21"/>
  <c r="I379" i="21"/>
  <c r="M379" i="21"/>
  <c r="C415" i="21"/>
  <c r="G415" i="21"/>
  <c r="K415" i="21"/>
  <c r="O415" i="21"/>
  <c r="C427" i="21"/>
  <c r="G427" i="21"/>
  <c r="K427" i="21"/>
  <c r="G640" i="21"/>
  <c r="G639" i="21"/>
  <c r="I640" i="21"/>
  <c r="I639" i="21"/>
  <c r="K639" i="21"/>
  <c r="I433" i="21"/>
  <c r="M433" i="21"/>
  <c r="C439" i="21"/>
  <c r="G439" i="21"/>
  <c r="K439" i="21"/>
  <c r="O439" i="21"/>
  <c r="C555" i="21"/>
  <c r="E570" i="21"/>
  <c r="I555" i="21"/>
  <c r="K555" i="21"/>
  <c r="M570" i="21"/>
  <c r="O555" i="21"/>
  <c r="E556" i="21"/>
  <c r="G571" i="21"/>
  <c r="I556" i="21"/>
  <c r="K556" i="21"/>
  <c r="O571" i="21"/>
  <c r="E557" i="21"/>
  <c r="I572" i="21"/>
  <c r="K557" i="21"/>
  <c r="O557" i="21"/>
  <c r="O572" i="21"/>
  <c r="C558" i="21"/>
  <c r="E573" i="21"/>
  <c r="G558" i="21"/>
  <c r="K558" i="21"/>
  <c r="M573" i="21"/>
  <c r="O558" i="21"/>
  <c r="O573" i="21"/>
  <c r="C644" i="21"/>
  <c r="C643" i="21"/>
  <c r="C505" i="21"/>
  <c r="E644" i="21"/>
  <c r="E643" i="21"/>
  <c r="E505" i="21"/>
  <c r="G644" i="21"/>
  <c r="G643" i="21"/>
  <c r="G505" i="21"/>
  <c r="I644" i="21"/>
  <c r="I643" i="21"/>
  <c r="K644" i="21"/>
  <c r="K643" i="21"/>
  <c r="K505" i="21"/>
  <c r="M644" i="21"/>
  <c r="M643" i="21"/>
  <c r="M505" i="21"/>
  <c r="O643" i="21"/>
  <c r="E522" i="21"/>
  <c r="G522" i="21"/>
  <c r="I522" i="21"/>
  <c r="K522" i="21"/>
  <c r="M522" i="21"/>
  <c r="E530" i="21"/>
  <c r="I530" i="21"/>
  <c r="K530" i="21"/>
  <c r="M530" i="21"/>
  <c r="C538" i="21"/>
  <c r="E538" i="21"/>
  <c r="K538" i="21"/>
  <c r="C458" i="21"/>
  <c r="E458" i="21"/>
  <c r="G458" i="21"/>
  <c r="I458" i="21"/>
  <c r="K458" i="21"/>
  <c r="M458" i="21"/>
  <c r="O458" i="21"/>
  <c r="C465" i="21"/>
  <c r="C521" i="21" s="1"/>
  <c r="E465" i="21"/>
  <c r="E568" i="21" s="1"/>
  <c r="G465" i="21"/>
  <c r="G504" i="21" s="1"/>
  <c r="I465" i="21"/>
  <c r="I568" i="21" s="1"/>
  <c r="K465" i="21"/>
  <c r="K521" i="21" s="1"/>
  <c r="M465" i="21"/>
  <c r="M568" i="21" s="1"/>
  <c r="O465" i="21"/>
  <c r="B649" i="21"/>
  <c r="B634" i="21"/>
  <c r="B632" i="21"/>
  <c r="D649" i="21"/>
  <c r="D634" i="21"/>
  <c r="D632" i="21"/>
  <c r="F649" i="21"/>
  <c r="F634" i="21"/>
  <c r="F632" i="21"/>
  <c r="F590" i="21"/>
  <c r="H649" i="21"/>
  <c r="H634" i="21"/>
  <c r="H632" i="21"/>
  <c r="H590" i="21"/>
  <c r="J649" i="21"/>
  <c r="J634" i="21"/>
  <c r="J632" i="21"/>
  <c r="J590" i="21"/>
  <c r="L649" i="21"/>
  <c r="L634" i="21"/>
  <c r="L632" i="21"/>
  <c r="L590" i="21"/>
  <c r="N632" i="21"/>
  <c r="B640" i="21"/>
  <c r="B639" i="21"/>
  <c r="D640" i="21"/>
  <c r="D639" i="21"/>
  <c r="F640" i="21"/>
  <c r="F639" i="21"/>
  <c r="H640" i="21"/>
  <c r="H639" i="21"/>
  <c r="J640" i="21"/>
  <c r="J639" i="21"/>
  <c r="L640" i="21"/>
  <c r="L639" i="21"/>
  <c r="N639" i="21"/>
  <c r="B433" i="21"/>
  <c r="D433" i="21"/>
  <c r="F433" i="21"/>
  <c r="H433" i="21"/>
  <c r="J433" i="21"/>
  <c r="L433" i="21"/>
  <c r="N433" i="21"/>
  <c r="B458" i="21"/>
  <c r="D458" i="21"/>
  <c r="F458" i="21"/>
  <c r="H458" i="21"/>
  <c r="J458" i="21"/>
  <c r="L458" i="21"/>
  <c r="N458" i="21"/>
  <c r="B465" i="21"/>
  <c r="B511" i="21" s="1"/>
  <c r="D465" i="21"/>
  <c r="F465" i="21"/>
  <c r="F521" i="21" s="1"/>
  <c r="H465" i="21"/>
  <c r="J465" i="21"/>
  <c r="J537" i="21" s="1"/>
  <c r="L465" i="21"/>
  <c r="N465" i="21"/>
  <c r="N658" i="21" s="1"/>
  <c r="J545" i="21"/>
  <c r="N544" i="21"/>
  <c r="G568" i="21"/>
  <c r="C632" i="21"/>
  <c r="E649" i="21"/>
  <c r="E634" i="21"/>
  <c r="E632" i="21"/>
  <c r="E590" i="21"/>
  <c r="G649" i="21"/>
  <c r="G634" i="21"/>
  <c r="G632" i="21"/>
  <c r="G590" i="21"/>
  <c r="I649" i="21"/>
  <c r="I634" i="21"/>
  <c r="I632" i="21"/>
  <c r="I590" i="21"/>
  <c r="I589" i="21"/>
  <c r="K649" i="21"/>
  <c r="K634" i="21"/>
  <c r="K632" i="21"/>
  <c r="K590" i="21"/>
  <c r="M649" i="21"/>
  <c r="M634" i="21"/>
  <c r="M632" i="21"/>
  <c r="M590" i="21"/>
  <c r="O649" i="21"/>
  <c r="C603" i="21"/>
  <c r="G603" i="21"/>
  <c r="K603" i="21"/>
  <c r="B603" i="21"/>
  <c r="D603" i="21"/>
  <c r="F603" i="21"/>
  <c r="H603" i="21"/>
  <c r="J603" i="21"/>
  <c r="L603" i="21"/>
  <c r="C608" i="21"/>
  <c r="G608" i="21"/>
  <c r="K608" i="21"/>
  <c r="F658" i="21"/>
  <c r="E603" i="21"/>
  <c r="I603" i="21"/>
  <c r="M603" i="21"/>
  <c r="G681" i="21"/>
  <c r="G683" i="21" s="1"/>
  <c r="H680" i="21"/>
  <c r="D672" i="21"/>
  <c r="C673" i="21"/>
  <c r="C675" i="21" s="1"/>
  <c r="F681" i="21"/>
  <c r="F683" i="21" s="1"/>
  <c r="H684" i="21"/>
  <c r="G691" i="21"/>
  <c r="H693" i="21"/>
  <c r="H695" i="21" s="1"/>
  <c r="I692" i="21"/>
  <c r="N715" i="21"/>
  <c r="O721" i="21"/>
  <c r="O722" i="21" s="1"/>
  <c r="O717" i="21"/>
  <c r="O705" i="21"/>
  <c r="O706" i="21" s="1"/>
  <c r="D679" i="21"/>
  <c r="E683" i="21"/>
  <c r="J688" i="21"/>
  <c r="H689" i="21"/>
  <c r="H691" i="21" s="1"/>
  <c r="M696" i="21"/>
  <c r="K697" i="21"/>
  <c r="K699" i="21" s="1"/>
  <c r="K701" i="21"/>
  <c r="K703" i="21" s="1"/>
  <c r="L700" i="21"/>
  <c r="M707" i="21"/>
  <c r="K707" i="21"/>
  <c r="N705" i="21"/>
  <c r="N707" i="21" s="1"/>
  <c r="L709" i="21"/>
  <c r="L711" i="21" s="1"/>
  <c r="M708" i="21"/>
  <c r="O712" i="21"/>
  <c r="O713" i="21" s="1"/>
  <c r="M713" i="21"/>
  <c r="M715" i="21" s="1"/>
  <c r="N719" i="21"/>
  <c r="F687" i="21"/>
  <c r="J699" i="21"/>
  <c r="L699" i="21"/>
  <c r="J703" i="21"/>
  <c r="I649" i="20"/>
  <c r="I651" i="20" s="1"/>
  <c r="F637" i="20"/>
  <c r="F639" i="20" s="1"/>
  <c r="J653" i="20"/>
  <c r="J655" i="20" s="1"/>
  <c r="I644" i="20"/>
  <c r="E628" i="20"/>
  <c r="E629" i="20" s="1"/>
  <c r="E631" i="20" s="1"/>
  <c r="K657" i="20"/>
  <c r="L657" i="20"/>
  <c r="L659" i="20" s="1"/>
  <c r="J570" i="20"/>
  <c r="J568" i="20"/>
  <c r="H569" i="20"/>
  <c r="F570" i="20"/>
  <c r="D571" i="20"/>
  <c r="K568" i="20"/>
  <c r="I569" i="20"/>
  <c r="G570" i="20"/>
  <c r="I568" i="20"/>
  <c r="G569" i="20"/>
  <c r="E570" i="20"/>
  <c r="J454" i="20"/>
  <c r="B470" i="20"/>
  <c r="D476" i="20"/>
  <c r="J493" i="20"/>
  <c r="H446" i="20"/>
  <c r="F495" i="20"/>
  <c r="D496" i="20"/>
  <c r="I446" i="20"/>
  <c r="J447" i="20" s="1"/>
  <c r="K454" i="20"/>
  <c r="L455" i="20" s="1"/>
  <c r="C470" i="20"/>
  <c r="K470" i="20"/>
  <c r="E476" i="20"/>
  <c r="O476" i="20"/>
  <c r="E534" i="20"/>
  <c r="O511" i="20"/>
  <c r="I489" i="20"/>
  <c r="E505" i="20"/>
  <c r="C505" i="20"/>
  <c r="O505" i="20"/>
  <c r="K505" i="20"/>
  <c r="L507" i="20" s="1"/>
  <c r="N446" i="20"/>
  <c r="N611" i="20" s="1"/>
  <c r="C462" i="20"/>
  <c r="D463" i="20" s="1"/>
  <c r="E523" i="20"/>
  <c r="F529" i="20"/>
  <c r="E544" i="20"/>
  <c r="N462" i="20"/>
  <c r="N463" i="20" s="1"/>
  <c r="L462" i="20"/>
  <c r="M463" i="20" s="1"/>
  <c r="J533" i="20"/>
  <c r="H534" i="20"/>
  <c r="F535" i="20"/>
  <c r="D536" i="20"/>
  <c r="J482" i="20"/>
  <c r="J489" i="20"/>
  <c r="J491" i="20" s="1"/>
  <c r="H505" i="20"/>
  <c r="F521" i="20"/>
  <c r="F523" i="20" s="1"/>
  <c r="C454" i="20"/>
  <c r="E462" i="20"/>
  <c r="E463" i="20" s="1"/>
  <c r="E470" i="20"/>
  <c r="G476" i="20"/>
  <c r="M489" i="20"/>
  <c r="M490" i="20" s="1"/>
  <c r="I505" i="20"/>
  <c r="J507" i="20" s="1"/>
  <c r="D454" i="20"/>
  <c r="B454" i="20"/>
  <c r="N454" i="20"/>
  <c r="H470" i="20"/>
  <c r="J476" i="20"/>
  <c r="L533" i="20"/>
  <c r="J534" i="20"/>
  <c r="H535" i="20"/>
  <c r="F536" i="20"/>
  <c r="B489" i="20"/>
  <c r="C509" i="20"/>
  <c r="K529" i="20"/>
  <c r="J544" i="20"/>
  <c r="E454" i="20"/>
  <c r="M454" i="20"/>
  <c r="M455" i="20" s="1"/>
  <c r="K476" i="20"/>
  <c r="M482" i="20"/>
  <c r="C489" i="20"/>
  <c r="E493" i="20"/>
  <c r="C494" i="20"/>
  <c r="O494" i="20"/>
  <c r="M495" i="20"/>
  <c r="F454" i="20"/>
  <c r="F462" i="20"/>
  <c r="G463" i="20" s="1"/>
  <c r="J470" i="20"/>
  <c r="L476" i="20"/>
  <c r="B509" i="20"/>
  <c r="N509" i="20"/>
  <c r="L510" i="20"/>
  <c r="J511" i="20"/>
  <c r="H512" i="20"/>
  <c r="N489" i="20"/>
  <c r="N497" i="20" s="1"/>
  <c r="E511" i="20"/>
  <c r="J521" i="20"/>
  <c r="K523" i="20" s="1"/>
  <c r="M529" i="20"/>
  <c r="M531" i="20" s="1"/>
  <c r="B551" i="20"/>
  <c r="B603" i="20" s="1"/>
  <c r="H551" i="20"/>
  <c r="I553" i="20" s="1"/>
  <c r="M505" i="20"/>
  <c r="K535" i="20"/>
  <c r="G446" i="20"/>
  <c r="J462" i="20"/>
  <c r="J463" i="20" s="1"/>
  <c r="N510" i="20"/>
  <c r="L511" i="20"/>
  <c r="C529" i="20"/>
  <c r="D531" i="20" s="1"/>
  <c r="B544" i="20"/>
  <c r="D551" i="20"/>
  <c r="D603" i="20" s="1"/>
  <c r="D610" i="20" s="1"/>
  <c r="G454" i="20"/>
  <c r="H455" i="20" s="1"/>
  <c r="K462" i="20"/>
  <c r="G489" i="20"/>
  <c r="E489" i="20"/>
  <c r="N529" i="20"/>
  <c r="K544" i="20"/>
  <c r="N470" i="20"/>
  <c r="L470" i="20"/>
  <c r="B476" i="20"/>
  <c r="N476" i="20"/>
  <c r="H489" i="20"/>
  <c r="N505" i="20"/>
  <c r="O507" i="20" s="1"/>
  <c r="E529" i="20"/>
  <c r="E531" i="20" s="1"/>
  <c r="O529" i="20"/>
  <c r="D544" i="20"/>
  <c r="N544" i="20"/>
  <c r="C118" i="20"/>
  <c r="N419" i="20" s="1"/>
  <c r="N420" i="20" s="1"/>
  <c r="N407" i="20"/>
  <c r="N408" i="20" s="1"/>
  <c r="H118" i="20"/>
  <c r="T118" i="20"/>
  <c r="AF118" i="20"/>
  <c r="AR118" i="20"/>
  <c r="BD118" i="20"/>
  <c r="L121" i="20"/>
  <c r="X121" i="20"/>
  <c r="AJ121" i="20"/>
  <c r="AV121" i="20"/>
  <c r="M360" i="20"/>
  <c r="K396" i="20"/>
  <c r="J426" i="20"/>
  <c r="G118" i="20"/>
  <c r="M419" i="20" s="1"/>
  <c r="M420" i="20" s="1"/>
  <c r="U118" i="20"/>
  <c r="I426" i="20"/>
  <c r="M407" i="20"/>
  <c r="M408" i="20" s="1"/>
  <c r="K426" i="20"/>
  <c r="O410" i="20"/>
  <c r="B121" i="20"/>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Y118" i="20"/>
  <c r="BI118" i="20"/>
  <c r="E121" i="20"/>
  <c r="N375" i="20" s="1"/>
  <c r="Q121" i="20"/>
  <c r="AC121" i="20"/>
  <c r="AO121" i="20"/>
  <c r="D360" i="20"/>
  <c r="E433" i="20"/>
  <c r="M118" i="20"/>
  <c r="AW118" i="20"/>
  <c r="B116" i="20"/>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AK118" i="20"/>
  <c r="O414" i="20"/>
  <c r="J408" i="20"/>
  <c r="F420" i="20"/>
  <c r="E426" i="20"/>
  <c r="D426" i="20"/>
  <c r="F426" i="20"/>
  <c r="E116" i="20"/>
  <c r="Q116" i="20"/>
  <c r="Q118" i="20" s="1"/>
  <c r="AC116" i="20"/>
  <c r="AC118" i="20" s="1"/>
  <c r="AO116" i="20"/>
  <c r="AO118" i="20" s="1"/>
  <c r="BA116" i="20"/>
  <c r="BA118" i="20" s="1"/>
  <c r="G366" i="20"/>
  <c r="I390" i="20"/>
  <c r="G414" i="20"/>
  <c r="H433" i="20"/>
  <c r="AY118" i="20"/>
  <c r="AR121" i="20"/>
  <c r="J121" i="20"/>
  <c r="V121" i="20"/>
  <c r="AH121" i="20"/>
  <c r="AT121" i="20"/>
  <c r="D378" i="20"/>
  <c r="M384" i="20"/>
  <c r="O621" i="20"/>
  <c r="I523" i="20"/>
  <c r="J602" i="20"/>
  <c r="J609" i="20" s="1"/>
  <c r="J439" i="20"/>
  <c r="L490" i="20"/>
  <c r="H414" i="20"/>
  <c r="H598" i="20"/>
  <c r="H420" i="20"/>
  <c r="B505" i="20"/>
  <c r="J506" i="20"/>
  <c r="G420" i="20"/>
  <c r="G390" i="20"/>
  <c r="G354" i="20"/>
  <c r="G426" i="20"/>
  <c r="G396" i="20"/>
  <c r="G360" i="20"/>
  <c r="G439" i="20"/>
  <c r="K507" i="20"/>
  <c r="H408" i="20"/>
  <c r="H378" i="20"/>
  <c r="H426" i="20"/>
  <c r="L408" i="20"/>
  <c r="I463" i="20"/>
  <c r="I470" i="20"/>
  <c r="G632" i="20"/>
  <c r="F633" i="20"/>
  <c r="F635" i="20" s="1"/>
  <c r="G378" i="20"/>
  <c r="L396" i="20"/>
  <c r="L433" i="20"/>
  <c r="J464" i="20"/>
  <c r="B596" i="20"/>
  <c r="L366" i="20"/>
  <c r="L426" i="20"/>
  <c r="H463" i="20"/>
  <c r="O535" i="20"/>
  <c r="H439" i="20"/>
  <c r="I507" i="20"/>
  <c r="L661" i="20"/>
  <c r="L663" i="20" s="1"/>
  <c r="M660" i="20"/>
  <c r="L390" i="20"/>
  <c r="L354" i="20"/>
  <c r="L439" i="20"/>
  <c r="M470" i="20"/>
  <c r="C476" i="20"/>
  <c r="M476" i="20"/>
  <c r="E482" i="20"/>
  <c r="E522" i="20" s="1"/>
  <c r="C482" i="20"/>
  <c r="C456" i="20" s="1"/>
  <c r="F489" i="20"/>
  <c r="D489" i="20"/>
  <c r="E490" i="20" s="1"/>
  <c r="H384" i="20"/>
  <c r="C598" i="20"/>
  <c r="C420" i="20"/>
  <c r="B462" i="20"/>
  <c r="C463" i="20" s="1"/>
  <c r="G491" i="20"/>
  <c r="D598" i="20"/>
  <c r="D420" i="20"/>
  <c r="O463" i="20"/>
  <c r="G482" i="20"/>
  <c r="G464" i="20" s="1"/>
  <c r="G533" i="20"/>
  <c r="G509" i="20"/>
  <c r="C535" i="20"/>
  <c r="C511" i="20"/>
  <c r="M536" i="20"/>
  <c r="M512" i="20"/>
  <c r="G596" i="20"/>
  <c r="G595" i="20"/>
  <c r="G603" i="20"/>
  <c r="G553" i="20"/>
  <c r="G566" i="20"/>
  <c r="G408" i="20"/>
  <c r="N455" i="20"/>
  <c r="G433" i="20"/>
  <c r="I602" i="20"/>
  <c r="I609" i="20" s="1"/>
  <c r="I439" i="20"/>
  <c r="F446" i="20"/>
  <c r="F493" i="20"/>
  <c r="B446" i="20"/>
  <c r="B495" i="20"/>
  <c r="O455" i="20"/>
  <c r="O470" i="20"/>
  <c r="E510" i="20"/>
  <c r="F533" i="20"/>
  <c r="D534" i="20"/>
  <c r="B535" i="20"/>
  <c r="N535" i="20"/>
  <c r="L536" i="20"/>
  <c r="D510" i="20"/>
  <c r="M603" i="20"/>
  <c r="B571" i="20"/>
  <c r="N571" i="20"/>
  <c r="E599" i="20"/>
  <c r="E598" i="20"/>
  <c r="K446" i="20"/>
  <c r="K491" i="20" s="1"/>
  <c r="H533" i="20"/>
  <c r="F534" i="20"/>
  <c r="D535" i="20"/>
  <c r="B536" i="20"/>
  <c r="N536" i="20"/>
  <c r="L482" i="20"/>
  <c r="L530" i="20" s="1"/>
  <c r="G505" i="20"/>
  <c r="E509" i="20"/>
  <c r="F510" i="20"/>
  <c r="H511" i="20"/>
  <c r="L512" i="20"/>
  <c r="L521" i="20"/>
  <c r="M523" i="20" s="1"/>
  <c r="B533" i="20"/>
  <c r="H536" i="20"/>
  <c r="O544" i="20"/>
  <c r="C551" i="20"/>
  <c r="L652" i="20"/>
  <c r="K653" i="20"/>
  <c r="K655" i="20" s="1"/>
  <c r="F599" i="20"/>
  <c r="F598" i="20"/>
  <c r="L446" i="20"/>
  <c r="L491" i="20" s="1"/>
  <c r="O536" i="20"/>
  <c r="O512" i="20"/>
  <c r="F509" i="20"/>
  <c r="G510" i="20"/>
  <c r="I536" i="20"/>
  <c r="D595" i="20"/>
  <c r="N551" i="20"/>
  <c r="I433" i="20"/>
  <c r="K439" i="20"/>
  <c r="M446" i="20"/>
  <c r="B482" i="20"/>
  <c r="N482" i="20"/>
  <c r="H494" i="20"/>
  <c r="H510" i="20"/>
  <c r="N512" i="20"/>
  <c r="B521" i="20"/>
  <c r="B522" i="20" s="1"/>
  <c r="O55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N523" i="20"/>
  <c r="O533" i="20"/>
  <c r="I544" i="20"/>
  <c r="E566" i="20"/>
  <c r="E596" i="20"/>
  <c r="E595" i="20"/>
  <c r="E603" i="20"/>
  <c r="B568" i="20"/>
  <c r="N568" i="20"/>
  <c r="L569" i="20"/>
  <c r="I598" i="20"/>
  <c r="F628" i="20"/>
  <c r="B439" i="20"/>
  <c r="N439" i="20"/>
  <c r="D446" i="20"/>
  <c r="M533" i="20"/>
  <c r="M509" i="20"/>
  <c r="K534" i="20"/>
  <c r="K510" i="20"/>
  <c r="I535" i="20"/>
  <c r="I511" i="20"/>
  <c r="G536" i="20"/>
  <c r="G512" i="20"/>
  <c r="J509" i="20"/>
  <c r="L531" i="20"/>
  <c r="H560" i="20"/>
  <c r="I571" i="20"/>
  <c r="I566" i="20"/>
  <c r="J598" i="20"/>
  <c r="D631" i="20"/>
  <c r="K648" i="20"/>
  <c r="J649" i="20"/>
  <c r="J651" i="20" s="1"/>
  <c r="K599" i="20"/>
  <c r="K598" i="20"/>
  <c r="I420" i="20"/>
  <c r="C439" i="20"/>
  <c r="O439" i="20"/>
  <c r="E446" i="20"/>
  <c r="F482" i="20"/>
  <c r="L509" i="20"/>
  <c r="B512" i="20"/>
  <c r="L534" i="20"/>
  <c r="I596" i="20"/>
  <c r="I595" i="20"/>
  <c r="I603" i="20"/>
  <c r="J571" i="20"/>
  <c r="G599" i="20"/>
  <c r="L598" i="20"/>
  <c r="J420" i="20"/>
  <c r="D439" i="20"/>
  <c r="B511" i="20"/>
  <c r="C512" i="20"/>
  <c r="G521" i="20"/>
  <c r="H523" i="20" s="1"/>
  <c r="B529" i="20"/>
  <c r="L544" i="20"/>
  <c r="J551" i="20"/>
  <c r="J566" i="20" s="1"/>
  <c r="F566" i="20"/>
  <c r="F596" i="20"/>
  <c r="F595" i="20"/>
  <c r="F603" i="20"/>
  <c r="F553" i="20"/>
  <c r="K566" i="20"/>
  <c r="H636" i="20"/>
  <c r="G637" i="20"/>
  <c r="G639" i="20" s="1"/>
  <c r="N656" i="20"/>
  <c r="M657" i="20"/>
  <c r="M659" i="20" s="1"/>
  <c r="M598" i="20"/>
  <c r="K420" i="20"/>
  <c r="E439" i="20"/>
  <c r="D533" i="20"/>
  <c r="B534" i="20"/>
  <c r="N534" i="20"/>
  <c r="L535" i="20"/>
  <c r="J536" i="20"/>
  <c r="H482" i="20"/>
  <c r="B510" i="20"/>
  <c r="D512" i="20"/>
  <c r="M544" i="20"/>
  <c r="B598" i="20"/>
  <c r="L420" i="20"/>
  <c r="E533" i="20"/>
  <c r="C534" i="20"/>
  <c r="O534" i="20"/>
  <c r="M535" i="20"/>
  <c r="K536" i="20"/>
  <c r="I482" i="20"/>
  <c r="I448" i="20" s="1"/>
  <c r="D505" i="20"/>
  <c r="C510" i="20"/>
  <c r="D511" i="20"/>
  <c r="F512" i="20"/>
  <c r="J535" i="20"/>
  <c r="L551" i="20"/>
  <c r="K595" i="20"/>
  <c r="K603" i="20"/>
  <c r="O606" i="20"/>
  <c r="E633" i="20"/>
  <c r="E635" i="20" s="1"/>
  <c r="N664" i="20"/>
  <c r="O668" i="20"/>
  <c r="O669" i="20" s="1"/>
  <c r="O670" i="20" s="1"/>
  <c r="O608" i="20"/>
  <c r="D624" i="20"/>
  <c r="K659" i="20"/>
  <c r="O609" i="20"/>
  <c r="P609" i="20" s="1"/>
  <c r="G643" i="20"/>
  <c r="N671" i="20"/>
  <c r="O669" i="18"/>
  <c r="M715" i="19"/>
  <c r="K700" i="19"/>
  <c r="L700" i="19" s="1"/>
  <c r="K705" i="19"/>
  <c r="G689" i="19"/>
  <c r="G691" i="19" s="1"/>
  <c r="N712" i="19"/>
  <c r="O712" i="19" s="1"/>
  <c r="O713" i="19" s="1"/>
  <c r="O714" i="19" s="1"/>
  <c r="G607" i="19"/>
  <c r="F605" i="19"/>
  <c r="D606" i="19"/>
  <c r="B607" i="19"/>
  <c r="N607" i="19"/>
  <c r="L608" i="19"/>
  <c r="K607" i="19"/>
  <c r="O607" i="19"/>
  <c r="M608" i="19"/>
  <c r="G605" i="19"/>
  <c r="E606" i="19"/>
  <c r="C607" i="19"/>
  <c r="E605" i="19"/>
  <c r="C606" i="19"/>
  <c r="O606" i="19"/>
  <c r="M544" i="19"/>
  <c r="J544" i="19"/>
  <c r="L544" i="19"/>
  <c r="I544" i="19"/>
  <c r="F544" i="19"/>
  <c r="I547" i="19"/>
  <c r="G548" i="19"/>
  <c r="G571" i="19" s="1"/>
  <c r="E549" i="19"/>
  <c r="E557" i="19" s="1"/>
  <c r="C550" i="19"/>
  <c r="C573" i="19" s="1"/>
  <c r="B544" i="19"/>
  <c r="K544" i="19"/>
  <c r="H544" i="19"/>
  <c r="E544" i="19"/>
  <c r="D544" i="19"/>
  <c r="D547" i="19"/>
  <c r="D570" i="19" s="1"/>
  <c r="B548" i="19"/>
  <c r="B556" i="19" s="1"/>
  <c r="N548" i="19"/>
  <c r="N571" i="19" s="1"/>
  <c r="L549" i="19"/>
  <c r="G503" i="19"/>
  <c r="G643" i="19" s="1"/>
  <c r="C528" i="19"/>
  <c r="C536" i="19"/>
  <c r="D538" i="19" s="1"/>
  <c r="E581" i="19"/>
  <c r="C581" i="19"/>
  <c r="M567" i="19"/>
  <c r="G547" i="19"/>
  <c r="C549" i="19"/>
  <c r="C572" i="19" s="1"/>
  <c r="M550" i="19"/>
  <c r="M558" i="19" s="1"/>
  <c r="D503" i="19"/>
  <c r="D643" i="19" s="1"/>
  <c r="H536" i="19"/>
  <c r="I538" i="19" s="1"/>
  <c r="E548" i="19"/>
  <c r="E556" i="19" s="1"/>
  <c r="O549" i="19"/>
  <c r="O572" i="19" s="1"/>
  <c r="K490" i="19"/>
  <c r="H465" i="19"/>
  <c r="H597" i="19" s="1"/>
  <c r="F508" i="19"/>
  <c r="F548" i="19" s="1"/>
  <c r="D509" i="19"/>
  <c r="D549" i="19" s="1"/>
  <c r="B510" i="19"/>
  <c r="B550" i="19" s="1"/>
  <c r="B573" i="19" s="1"/>
  <c r="N510" i="19"/>
  <c r="N550" i="19" s="1"/>
  <c r="N558" i="19" s="1"/>
  <c r="I472" i="19"/>
  <c r="K478" i="19"/>
  <c r="M484" i="19"/>
  <c r="K503" i="19"/>
  <c r="K505" i="19" s="1"/>
  <c r="F520" i="19"/>
  <c r="G528" i="19"/>
  <c r="H530" i="19" s="1"/>
  <c r="M528" i="19"/>
  <c r="K581" i="19"/>
  <c r="C490" i="19"/>
  <c r="L503" i="19"/>
  <c r="H528" i="19"/>
  <c r="C465" i="19"/>
  <c r="C642" i="19" s="1"/>
  <c r="D490" i="19"/>
  <c r="N490" i="19"/>
  <c r="M503" i="19"/>
  <c r="M644" i="19" s="1"/>
  <c r="H520" i="19"/>
  <c r="B520" i="19"/>
  <c r="C522" i="19" s="1"/>
  <c r="I528" i="19"/>
  <c r="J530" i="19" s="1"/>
  <c r="J465" i="19"/>
  <c r="B478" i="19"/>
  <c r="H478" i="19"/>
  <c r="D484" i="19"/>
  <c r="N484" i="19"/>
  <c r="J484" i="19"/>
  <c r="I520" i="19"/>
  <c r="J528" i="19"/>
  <c r="L490" i="19"/>
  <c r="J520" i="19"/>
  <c r="M536" i="19"/>
  <c r="M538" i="19" s="1"/>
  <c r="K536" i="19"/>
  <c r="L538" i="19" s="1"/>
  <c r="J548" i="19"/>
  <c r="J571" i="19" s="1"/>
  <c r="H549" i="19"/>
  <c r="H557" i="19" s="1"/>
  <c r="M465" i="19"/>
  <c r="K548" i="19"/>
  <c r="K556" i="19" s="1"/>
  <c r="I549" i="19"/>
  <c r="I572" i="19" s="1"/>
  <c r="G550" i="19"/>
  <c r="G558" i="19" s="1"/>
  <c r="B472" i="19"/>
  <c r="N472" i="19"/>
  <c r="D478" i="19"/>
  <c r="F484" i="19"/>
  <c r="G490" i="19"/>
  <c r="K520" i="19"/>
  <c r="K522" i="19" s="1"/>
  <c r="B567" i="19"/>
  <c r="N567" i="19"/>
  <c r="L567" i="19"/>
  <c r="L465" i="19"/>
  <c r="L642" i="19" s="1"/>
  <c r="F550" i="19"/>
  <c r="F573" i="19" s="1"/>
  <c r="M472" i="19"/>
  <c r="B547" i="19"/>
  <c r="B555" i="19" s="1"/>
  <c r="N547" i="19"/>
  <c r="L548" i="19"/>
  <c r="L571" i="19" s="1"/>
  <c r="J549" i="19"/>
  <c r="J557" i="19" s="1"/>
  <c r="H550" i="19"/>
  <c r="H573" i="19" s="1"/>
  <c r="E478" i="19"/>
  <c r="O478" i="19"/>
  <c r="G484" i="19"/>
  <c r="H490" i="19"/>
  <c r="E507" i="19"/>
  <c r="E547" i="19" s="1"/>
  <c r="C508" i="19"/>
  <c r="C548" i="19" s="1"/>
  <c r="O508" i="19"/>
  <c r="O548" i="19" s="1"/>
  <c r="O571" i="19" s="1"/>
  <c r="M509" i="19"/>
  <c r="M549" i="19" s="1"/>
  <c r="M572" i="19" s="1"/>
  <c r="K510" i="19"/>
  <c r="K550" i="19" s="1"/>
  <c r="K558" i="19" s="1"/>
  <c r="O544" i="19"/>
  <c r="C567" i="19"/>
  <c r="C547" i="19"/>
  <c r="C555" i="19" s="1"/>
  <c r="O547" i="19"/>
  <c r="O555" i="19" s="1"/>
  <c r="M548" i="19"/>
  <c r="M571" i="19" s="1"/>
  <c r="K549" i="19"/>
  <c r="K572" i="19" s="1"/>
  <c r="I550" i="19"/>
  <c r="I558" i="19" s="1"/>
  <c r="I490" i="19"/>
  <c r="B528" i="19"/>
  <c r="N528" i="19"/>
  <c r="L528" i="19"/>
  <c r="M530" i="19" s="1"/>
  <c r="D536" i="19"/>
  <c r="B536" i="19"/>
  <c r="N536" i="19"/>
  <c r="O538" i="19" s="1"/>
  <c r="F581" i="19"/>
  <c r="L640" i="19"/>
  <c r="L433" i="19"/>
  <c r="E125" i="19"/>
  <c r="N430" i="19" s="1"/>
  <c r="N418" i="19"/>
  <c r="Q125" i="19"/>
  <c r="K430" i="19" s="1"/>
  <c r="K418" i="19"/>
  <c r="AO125" i="19"/>
  <c r="E430" i="19" s="1"/>
  <c r="E418" i="19"/>
  <c r="BA125" i="19"/>
  <c r="B430" i="19" s="1"/>
  <c r="B418" i="19"/>
  <c r="AD125" i="19"/>
  <c r="H429" i="19" s="1"/>
  <c r="H417" i="19"/>
  <c r="AP125" i="19"/>
  <c r="E429" i="19" s="1"/>
  <c r="E417" i="19"/>
  <c r="BC125" i="19"/>
  <c r="J409" i="19"/>
  <c r="B409" i="19"/>
  <c r="N409" i="19"/>
  <c r="B415" i="19"/>
  <c r="N415" i="19"/>
  <c r="G418" i="19"/>
  <c r="D420" i="19"/>
  <c r="D421" i="19" s="1"/>
  <c r="K427" i="19"/>
  <c r="T123" i="19"/>
  <c r="AF123" i="19"/>
  <c r="AR123" i="19"/>
  <c r="M445" i="19"/>
  <c r="E415" i="19"/>
  <c r="K415" i="19"/>
  <c r="J418" i="19"/>
  <c r="H419" i="19"/>
  <c r="F420" i="19"/>
  <c r="F421" i="19" s="1"/>
  <c r="J125" i="19"/>
  <c r="M429" i="19" s="1"/>
  <c r="V125" i="19"/>
  <c r="J429" i="19" s="1"/>
  <c r="AH125" i="19"/>
  <c r="G429" i="19" s="1"/>
  <c r="AT125" i="19"/>
  <c r="D429" i="19" s="1"/>
  <c r="F123" i="19"/>
  <c r="R123" i="19"/>
  <c r="F409" i="19"/>
  <c r="M417" i="19"/>
  <c r="G420" i="19"/>
  <c r="G421" i="19" s="1"/>
  <c r="O423" i="19"/>
  <c r="BH125" i="19"/>
  <c r="C427" i="19"/>
  <c r="O415" i="19"/>
  <c r="G409" i="19"/>
  <c r="L439" i="19"/>
  <c r="X123" i="19"/>
  <c r="AJ123" i="19"/>
  <c r="AV123" i="19"/>
  <c r="K355" i="19"/>
  <c r="H415" i="19"/>
  <c r="M418" i="19"/>
  <c r="I420" i="19"/>
  <c r="I421" i="19" s="1"/>
  <c r="M439" i="19"/>
  <c r="L123" i="19"/>
  <c r="M123" i="19"/>
  <c r="Y123" i="19"/>
  <c r="AK123" i="19"/>
  <c r="AW123" i="19"/>
  <c r="I415" i="19"/>
  <c r="D417" i="19"/>
  <c r="J420" i="19"/>
  <c r="J421" i="19" s="1"/>
  <c r="B123" i="19"/>
  <c r="N123" i="19"/>
  <c r="Z123" i="19"/>
  <c r="AL123" i="19"/>
  <c r="AX123" i="19"/>
  <c r="K367" i="19"/>
  <c r="M419" i="19"/>
  <c r="O123" i="19"/>
  <c r="AA123" i="19"/>
  <c r="AM123" i="19"/>
  <c r="AY123" i="19"/>
  <c r="D418" i="19"/>
  <c r="B419" i="19"/>
  <c r="N419" i="19"/>
  <c r="L420" i="19"/>
  <c r="L421" i="19" s="1"/>
  <c r="H445" i="19"/>
  <c r="M458" i="19"/>
  <c r="AN125" i="19"/>
  <c r="E431" i="19" s="1"/>
  <c r="G417" i="19"/>
  <c r="M420" i="19"/>
  <c r="M421" i="19" s="1"/>
  <c r="E439" i="19"/>
  <c r="M452" i="19"/>
  <c r="M415" i="19"/>
  <c r="O669" i="19"/>
  <c r="BD125" i="19"/>
  <c r="BE125" i="19"/>
  <c r="N644" i="19"/>
  <c r="N643" i="19"/>
  <c r="F637" i="19"/>
  <c r="F636" i="19"/>
  <c r="D415" i="19"/>
  <c r="F427" i="19"/>
  <c r="D439" i="19"/>
  <c r="G439" i="19"/>
  <c r="G445" i="19"/>
  <c r="J452" i="19"/>
  <c r="J507" i="19"/>
  <c r="J547" i="19" s="1"/>
  <c r="H508" i="19"/>
  <c r="H548" i="19" s="1"/>
  <c r="F509" i="19"/>
  <c r="F549" i="19" s="1"/>
  <c r="D510" i="19"/>
  <c r="D550" i="19" s="1"/>
  <c r="J472" i="19"/>
  <c r="J537" i="19" s="1"/>
  <c r="L478" i="19"/>
  <c r="B484" i="19"/>
  <c r="K644" i="19"/>
  <c r="O558" i="19"/>
  <c r="G637" i="19"/>
  <c r="G636" i="19"/>
  <c r="K465" i="19"/>
  <c r="K504" i="19" s="1"/>
  <c r="K507" i="19"/>
  <c r="K547" i="19" s="1"/>
  <c r="M522" i="19"/>
  <c r="H637" i="19"/>
  <c r="H636" i="19"/>
  <c r="F379" i="19"/>
  <c r="F415" i="19"/>
  <c r="O427" i="19"/>
  <c r="G639" i="19"/>
  <c r="G433" i="19"/>
  <c r="F439" i="19"/>
  <c r="C648" i="19"/>
  <c r="C655" i="19" s="1"/>
  <c r="C458" i="19"/>
  <c r="O648" i="19"/>
  <c r="O655" i="19" s="1"/>
  <c r="P655" i="19" s="1"/>
  <c r="O458" i="19"/>
  <c r="H572" i="19"/>
  <c r="O642" i="19"/>
  <c r="L472" i="19"/>
  <c r="L568" i="19" s="1"/>
  <c r="F472" i="19"/>
  <c r="D522" i="19"/>
  <c r="C544" i="19"/>
  <c r="I649" i="19"/>
  <c r="I634" i="19"/>
  <c r="I632" i="19"/>
  <c r="I508" i="19"/>
  <c r="I548" i="19" s="1"/>
  <c r="I637" i="19"/>
  <c r="I636" i="19"/>
  <c r="G379" i="19"/>
  <c r="H458" i="19"/>
  <c r="H439" i="19"/>
  <c r="G415" i="19"/>
  <c r="I427" i="19"/>
  <c r="K571" i="19"/>
  <c r="I557" i="19"/>
  <c r="G573" i="19"/>
  <c r="D530" i="19"/>
  <c r="J637" i="19"/>
  <c r="J636" i="19"/>
  <c r="H379" i="19"/>
  <c r="K445" i="19"/>
  <c r="N555" i="19"/>
  <c r="N570" i="19"/>
  <c r="L556" i="19"/>
  <c r="J572" i="19"/>
  <c r="N478" i="19"/>
  <c r="I555" i="19"/>
  <c r="I570" i="19"/>
  <c r="E530" i="19"/>
  <c r="O530" i="19"/>
  <c r="E510" i="19"/>
  <c r="E550" i="19" s="1"/>
  <c r="E465" i="19"/>
  <c r="L644" i="19"/>
  <c r="L643" i="19"/>
  <c r="K637" i="19"/>
  <c r="K636" i="19"/>
  <c r="J439" i="19"/>
  <c r="J445" i="19"/>
  <c r="I439" i="19"/>
  <c r="C452" i="19"/>
  <c r="O452" i="19"/>
  <c r="C570" i="19"/>
  <c r="I573" i="19"/>
  <c r="G556" i="19"/>
  <c r="F538" i="19"/>
  <c r="K573" i="19"/>
  <c r="N637" i="19"/>
  <c r="E570" i="19"/>
  <c r="E555" i="19"/>
  <c r="L637" i="19"/>
  <c r="L636" i="19"/>
  <c r="J379" i="19"/>
  <c r="C409" i="19"/>
  <c r="O409" i="19"/>
  <c r="J415" i="19"/>
  <c r="D452" i="19"/>
  <c r="K452" i="19"/>
  <c r="L572" i="19"/>
  <c r="L557" i="19"/>
  <c r="M529" i="19"/>
  <c r="M636" i="19"/>
  <c r="M637" i="19"/>
  <c r="K379" i="19"/>
  <c r="I397" i="19"/>
  <c r="L445" i="19"/>
  <c r="L452" i="19"/>
  <c r="K439" i="19"/>
  <c r="B445" i="19"/>
  <c r="N445" i="19"/>
  <c r="E452" i="19"/>
  <c r="F503" i="19"/>
  <c r="H538" i="19"/>
  <c r="O522" i="19"/>
  <c r="B636" i="19"/>
  <c r="B637" i="19"/>
  <c r="L379" i="19"/>
  <c r="O385" i="19"/>
  <c r="G391" i="19"/>
  <c r="B427" i="19"/>
  <c r="N427" i="19"/>
  <c r="C445" i="19"/>
  <c r="O445" i="19"/>
  <c r="G509" i="19"/>
  <c r="G549" i="19" s="1"/>
  <c r="C637" i="19"/>
  <c r="C636" i="19"/>
  <c r="O637" i="19"/>
  <c r="O636" i="19"/>
  <c r="F391" i="19"/>
  <c r="J397" i="19"/>
  <c r="B452" i="19"/>
  <c r="B458" i="19"/>
  <c r="N452" i="19"/>
  <c r="N458" i="19"/>
  <c r="I445" i="19"/>
  <c r="G555" i="19"/>
  <c r="G570" i="19"/>
  <c r="E571" i="19"/>
  <c r="H644" i="19"/>
  <c r="H643" i="19"/>
  <c r="F530" i="19"/>
  <c r="E538" i="19"/>
  <c r="F355" i="19"/>
  <c r="D637" i="19"/>
  <c r="D636" i="19"/>
  <c r="B439" i="19"/>
  <c r="N439" i="19"/>
  <c r="H452" i="19"/>
  <c r="H511" i="19"/>
  <c r="F556" i="19"/>
  <c r="F571" i="19"/>
  <c r="D572" i="19"/>
  <c r="D557" i="19"/>
  <c r="B558" i="19"/>
  <c r="N573" i="19"/>
  <c r="H472" i="19"/>
  <c r="J478" i="19"/>
  <c r="N522" i="19"/>
  <c r="K530" i="19"/>
  <c r="J538" i="19"/>
  <c r="M556" i="19"/>
  <c r="E637" i="19"/>
  <c r="E636" i="19"/>
  <c r="C379" i="19"/>
  <c r="O379" i="19"/>
  <c r="I391" i="19"/>
  <c r="D445" i="19"/>
  <c r="D458" i="19"/>
  <c r="D427" i="19"/>
  <c r="H409" i="19"/>
  <c r="I409" i="19"/>
  <c r="C439" i="19"/>
  <c r="O439" i="19"/>
  <c r="F445" i="19"/>
  <c r="I452" i="19"/>
  <c r="I465" i="19"/>
  <c r="B490" i="19"/>
  <c r="J644" i="19"/>
  <c r="J643" i="19"/>
  <c r="J505" i="19"/>
  <c r="F639" i="19"/>
  <c r="L458" i="19"/>
  <c r="B465" i="19"/>
  <c r="B589" i="19" s="1"/>
  <c r="N465" i="19"/>
  <c r="C472" i="19"/>
  <c r="C537" i="19" s="1"/>
  <c r="O472" i="19"/>
  <c r="O529" i="19" s="1"/>
  <c r="H507" i="19"/>
  <c r="H547" i="19" s="1"/>
  <c r="H588" i="19"/>
  <c r="H603" i="19" s="1"/>
  <c r="L658" i="19"/>
  <c r="M709" i="19"/>
  <c r="N708" i="19"/>
  <c r="D465" i="19"/>
  <c r="D658" i="19" s="1"/>
  <c r="C503" i="19"/>
  <c r="C511" i="19" s="1"/>
  <c r="O503" i="19"/>
  <c r="J590" i="19"/>
  <c r="J649" i="19"/>
  <c r="J634" i="19"/>
  <c r="B634" i="19"/>
  <c r="B632" i="19"/>
  <c r="C605" i="19"/>
  <c r="O605" i="19"/>
  <c r="M606" i="19"/>
  <c r="I603" i="19"/>
  <c r="L639" i="19"/>
  <c r="B658" i="19"/>
  <c r="I639" i="19"/>
  <c r="I640" i="19"/>
  <c r="D567" i="19"/>
  <c r="H581" i="19"/>
  <c r="K649" i="19"/>
  <c r="K603" i="19"/>
  <c r="K634" i="19"/>
  <c r="K632" i="19"/>
  <c r="C634" i="19"/>
  <c r="C632" i="19"/>
  <c r="C590" i="19"/>
  <c r="C649" i="19"/>
  <c r="J603" i="19"/>
  <c r="I688" i="19"/>
  <c r="H689" i="19"/>
  <c r="H691" i="19" s="1"/>
  <c r="J639" i="19"/>
  <c r="F465" i="19"/>
  <c r="E503" i="19"/>
  <c r="L507" i="19"/>
  <c r="L547" i="19" s="1"/>
  <c r="I581" i="19"/>
  <c r="L649" i="19"/>
  <c r="L603" i="19"/>
  <c r="L634" i="19"/>
  <c r="L632" i="19"/>
  <c r="G680" i="19"/>
  <c r="F681" i="19"/>
  <c r="F683" i="19" s="1"/>
  <c r="L701" i="19"/>
  <c r="L703" i="19" s="1"/>
  <c r="M700" i="19"/>
  <c r="I433" i="19"/>
  <c r="E458" i="19"/>
  <c r="G465" i="19"/>
  <c r="G597" i="19" s="1"/>
  <c r="M507" i="19"/>
  <c r="M547" i="19" s="1"/>
  <c r="M634" i="19"/>
  <c r="M632" i="19"/>
  <c r="M590" i="19"/>
  <c r="M649" i="19"/>
  <c r="N634" i="19"/>
  <c r="N632" i="19"/>
  <c r="N590" i="19"/>
  <c r="N589" i="19"/>
  <c r="J433" i="19"/>
  <c r="F458" i="19"/>
  <c r="G567" i="19"/>
  <c r="C673" i="19"/>
  <c r="C675" i="19" s="1"/>
  <c r="D672" i="19"/>
  <c r="J703" i="19"/>
  <c r="M640" i="19"/>
  <c r="M639" i="19"/>
  <c r="G458" i="19"/>
  <c r="H567" i="19"/>
  <c r="B603" i="19"/>
  <c r="N603" i="19"/>
  <c r="J692" i="19"/>
  <c r="I693" i="19"/>
  <c r="I695" i="19" s="1"/>
  <c r="I644" i="19"/>
  <c r="I643" i="19"/>
  <c r="M581" i="19"/>
  <c r="D634" i="19"/>
  <c r="D632" i="19"/>
  <c r="D590" i="19"/>
  <c r="D649" i="19"/>
  <c r="J632" i="19"/>
  <c r="M704" i="19"/>
  <c r="L705" i="19"/>
  <c r="L707" i="19" s="1"/>
  <c r="N719" i="19"/>
  <c r="D597" i="19"/>
  <c r="C603" i="19"/>
  <c r="B649" i="19"/>
  <c r="D640" i="19"/>
  <c r="D639" i="19"/>
  <c r="J458" i="19"/>
  <c r="F507" i="19"/>
  <c r="F547" i="19" s="1"/>
  <c r="D508" i="19"/>
  <c r="D548" i="19" s="1"/>
  <c r="B509" i="19"/>
  <c r="B549" i="19" s="1"/>
  <c r="N509" i="19"/>
  <c r="N549" i="19" s="1"/>
  <c r="L510" i="19"/>
  <c r="L550" i="19" s="1"/>
  <c r="F588" i="19"/>
  <c r="F603" i="19" s="1"/>
  <c r="D603" i="19"/>
  <c r="N649" i="19"/>
  <c r="I684" i="19"/>
  <c r="H685" i="19"/>
  <c r="H687" i="19" s="1"/>
  <c r="K458" i="19"/>
  <c r="I505" i="19"/>
  <c r="D581" i="19"/>
  <c r="G588" i="19"/>
  <c r="G640" i="19" s="1"/>
  <c r="E588" i="19"/>
  <c r="K590" i="19"/>
  <c r="F608" i="19"/>
  <c r="M603" i="19"/>
  <c r="J697" i="19"/>
  <c r="J699" i="19" s="1"/>
  <c r="K696" i="19"/>
  <c r="I608" i="19"/>
  <c r="L709" i="19"/>
  <c r="L711" i="19" s="1"/>
  <c r="O717" i="19"/>
  <c r="O718" i="19" s="1"/>
  <c r="O652" i="19"/>
  <c r="F687" i="19"/>
  <c r="H693" i="19"/>
  <c r="H695" i="19" s="1"/>
  <c r="K707" i="19"/>
  <c r="I697" i="19"/>
  <c r="I699" i="19" s="1"/>
  <c r="B608" i="19"/>
  <c r="N608" i="19"/>
  <c r="E676" i="19"/>
  <c r="G685" i="19"/>
  <c r="G687" i="19" s="1"/>
  <c r="E681" i="19"/>
  <c r="E683" i="19" s="1"/>
  <c r="O654" i="19"/>
  <c r="M711" i="19"/>
  <c r="O721" i="19"/>
  <c r="O722" i="19" s="1"/>
  <c r="X125" i="18"/>
  <c r="I431" i="18" s="1"/>
  <c r="I419" i="18"/>
  <c r="AV125" i="18"/>
  <c r="C431" i="18" s="1"/>
  <c r="C419" i="18"/>
  <c r="J125" i="18"/>
  <c r="M429" i="18" s="1"/>
  <c r="M417" i="18"/>
  <c r="V125" i="18"/>
  <c r="J429" i="18" s="1"/>
  <c r="J417" i="18"/>
  <c r="D417" i="18"/>
  <c r="AT125" i="18"/>
  <c r="D429" i="18" s="1"/>
  <c r="L419" i="18"/>
  <c r="L125" i="18"/>
  <c r="L431" i="18" s="1"/>
  <c r="AJ125" i="18"/>
  <c r="F431" i="18" s="1"/>
  <c r="F419" i="18"/>
  <c r="M125" i="18"/>
  <c r="L430" i="18" s="1"/>
  <c r="L418" i="18"/>
  <c r="Y125" i="18"/>
  <c r="I430" i="18" s="1"/>
  <c r="I418" i="18"/>
  <c r="AK125" i="18"/>
  <c r="F430" i="18" s="1"/>
  <c r="F418" i="18"/>
  <c r="C418" i="18"/>
  <c r="AW125" i="18"/>
  <c r="C430" i="18" s="1"/>
  <c r="AH125" i="18"/>
  <c r="G429" i="18" s="1"/>
  <c r="G417" i="18"/>
  <c r="O417" i="18"/>
  <c r="O420" i="18"/>
  <c r="O421" i="18" s="1"/>
  <c r="B125" i="18"/>
  <c r="L417" i="18"/>
  <c r="N125" i="18"/>
  <c r="L429" i="18" s="1"/>
  <c r="I417" i="18"/>
  <c r="Z125" i="18"/>
  <c r="I429" i="18" s="1"/>
  <c r="F417" i="18"/>
  <c r="AL125" i="18"/>
  <c r="F429" i="18" s="1"/>
  <c r="C417" i="18"/>
  <c r="AX125" i="18"/>
  <c r="C429" i="18" s="1"/>
  <c r="L544" i="18"/>
  <c r="I544" i="18"/>
  <c r="F544" i="18"/>
  <c r="C544" i="18"/>
  <c r="I420" i="18"/>
  <c r="I421" i="18" s="1"/>
  <c r="W125" i="18"/>
  <c r="I432" i="18" s="1"/>
  <c r="C123" i="18"/>
  <c r="AA123" i="18"/>
  <c r="B420" i="18"/>
  <c r="B421" i="18" s="1"/>
  <c r="AY125" i="18"/>
  <c r="B432" i="18" s="1"/>
  <c r="BH125" i="18"/>
  <c r="O123" i="18"/>
  <c r="D123" i="18"/>
  <c r="P123" i="18"/>
  <c r="AB123" i="18"/>
  <c r="AN123" i="18"/>
  <c r="AZ123" i="18"/>
  <c r="K418" i="18"/>
  <c r="Q125" i="18"/>
  <c r="K430" i="18" s="1"/>
  <c r="AO125" i="18"/>
  <c r="E430" i="18" s="1"/>
  <c r="E418" i="18"/>
  <c r="AU125" i="18"/>
  <c r="C432" i="18" s="1"/>
  <c r="C420" i="18"/>
  <c r="C421" i="18" s="1"/>
  <c r="H418" i="18"/>
  <c r="AC125" i="18"/>
  <c r="H430" i="18" s="1"/>
  <c r="F123" i="18"/>
  <c r="R123" i="18"/>
  <c r="AD123" i="18"/>
  <c r="AP123" i="18"/>
  <c r="BB123" i="18"/>
  <c r="K544" i="18"/>
  <c r="H544" i="18"/>
  <c r="E544" i="18"/>
  <c r="B544" i="18"/>
  <c r="B418" i="18"/>
  <c r="BA125" i="18"/>
  <c r="B430" i="18" s="1"/>
  <c r="G123" i="18"/>
  <c r="S123" i="18"/>
  <c r="AE123" i="18"/>
  <c r="AQ123" i="18"/>
  <c r="AI125" i="18"/>
  <c r="F432" i="18" s="1"/>
  <c r="F420" i="18"/>
  <c r="F421" i="18" s="1"/>
  <c r="AF125" i="18"/>
  <c r="G431" i="18" s="1"/>
  <c r="G419" i="18"/>
  <c r="O423" i="18"/>
  <c r="O426" i="18"/>
  <c r="O427" i="18" s="1"/>
  <c r="J419" i="18"/>
  <c r="T125" i="18"/>
  <c r="J431" i="18" s="1"/>
  <c r="I123" i="18"/>
  <c r="U123" i="18"/>
  <c r="AG123" i="18"/>
  <c r="AS123" i="18"/>
  <c r="K125" i="18"/>
  <c r="L432" i="18" s="1"/>
  <c r="L420" i="18"/>
  <c r="L421" i="18" s="1"/>
  <c r="M419" i="18"/>
  <c r="H125" i="18"/>
  <c r="M431" i="18" s="1"/>
  <c r="AR125" i="18"/>
  <c r="D431" i="18" s="1"/>
  <c r="D419" i="18"/>
  <c r="J544" i="18"/>
  <c r="G544" i="18"/>
  <c r="G545" i="18" s="1"/>
  <c r="D544" i="18"/>
  <c r="H637" i="18"/>
  <c r="H636" i="18"/>
  <c r="H445" i="18"/>
  <c r="F452" i="18"/>
  <c r="N452" i="18"/>
  <c r="D547" i="18"/>
  <c r="B548" i="18"/>
  <c r="N548" i="18"/>
  <c r="L549" i="18"/>
  <c r="L547" i="18"/>
  <c r="C522" i="18"/>
  <c r="H528" i="18"/>
  <c r="I530" i="18" s="1"/>
  <c r="K649" i="18"/>
  <c r="K634" i="18"/>
  <c r="K632" i="18"/>
  <c r="I637" i="18"/>
  <c r="I636" i="18"/>
  <c r="M397" i="18"/>
  <c r="B439" i="18"/>
  <c r="N439" i="18"/>
  <c r="I445" i="18"/>
  <c r="O445" i="18"/>
  <c r="G452" i="18"/>
  <c r="M658" i="18"/>
  <c r="M642" i="18"/>
  <c r="M511" i="18"/>
  <c r="G547" i="18"/>
  <c r="E548" i="18"/>
  <c r="C549" i="18"/>
  <c r="O557" i="18"/>
  <c r="O572" i="18"/>
  <c r="M550" i="18"/>
  <c r="O547" i="18"/>
  <c r="K522" i="18"/>
  <c r="G536" i="18"/>
  <c r="H538" i="18" s="1"/>
  <c r="J637" i="18"/>
  <c r="J636" i="18"/>
  <c r="B397" i="18"/>
  <c r="N397" i="18"/>
  <c r="J415" i="18"/>
  <c r="C439" i="18"/>
  <c r="O439" i="18"/>
  <c r="J445" i="18"/>
  <c r="F643" i="18"/>
  <c r="F644" i="18"/>
  <c r="F505" i="18"/>
  <c r="F504" i="18"/>
  <c r="D548" i="18"/>
  <c r="M522" i="18"/>
  <c r="J530" i="18"/>
  <c r="K637" i="18"/>
  <c r="K636" i="18"/>
  <c r="I379" i="18"/>
  <c r="D439" i="18"/>
  <c r="I644" i="18"/>
  <c r="I643" i="18"/>
  <c r="I505" i="18"/>
  <c r="I504" i="18"/>
  <c r="J548" i="18"/>
  <c r="O522" i="18"/>
  <c r="K529" i="18"/>
  <c r="I538" i="18"/>
  <c r="L590" i="18"/>
  <c r="L637" i="18"/>
  <c r="L636" i="18"/>
  <c r="J379" i="18"/>
  <c r="E439" i="18"/>
  <c r="J452" i="18"/>
  <c r="H547" i="18"/>
  <c r="F548" i="18"/>
  <c r="D549" i="18"/>
  <c r="B550" i="18"/>
  <c r="N550" i="18"/>
  <c r="I472" i="18"/>
  <c r="I529" i="18" s="1"/>
  <c r="K478" i="18"/>
  <c r="M484" i="18"/>
  <c r="J644" i="18"/>
  <c r="J643" i="18"/>
  <c r="J505" i="18"/>
  <c r="E644" i="18"/>
  <c r="E643" i="18"/>
  <c r="E505" i="18"/>
  <c r="M548" i="18"/>
  <c r="J521" i="18"/>
  <c r="L530" i="18"/>
  <c r="J538" i="18"/>
  <c r="M636" i="18"/>
  <c r="M637" i="18"/>
  <c r="K379" i="18"/>
  <c r="M445" i="18"/>
  <c r="K452" i="18"/>
  <c r="I547" i="18"/>
  <c r="G642" i="18"/>
  <c r="G466" i="18"/>
  <c r="E549" i="18"/>
  <c r="C550" i="18"/>
  <c r="O573" i="18"/>
  <c r="O558" i="18"/>
  <c r="C490" i="18"/>
  <c r="K547" i="18"/>
  <c r="I548" i="18"/>
  <c r="G549" i="18"/>
  <c r="E550" i="18"/>
  <c r="B549" i="18"/>
  <c r="L522" i="18"/>
  <c r="M538" i="18"/>
  <c r="B636" i="18"/>
  <c r="B637" i="18"/>
  <c r="N636" i="18"/>
  <c r="N637" i="18"/>
  <c r="B415" i="18"/>
  <c r="B445" i="18"/>
  <c r="N445" i="18"/>
  <c r="L452" i="18"/>
  <c r="J465" i="18"/>
  <c r="J529" i="18" s="1"/>
  <c r="F549" i="18"/>
  <c r="D550" i="18"/>
  <c r="F642" i="18"/>
  <c r="F511" i="18"/>
  <c r="K472" i="18"/>
  <c r="K521" i="18" s="1"/>
  <c r="M478" i="18"/>
  <c r="C484" i="18"/>
  <c r="H549" i="18"/>
  <c r="L538" i="18"/>
  <c r="C637" i="18"/>
  <c r="C636" i="18"/>
  <c r="K658" i="18"/>
  <c r="K642" i="18"/>
  <c r="K597" i="18"/>
  <c r="K466" i="18"/>
  <c r="M644" i="18"/>
  <c r="M643" i="18"/>
  <c r="M505" i="18"/>
  <c r="M504" i="18"/>
  <c r="K549" i="18"/>
  <c r="E520" i="18"/>
  <c r="F522" i="18" s="1"/>
  <c r="C530" i="18"/>
  <c r="C529" i="18"/>
  <c r="K530" i="18"/>
  <c r="O637" i="18"/>
  <c r="O636" i="18"/>
  <c r="D637" i="18"/>
  <c r="D636" i="18"/>
  <c r="B379" i="18"/>
  <c r="N379" i="18"/>
  <c r="D445" i="18"/>
  <c r="C445" i="18"/>
  <c r="N549" i="18"/>
  <c r="N522" i="18"/>
  <c r="D528" i="18"/>
  <c r="E530" i="18" s="1"/>
  <c r="C634" i="18"/>
  <c r="C632" i="18"/>
  <c r="C649" i="18"/>
  <c r="E637" i="18"/>
  <c r="E636" i="18"/>
  <c r="C409" i="18"/>
  <c r="E415" i="18"/>
  <c r="E445" i="18"/>
  <c r="F445" i="18"/>
  <c r="C452" i="18"/>
  <c r="O452" i="18"/>
  <c r="M507" i="18"/>
  <c r="M547" i="18" s="1"/>
  <c r="K508" i="18"/>
  <c r="K548" i="18" s="1"/>
  <c r="I549" i="18"/>
  <c r="G550" i="18"/>
  <c r="N505" i="18"/>
  <c r="F550" i="18"/>
  <c r="G520" i="18"/>
  <c r="H522" i="18" s="1"/>
  <c r="O530" i="18"/>
  <c r="C536" i="18"/>
  <c r="D538" i="18" s="1"/>
  <c r="K538" i="18"/>
  <c r="K537" i="18"/>
  <c r="H632" i="18"/>
  <c r="H649" i="18"/>
  <c r="H634" i="18"/>
  <c r="F632" i="18"/>
  <c r="F649"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D644" i="18"/>
  <c r="D643" i="18"/>
  <c r="N644" i="18"/>
  <c r="N643" i="18"/>
  <c r="L644" i="18"/>
  <c r="L643" i="18"/>
  <c r="C547" i="18"/>
  <c r="I550" i="18"/>
  <c r="F528" i="18"/>
  <c r="G637" i="18"/>
  <c r="G636" i="18"/>
  <c r="E379" i="18"/>
  <c r="L439" i="18"/>
  <c r="M439" i="18"/>
  <c r="K445" i="18"/>
  <c r="F648" i="18"/>
  <c r="F655" i="18" s="1"/>
  <c r="F458" i="18"/>
  <c r="C642" i="18"/>
  <c r="C597" i="18"/>
  <c r="F547" i="18"/>
  <c r="L550" i="18"/>
  <c r="I520" i="18"/>
  <c r="J522" i="18" s="1"/>
  <c r="G530" i="18"/>
  <c r="G529" i="18"/>
  <c r="E536" i="18"/>
  <c r="F538" i="18" s="1"/>
  <c r="O538" i="18"/>
  <c r="O590" i="18"/>
  <c r="G597" i="18"/>
  <c r="M458" i="18"/>
  <c r="O465" i="18"/>
  <c r="O589" i="18" s="1"/>
  <c r="D472" i="18"/>
  <c r="G508" i="18"/>
  <c r="G548" i="18" s="1"/>
  <c r="E581" i="18"/>
  <c r="E588" i="18"/>
  <c r="H603" i="18"/>
  <c r="H680" i="18"/>
  <c r="G681" i="18"/>
  <c r="G683" i="18" s="1"/>
  <c r="M709" i="18"/>
  <c r="M711" i="18" s="1"/>
  <c r="N708" i="18"/>
  <c r="B458" i="18"/>
  <c r="N458" i="18"/>
  <c r="D465" i="18"/>
  <c r="D504" i="18" s="1"/>
  <c r="E472" i="18"/>
  <c r="C503" i="18"/>
  <c r="C511" i="18" s="1"/>
  <c r="O644" i="18"/>
  <c r="O643" i="18"/>
  <c r="J507" i="18"/>
  <c r="J547" i="18" s="1"/>
  <c r="E465" i="18"/>
  <c r="F466" i="18" s="1"/>
  <c r="F472" i="18"/>
  <c r="F537" i="18" s="1"/>
  <c r="G581" i="18"/>
  <c r="G588" i="18"/>
  <c r="K603" i="18"/>
  <c r="E458" i="18"/>
  <c r="O505" i="18"/>
  <c r="E567" i="18"/>
  <c r="I581" i="18"/>
  <c r="I588" i="18"/>
  <c r="F605" i="18"/>
  <c r="D606" i="18"/>
  <c r="B607" i="18"/>
  <c r="K608" i="18"/>
  <c r="C658" i="18"/>
  <c r="O655" i="18"/>
  <c r="P655" i="18" s="1"/>
  <c r="J697" i="18"/>
  <c r="J699" i="18" s="1"/>
  <c r="K696" i="18"/>
  <c r="H465" i="18"/>
  <c r="H568" i="18" s="1"/>
  <c r="G503" i="18"/>
  <c r="G511" i="18" s="1"/>
  <c r="J588" i="18"/>
  <c r="K590" i="18" s="1"/>
  <c r="D658" i="18"/>
  <c r="I642" i="18"/>
  <c r="H644" i="18"/>
  <c r="H643" i="18"/>
  <c r="G568" i="18"/>
  <c r="H458" i="18"/>
  <c r="I605" i="18"/>
  <c r="G606" i="18"/>
  <c r="E607" i="18"/>
  <c r="F658" i="18"/>
  <c r="L700" i="18"/>
  <c r="K701" i="18"/>
  <c r="K703" i="18" s="1"/>
  <c r="I458" i="18"/>
  <c r="H504" i="18"/>
  <c r="E507" i="18"/>
  <c r="E547" i="18" s="1"/>
  <c r="C508" i="18"/>
  <c r="C548" i="18" s="1"/>
  <c r="O508" i="18"/>
  <c r="O548" i="18" s="1"/>
  <c r="M509" i="18"/>
  <c r="M549" i="18" s="1"/>
  <c r="K510" i="18"/>
  <c r="K550" i="18" s="1"/>
  <c r="I511" i="18"/>
  <c r="I567" i="18"/>
  <c r="M588" i="18"/>
  <c r="J688" i="18"/>
  <c r="I689" i="18"/>
  <c r="I691" i="18" s="1"/>
  <c r="B581" i="18"/>
  <c r="B588" i="18"/>
  <c r="B603" i="18" s="1"/>
  <c r="B472" i="18"/>
  <c r="N472" i="18"/>
  <c r="O634" i="18"/>
  <c r="O632" i="18"/>
  <c r="O649" i="18"/>
  <c r="O656" i="18" s="1"/>
  <c r="F608" i="18"/>
  <c r="F603" i="18"/>
  <c r="N704" i="18"/>
  <c r="M705" i="18"/>
  <c r="M707" i="18" s="1"/>
  <c r="L458" i="18"/>
  <c r="N465" i="18"/>
  <c r="N658" i="18" s="1"/>
  <c r="N581" i="18"/>
  <c r="D588" i="18"/>
  <c r="N588" i="18"/>
  <c r="N603" i="18" s="1"/>
  <c r="J658" i="18"/>
  <c r="C603" i="18"/>
  <c r="O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E547" i="15" s="1"/>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J548" i="15" s="1"/>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D356" i="17"/>
  <c r="D358" i="17"/>
  <c r="F356" i="17"/>
  <c r="O358" i="17"/>
  <c r="F357" i="17"/>
  <c r="M359" i="17"/>
  <c r="M360" i="17" s="1"/>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J356" i="17"/>
  <c r="F358"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B357" i="17"/>
  <c r="L358" i="17"/>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C357" i="17"/>
  <c r="M358" i="17"/>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H357" i="17"/>
  <c r="D359" i="17"/>
  <c r="D360" i="17" s="1"/>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M356" i="17"/>
  <c r="I358" i="17"/>
  <c r="G359" i="17"/>
  <c r="G360" i="17" s="1"/>
  <c r="F380" i="17"/>
  <c r="E381" i="17"/>
  <c r="D382" i="17"/>
  <c r="D383" i="17"/>
  <c r="D384" i="17" s="1"/>
  <c r="K410" i="17"/>
  <c r="M411" i="17"/>
  <c r="N412" i="17"/>
  <c r="O413" i="17"/>
  <c r="O414" i="17" s="1"/>
  <c r="M350" i="17"/>
  <c r="K351" i="17"/>
  <c r="I352" i="17"/>
  <c r="G353" i="17"/>
  <c r="G354" i="17" s="1"/>
  <c r="B356" i="17"/>
  <c r="N356" i="17"/>
  <c r="L357" i="17"/>
  <c r="J358" i="17"/>
  <c r="H359" i="17"/>
  <c r="H360" i="17" s="1"/>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C356" i="17"/>
  <c r="O356" i="17"/>
  <c r="M357" i="17"/>
  <c r="K358" i="17"/>
  <c r="I359" i="17"/>
  <c r="I360" i="17" s="1"/>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I356" i="17"/>
  <c r="G357" i="17"/>
  <c r="E358" i="17"/>
  <c r="C359" i="17"/>
  <c r="C360" i="17" s="1"/>
  <c r="O359" i="17"/>
  <c r="O360" i="17" s="1"/>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K356" i="17"/>
  <c r="I357" i="17"/>
  <c r="G358" i="17"/>
  <c r="E359" i="17"/>
  <c r="E360" i="17" s="1"/>
  <c r="M368" i="17"/>
  <c r="K369" i="17"/>
  <c r="I370" i="17"/>
  <c r="G371" i="17"/>
  <c r="G372" i="17" s="1"/>
  <c r="D380" i="17"/>
  <c r="C381" i="17"/>
  <c r="B382" i="17"/>
  <c r="O382" i="17"/>
  <c r="N383" i="17"/>
  <c r="N384" i="17" s="1"/>
  <c r="K350" i="17"/>
  <c r="I351" i="17"/>
  <c r="G352" i="17"/>
  <c r="L356" i="17"/>
  <c r="J357" i="17"/>
  <c r="H358" i="17"/>
  <c r="F359"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K357"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F649" i="26" l="1"/>
  <c r="F650" i="26" s="1"/>
  <c r="I530" i="26"/>
  <c r="D590" i="26"/>
  <c r="C590" i="26"/>
  <c r="H570" i="26"/>
  <c r="H603" i="26"/>
  <c r="F573" i="26"/>
  <c r="N571" i="26"/>
  <c r="D570" i="26"/>
  <c r="N522" i="26"/>
  <c r="F603" i="26"/>
  <c r="K522" i="26"/>
  <c r="H590" i="26"/>
  <c r="B558" i="26"/>
  <c r="I557" i="26"/>
  <c r="G590" i="26"/>
  <c r="F640" i="26"/>
  <c r="N632" i="26"/>
  <c r="F589" i="26"/>
  <c r="I529" i="26"/>
  <c r="N634" i="26"/>
  <c r="F590" i="26"/>
  <c r="J644" i="26"/>
  <c r="K556" i="26"/>
  <c r="N649" i="26"/>
  <c r="N656" i="26" s="1"/>
  <c r="B556" i="26"/>
  <c r="M558" i="26"/>
  <c r="G556" i="26"/>
  <c r="D632" i="26"/>
  <c r="O603" i="26"/>
  <c r="F505" i="26"/>
  <c r="G643" i="26"/>
  <c r="I555" i="26"/>
  <c r="B603" i="26"/>
  <c r="D649" i="26"/>
  <c r="E650" i="26" s="1"/>
  <c r="L570" i="26"/>
  <c r="B632" i="26"/>
  <c r="N573" i="26"/>
  <c r="E555" i="26"/>
  <c r="B634" i="26"/>
  <c r="L573" i="26"/>
  <c r="L571" i="26"/>
  <c r="I556" i="26"/>
  <c r="B649" i="26"/>
  <c r="C650" i="26" s="1"/>
  <c r="E590" i="26"/>
  <c r="D640" i="26"/>
  <c r="O557" i="26"/>
  <c r="I505" i="26"/>
  <c r="B640" i="26"/>
  <c r="H572" i="26"/>
  <c r="F570" i="26"/>
  <c r="J505" i="26"/>
  <c r="I643" i="26"/>
  <c r="M529" i="26"/>
  <c r="E557" i="26"/>
  <c r="M555" i="26"/>
  <c r="N433" i="19"/>
  <c r="N640" i="19"/>
  <c r="N639" i="19"/>
  <c r="J573" i="19"/>
  <c r="J558" i="19"/>
  <c r="C433" i="21"/>
  <c r="C639" i="21"/>
  <c r="C571" i="19"/>
  <c r="C556" i="19"/>
  <c r="I572" i="23"/>
  <c r="I557" i="23"/>
  <c r="N572" i="23"/>
  <c r="N557" i="23"/>
  <c r="D571" i="23"/>
  <c r="D556" i="23"/>
  <c r="O556" i="23"/>
  <c r="O571" i="23"/>
  <c r="J572" i="23"/>
  <c r="J557" i="23"/>
  <c r="G535" i="17"/>
  <c r="D568" i="18"/>
  <c r="C521" i="18"/>
  <c r="K658" i="19"/>
  <c r="N713" i="19"/>
  <c r="N715" i="19" s="1"/>
  <c r="O603" i="19"/>
  <c r="B571" i="19"/>
  <c r="J521" i="19"/>
  <c r="C530" i="19"/>
  <c r="N598" i="20"/>
  <c r="I560" i="20"/>
  <c r="M596" i="20"/>
  <c r="D607" i="20"/>
  <c r="K463" i="20"/>
  <c r="K530" i="20"/>
  <c r="H497" i="20"/>
  <c r="J658" i="21"/>
  <c r="C590" i="21"/>
  <c r="I558" i="21"/>
  <c r="M556" i="21"/>
  <c r="E640" i="21"/>
  <c r="L558" i="21"/>
  <c r="B571" i="21"/>
  <c r="I597" i="22"/>
  <c r="J556" i="22"/>
  <c r="E571" i="22"/>
  <c r="M125" i="22"/>
  <c r="L431" i="22" s="1"/>
  <c r="AZ125" i="22"/>
  <c r="B432" i="22" s="1"/>
  <c r="D649" i="23"/>
  <c r="O589" i="23"/>
  <c r="I632" i="23"/>
  <c r="G557" i="23"/>
  <c r="H572" i="23"/>
  <c r="D545" i="25"/>
  <c r="M649" i="25"/>
  <c r="D568" i="25"/>
  <c r="B597" i="25"/>
  <c r="N603" i="26"/>
  <c r="N590" i="26"/>
  <c r="H632" i="26"/>
  <c r="D643" i="26"/>
  <c r="E538" i="26"/>
  <c r="I558" i="26"/>
  <c r="G572" i="26"/>
  <c r="V125" i="21"/>
  <c r="J430" i="21" s="1"/>
  <c r="K511" i="18"/>
  <c r="L632" i="18"/>
  <c r="C639" i="19"/>
  <c r="K419" i="19"/>
  <c r="F522" i="19"/>
  <c r="M599" i="20"/>
  <c r="M595" i="20"/>
  <c r="K506" i="20"/>
  <c r="C490" i="20"/>
  <c r="C634" i="21"/>
  <c r="M568" i="22"/>
  <c r="D420" i="22"/>
  <c r="D421" i="22" s="1"/>
  <c r="E589" i="23"/>
  <c r="I649" i="23"/>
  <c r="E521" i="23"/>
  <c r="D418" i="23"/>
  <c r="O568" i="23"/>
  <c r="I555" i="25"/>
  <c r="O707" i="26"/>
  <c r="E639" i="26"/>
  <c r="K555" i="26"/>
  <c r="L705" i="26"/>
  <c r="L707" i="26" s="1"/>
  <c r="L590" i="19"/>
  <c r="J568" i="18"/>
  <c r="L634" i="18"/>
  <c r="J545" i="18"/>
  <c r="K701" i="19"/>
  <c r="K703" i="19" s="1"/>
  <c r="C640" i="19"/>
  <c r="O649" i="19"/>
  <c r="O656" i="19" s="1"/>
  <c r="G522" i="19"/>
  <c r="D596" i="20"/>
  <c r="K464" i="20"/>
  <c r="K490" i="20"/>
  <c r="C649" i="21"/>
  <c r="N538" i="21"/>
  <c r="H505" i="21"/>
  <c r="C420" i="21"/>
  <c r="C421" i="21" s="1"/>
  <c r="H689" i="22"/>
  <c r="H691" i="22" s="1"/>
  <c r="M537" i="22"/>
  <c r="E555" i="22"/>
  <c r="M642" i="22"/>
  <c r="E639" i="22"/>
  <c r="E590" i="23"/>
  <c r="B418" i="23"/>
  <c r="C632" i="25"/>
  <c r="K644" i="25"/>
  <c r="B537" i="25"/>
  <c r="J555" i="25"/>
  <c r="J522" i="26"/>
  <c r="N570" i="26"/>
  <c r="E640" i="26"/>
  <c r="L417" i="26"/>
  <c r="AM125" i="18"/>
  <c r="E432" i="18" s="1"/>
  <c r="N420" i="19"/>
  <c r="N421" i="19" s="1"/>
  <c r="J455" i="20"/>
  <c r="G530" i="21"/>
  <c r="H644" i="21"/>
  <c r="I568" i="22"/>
  <c r="K558" i="22"/>
  <c r="I603" i="23"/>
  <c r="J590" i="23"/>
  <c r="E529" i="23"/>
  <c r="D590" i="23"/>
  <c r="C603" i="25"/>
  <c r="C634" i="25"/>
  <c r="K643" i="25"/>
  <c r="E522" i="25"/>
  <c r="E466" i="25"/>
  <c r="L538" i="26"/>
  <c r="H505" i="26"/>
  <c r="B548" i="15"/>
  <c r="E125" i="18"/>
  <c r="N430" i="18" s="1"/>
  <c r="O590" i="19"/>
  <c r="G644" i="19"/>
  <c r="G505" i="19"/>
  <c r="E545" i="19"/>
  <c r="M545" i="18"/>
  <c r="K505" i="18"/>
  <c r="N530" i="18"/>
  <c r="L649" i="18"/>
  <c r="O632" i="19"/>
  <c r="N568" i="19"/>
  <c r="H521" i="19"/>
  <c r="M504" i="19"/>
  <c r="F552" i="20"/>
  <c r="D599" i="20"/>
  <c r="H599" i="20"/>
  <c r="C556" i="21"/>
  <c r="J538" i="21"/>
  <c r="H643" i="21"/>
  <c r="B558" i="21"/>
  <c r="M658" i="22"/>
  <c r="I537" i="22"/>
  <c r="M521" i="22"/>
  <c r="M545" i="22"/>
  <c r="O572" i="22"/>
  <c r="C433" i="22"/>
  <c r="D417" i="22"/>
  <c r="E538" i="23"/>
  <c r="E505" i="23"/>
  <c r="F538" i="23"/>
  <c r="C649" i="25"/>
  <c r="D650" i="25" s="1"/>
  <c r="M640" i="25"/>
  <c r="N568" i="25"/>
  <c r="F557" i="25"/>
  <c r="J521" i="26"/>
  <c r="H644" i="26"/>
  <c r="I531" i="20"/>
  <c r="E572" i="19"/>
  <c r="M505" i="19"/>
  <c r="H418" i="19"/>
  <c r="B568" i="19"/>
  <c r="L545" i="19"/>
  <c r="N406" i="20"/>
  <c r="M557" i="21"/>
  <c r="O568" i="21"/>
  <c r="M589" i="22"/>
  <c r="H530" i="22"/>
  <c r="C639" i="22"/>
  <c r="I640" i="23"/>
  <c r="I571" i="25"/>
  <c r="B418" i="25"/>
  <c r="H643" i="26"/>
  <c r="I568" i="18"/>
  <c r="O529" i="18"/>
  <c r="K504" i="18"/>
  <c r="I537" i="18"/>
  <c r="F521" i="18"/>
  <c r="D537" i="18"/>
  <c r="K643" i="18"/>
  <c r="K552" i="20"/>
  <c r="E553" i="20"/>
  <c r="H566" i="20"/>
  <c r="K640" i="21"/>
  <c r="F538" i="21"/>
  <c r="I521" i="22"/>
  <c r="D597" i="25"/>
  <c r="N590" i="25"/>
  <c r="F589" i="25"/>
  <c r="L505" i="25"/>
  <c r="F597" i="18"/>
  <c r="K644" i="18"/>
  <c r="B417" i="19"/>
  <c r="G560" i="20"/>
  <c r="I589" i="22"/>
  <c r="M529" i="22"/>
  <c r="K697" i="23"/>
  <c r="K699" i="23" s="1"/>
  <c r="E597" i="23"/>
  <c r="F505" i="23"/>
  <c r="E511" i="23"/>
  <c r="E551" i="23" s="1"/>
  <c r="D537" i="26"/>
  <c r="I597" i="18"/>
  <c r="B658" i="18"/>
  <c r="D589" i="19"/>
  <c r="O557" i="19"/>
  <c r="C491" i="20"/>
  <c r="L463" i="20"/>
  <c r="G611" i="20"/>
  <c r="N530" i="20"/>
  <c r="K483" i="20"/>
  <c r="K513" i="20"/>
  <c r="G557" i="21"/>
  <c r="I570" i="22"/>
  <c r="D603" i="23"/>
  <c r="E504" i="23"/>
  <c r="E568" i="23"/>
  <c r="M589" i="25"/>
  <c r="C537" i="25"/>
  <c r="M590" i="25"/>
  <c r="J568" i="25"/>
  <c r="N529" i="25"/>
  <c r="D417" i="25"/>
  <c r="L597" i="19"/>
  <c r="D644" i="19"/>
  <c r="F558" i="19"/>
  <c r="M511" i="19"/>
  <c r="M553" i="20"/>
  <c r="N447" i="20"/>
  <c r="J497" i="20"/>
  <c r="M513" i="20"/>
  <c r="E455" i="20"/>
  <c r="J571" i="21"/>
  <c r="M597" i="22"/>
  <c r="B597" i="22"/>
  <c r="E673" i="22"/>
  <c r="E675" i="22" s="1"/>
  <c r="N537" i="23"/>
  <c r="C649" i="23"/>
  <c r="D632" i="23"/>
  <c r="E644" i="23"/>
  <c r="I639" i="23"/>
  <c r="O538" i="23"/>
  <c r="G658" i="25"/>
  <c r="M632" i="25"/>
  <c r="L529" i="25"/>
  <c r="N545" i="25"/>
  <c r="F545" i="25"/>
  <c r="H597" i="26"/>
  <c r="D505" i="26"/>
  <c r="E504" i="25"/>
  <c r="H538" i="26"/>
  <c r="H640" i="26"/>
  <c r="D597" i="18"/>
  <c r="N556" i="19"/>
  <c r="C420" i="19"/>
  <c r="C421" i="19" s="1"/>
  <c r="C538" i="19"/>
  <c r="J560" i="20"/>
  <c r="D634" i="23"/>
  <c r="I589" i="23"/>
  <c r="N420" i="23"/>
  <c r="N421" i="23" s="1"/>
  <c r="M603" i="25"/>
  <c r="F568" i="25"/>
  <c r="J529" i="25"/>
  <c r="J597" i="25"/>
  <c r="D597" i="26"/>
  <c r="F537" i="26"/>
  <c r="N573" i="23"/>
  <c r="N558" i="23"/>
  <c r="D572" i="23"/>
  <c r="D557" i="23"/>
  <c r="E433" i="23"/>
  <c r="E640" i="23"/>
  <c r="E639" i="23"/>
  <c r="L573" i="23"/>
  <c r="L558" i="23"/>
  <c r="F570" i="23"/>
  <c r="F555" i="23"/>
  <c r="J573" i="23"/>
  <c r="J558" i="23"/>
  <c r="N571" i="23"/>
  <c r="N556" i="23"/>
  <c r="D570" i="23"/>
  <c r="D555" i="23"/>
  <c r="C571" i="23"/>
  <c r="C556" i="23"/>
  <c r="H558" i="23"/>
  <c r="H573" i="23"/>
  <c r="L556" i="23"/>
  <c r="L571" i="23"/>
  <c r="B555" i="23"/>
  <c r="B570" i="23"/>
  <c r="J571" i="23"/>
  <c r="J556" i="23"/>
  <c r="K573" i="23"/>
  <c r="K558" i="23"/>
  <c r="H571" i="23"/>
  <c r="H556" i="23"/>
  <c r="C573" i="23"/>
  <c r="C558" i="23"/>
  <c r="B573" i="23"/>
  <c r="B558" i="23"/>
  <c r="F571" i="23"/>
  <c r="F556" i="23"/>
  <c r="M537" i="18"/>
  <c r="F589" i="18"/>
  <c r="F568" i="18"/>
  <c r="F545" i="19"/>
  <c r="H537" i="19"/>
  <c r="H658" i="19"/>
  <c r="N531" i="20"/>
  <c r="J513" i="20"/>
  <c r="J514" i="20" s="1"/>
  <c r="G530" i="20"/>
  <c r="J448" i="20"/>
  <c r="G455" i="20"/>
  <c r="B595" i="20"/>
  <c r="H490" i="20"/>
  <c r="E639" i="21"/>
  <c r="N530" i="21"/>
  <c r="O658" i="22"/>
  <c r="O504" i="22"/>
  <c r="O555" i="22"/>
  <c r="N603" i="23"/>
  <c r="K571" i="23"/>
  <c r="H597" i="25"/>
  <c r="B589" i="25"/>
  <c r="I466" i="25"/>
  <c r="E529" i="25"/>
  <c r="L420" i="25"/>
  <c r="L421" i="25" s="1"/>
  <c r="H433" i="26"/>
  <c r="O522" i="26"/>
  <c r="H420" i="26"/>
  <c r="H421" i="26" s="1"/>
  <c r="J418" i="26"/>
  <c r="G658" i="19"/>
  <c r="K589" i="19"/>
  <c r="H642" i="19"/>
  <c r="H504" i="19"/>
  <c r="O570" i="19"/>
  <c r="J556" i="19"/>
  <c r="N530" i="19"/>
  <c r="G490" i="20"/>
  <c r="O490" i="20"/>
  <c r="H553" i="20"/>
  <c r="C455" i="20"/>
  <c r="F530" i="20"/>
  <c r="B658" i="21"/>
  <c r="N704" i="23"/>
  <c r="C504" i="25"/>
  <c r="M557" i="25"/>
  <c r="B568" i="26"/>
  <c r="J573" i="26"/>
  <c r="I640" i="26"/>
  <c r="O556" i="26"/>
  <c r="N529" i="18"/>
  <c r="E568" i="18"/>
  <c r="B521" i="18"/>
  <c r="F645" i="18"/>
  <c r="K589" i="18"/>
  <c r="H529" i="19"/>
  <c r="H505" i="19"/>
  <c r="M568" i="19"/>
  <c r="B570" i="19"/>
  <c r="B599" i="20"/>
  <c r="J523" i="20"/>
  <c r="I552" i="20"/>
  <c r="H552" i="20"/>
  <c r="K597" i="21"/>
  <c r="C640" i="21"/>
  <c r="B640" i="22"/>
  <c r="O642" i="22"/>
  <c r="G433" i="22"/>
  <c r="P655" i="22"/>
  <c r="K665" i="22" s="1"/>
  <c r="O558" i="23"/>
  <c r="D558" i="23"/>
  <c r="F557" i="23"/>
  <c r="H589" i="25"/>
  <c r="L545" i="25"/>
  <c r="L521" i="25"/>
  <c r="I603" i="26"/>
  <c r="I590" i="26"/>
  <c r="I538" i="26"/>
  <c r="B568" i="18"/>
  <c r="N504" i="18"/>
  <c r="N521" i="19"/>
  <c r="C658" i="19"/>
  <c r="D568" i="19"/>
  <c r="E529" i="19"/>
  <c r="M597" i="19"/>
  <c r="M545" i="19"/>
  <c r="M521" i="19"/>
  <c r="N505" i="19"/>
  <c r="C611" i="20"/>
  <c r="I611" i="20"/>
  <c r="H611" i="20"/>
  <c r="B566" i="20"/>
  <c r="H491" i="20"/>
  <c r="E530" i="20"/>
  <c r="I447" i="20"/>
  <c r="H603" i="20"/>
  <c r="M537" i="20"/>
  <c r="M545" i="20" s="1"/>
  <c r="C597" i="21"/>
  <c r="M639" i="21"/>
  <c r="N558" i="21"/>
  <c r="H556" i="21"/>
  <c r="G572" i="22"/>
  <c r="K555" i="22"/>
  <c r="E673" i="23"/>
  <c r="E675" i="23" s="1"/>
  <c r="M555" i="23"/>
  <c r="E420" i="23"/>
  <c r="E421" i="23" s="1"/>
  <c r="E597" i="25"/>
  <c r="B634" i="25"/>
  <c r="E589" i="25"/>
  <c r="N589" i="25"/>
  <c r="J545" i="25"/>
  <c r="H521" i="25"/>
  <c r="B632" i="25"/>
  <c r="B640" i="25"/>
  <c r="H419" i="25"/>
  <c r="I632" i="26"/>
  <c r="N530" i="26"/>
  <c r="G640" i="26"/>
  <c r="C557" i="19"/>
  <c r="L560" i="20"/>
  <c r="O506" i="20"/>
  <c r="M560" i="20"/>
  <c r="M507" i="20"/>
  <c r="H595" i="20"/>
  <c r="F676" i="21"/>
  <c r="F677" i="21" s="1"/>
  <c r="F679" i="21" s="1"/>
  <c r="F571" i="21"/>
  <c r="O568" i="22"/>
  <c r="O511" i="22"/>
  <c r="O512" i="22" s="1"/>
  <c r="F556" i="22"/>
  <c r="O538" i="22"/>
  <c r="H555" i="23"/>
  <c r="C597" i="25"/>
  <c r="H545" i="25"/>
  <c r="E537" i="25"/>
  <c r="D521" i="25"/>
  <c r="G504" i="25"/>
  <c r="E639" i="25"/>
  <c r="L568" i="25"/>
  <c r="O538" i="25"/>
  <c r="E555" i="25"/>
  <c r="L597" i="26"/>
  <c r="J590" i="26"/>
  <c r="I634" i="26"/>
  <c r="M557" i="26"/>
  <c r="E504" i="18"/>
  <c r="E529" i="18"/>
  <c r="I537" i="19"/>
  <c r="D555" i="19"/>
  <c r="I530" i="20"/>
  <c r="H596" i="20"/>
  <c r="C557" i="21"/>
  <c r="G555" i="21"/>
  <c r="O521" i="23"/>
  <c r="E640" i="25"/>
  <c r="N537" i="25"/>
  <c r="D537" i="25"/>
  <c r="M568" i="18"/>
  <c r="B529" i="18"/>
  <c r="C530" i="20"/>
  <c r="N490" i="20"/>
  <c r="N640" i="23"/>
  <c r="N521" i="26"/>
  <c r="O505" i="26"/>
  <c r="D521" i="18"/>
  <c r="C531" i="20"/>
  <c r="K568" i="21"/>
  <c r="L589" i="25"/>
  <c r="G644" i="25"/>
  <c r="L537" i="25"/>
  <c r="E568" i="25"/>
  <c r="N589" i="26"/>
  <c r="O643" i="26"/>
  <c r="M597" i="18"/>
  <c r="O545" i="18"/>
  <c r="J456" i="20"/>
  <c r="F463" i="20"/>
  <c r="O531" i="20"/>
  <c r="E658" i="25"/>
  <c r="G643" i="25"/>
  <c r="E521" i="25"/>
  <c r="H505" i="25"/>
  <c r="E642" i="25"/>
  <c r="H639" i="26"/>
  <c r="J640" i="19"/>
  <c r="G685" i="18"/>
  <c r="G687" i="18" s="1"/>
  <c r="H684" i="18"/>
  <c r="I549" i="15"/>
  <c r="K537" i="20"/>
  <c r="K545" i="20" s="1"/>
  <c r="I491" i="20"/>
  <c r="C568" i="21"/>
  <c r="O505" i="22"/>
  <c r="E573" i="23"/>
  <c r="C658" i="25"/>
  <c r="C590" i="25"/>
  <c r="D589" i="25"/>
  <c r="L557" i="25"/>
  <c r="B556" i="25"/>
  <c r="C572" i="25"/>
  <c r="H537" i="26"/>
  <c r="F571" i="26"/>
  <c r="B537" i="19"/>
  <c r="G552" i="20"/>
  <c r="N507" i="20"/>
  <c r="B558" i="22"/>
  <c r="H680" i="22"/>
  <c r="I680" i="22" s="1"/>
  <c r="B603" i="25"/>
  <c r="L597" i="25"/>
  <c r="D529" i="25"/>
  <c r="L658" i="26"/>
  <c r="C556" i="26"/>
  <c r="J692" i="18"/>
  <c r="I693" i="18"/>
  <c r="I695" i="18" s="1"/>
  <c r="O590" i="26"/>
  <c r="O632" i="26"/>
  <c r="H689" i="26"/>
  <c r="H691" i="26" s="1"/>
  <c r="N658" i="26"/>
  <c r="J658" i="26"/>
  <c r="F658" i="26"/>
  <c r="B658" i="26"/>
  <c r="N597" i="26"/>
  <c r="J597" i="26"/>
  <c r="F597" i="26"/>
  <c r="B597" i="26"/>
  <c r="J589" i="26"/>
  <c r="B589" i="26"/>
  <c r="N568" i="26"/>
  <c r="F568" i="26"/>
  <c r="J537" i="26"/>
  <c r="B537" i="26"/>
  <c r="L589" i="26"/>
  <c r="H589" i="26"/>
  <c r="D589" i="26"/>
  <c r="L568" i="26"/>
  <c r="H568" i="26"/>
  <c r="D568" i="26"/>
  <c r="O432" i="26"/>
  <c r="O430" i="26"/>
  <c r="O665" i="26"/>
  <c r="I665" i="26"/>
  <c r="N665" i="26"/>
  <c r="L665" i="26"/>
  <c r="M665" i="26"/>
  <c r="E665" i="26"/>
  <c r="F665" i="26"/>
  <c r="D665" i="26"/>
  <c r="O723" i="26"/>
  <c r="H665" i="26"/>
  <c r="B665" i="26"/>
  <c r="J665" i="26"/>
  <c r="C665" i="26"/>
  <c r="G665" i="26"/>
  <c r="K665" i="26"/>
  <c r="O714" i="26"/>
  <c r="O715" i="26"/>
  <c r="M709" i="26"/>
  <c r="M711" i="26" s="1"/>
  <c r="N708" i="26"/>
  <c r="N696" i="26"/>
  <c r="M697" i="26"/>
  <c r="M699" i="26" s="1"/>
  <c r="K688" i="26"/>
  <c r="J689" i="26"/>
  <c r="J691" i="26" s="1"/>
  <c r="H685" i="26"/>
  <c r="H687" i="26" s="1"/>
  <c r="I684" i="26"/>
  <c r="I680" i="26"/>
  <c r="H681" i="26"/>
  <c r="H683" i="26" s="1"/>
  <c r="N653" i="26"/>
  <c r="N650" i="26"/>
  <c r="J656" i="26"/>
  <c r="J653" i="26"/>
  <c r="J650" i="26"/>
  <c r="F656" i="26"/>
  <c r="F653" i="26"/>
  <c r="O642" i="26"/>
  <c r="O658" i="26"/>
  <c r="O511" i="26"/>
  <c r="O466" i="26"/>
  <c r="K642" i="26"/>
  <c r="K645" i="26" s="1"/>
  <c r="K658" i="26"/>
  <c r="K511" i="26"/>
  <c r="K466" i="26"/>
  <c r="G642" i="26"/>
  <c r="G658" i="26"/>
  <c r="G511" i="26"/>
  <c r="G466" i="26"/>
  <c r="C642" i="26"/>
  <c r="C645" i="26" s="1"/>
  <c r="C658" i="26"/>
  <c r="C511" i="26"/>
  <c r="C466" i="26"/>
  <c r="O597" i="26"/>
  <c r="K597" i="26"/>
  <c r="G597" i="26"/>
  <c r="C597" i="26"/>
  <c r="O589" i="26"/>
  <c r="M653" i="26"/>
  <c r="M650" i="26"/>
  <c r="M656" i="26"/>
  <c r="K589" i="26"/>
  <c r="I653" i="26"/>
  <c r="I650" i="26"/>
  <c r="I656" i="26"/>
  <c r="G589" i="26"/>
  <c r="E653" i="26"/>
  <c r="E656" i="26"/>
  <c r="C589" i="26"/>
  <c r="M568" i="26"/>
  <c r="I568" i="26"/>
  <c r="E568" i="26"/>
  <c r="O545" i="26"/>
  <c r="K545" i="26"/>
  <c r="G545" i="26"/>
  <c r="C545" i="26"/>
  <c r="L642" i="26"/>
  <c r="L645" i="26" s="1"/>
  <c r="L466" i="26"/>
  <c r="L511" i="26"/>
  <c r="H642" i="26"/>
  <c r="H466" i="26"/>
  <c r="H511" i="26"/>
  <c r="D642" i="26"/>
  <c r="D466" i="26"/>
  <c r="D511" i="26"/>
  <c r="L545" i="26"/>
  <c r="H545" i="26"/>
  <c r="D545" i="26"/>
  <c r="K537" i="26"/>
  <c r="N529" i="26"/>
  <c r="L529" i="26"/>
  <c r="J529" i="26"/>
  <c r="H529" i="26"/>
  <c r="F529" i="26"/>
  <c r="D529" i="26"/>
  <c r="B529" i="26"/>
  <c r="L521" i="26"/>
  <c r="H521" i="26"/>
  <c r="D521" i="26"/>
  <c r="B504" i="26"/>
  <c r="G537" i="26"/>
  <c r="O529" i="26"/>
  <c r="K529" i="26"/>
  <c r="G529" i="26"/>
  <c r="C529" i="26"/>
  <c r="L701" i="26"/>
  <c r="L703" i="26" s="1"/>
  <c r="M700" i="26"/>
  <c r="F677" i="26"/>
  <c r="F679" i="26" s="1"/>
  <c r="G676" i="26"/>
  <c r="O718" i="26"/>
  <c r="O719" i="26"/>
  <c r="I693" i="26"/>
  <c r="I695" i="26" s="1"/>
  <c r="J692" i="26"/>
  <c r="D673" i="26"/>
  <c r="D675" i="26" s="1"/>
  <c r="E672" i="26"/>
  <c r="L656" i="26"/>
  <c r="L653" i="26"/>
  <c r="L650" i="26"/>
  <c r="H656" i="26"/>
  <c r="H653" i="26"/>
  <c r="H650" i="26"/>
  <c r="D653" i="26"/>
  <c r="N537" i="26"/>
  <c r="N538" i="26"/>
  <c r="M642" i="26"/>
  <c r="M645" i="26" s="1"/>
  <c r="M658" i="26"/>
  <c r="M511" i="26"/>
  <c r="M466" i="26"/>
  <c r="I642" i="26"/>
  <c r="I658" i="26"/>
  <c r="I511" i="26"/>
  <c r="I466" i="26"/>
  <c r="E642" i="26"/>
  <c r="E645" i="26" s="1"/>
  <c r="E658" i="26"/>
  <c r="E511" i="26"/>
  <c r="E466" i="26"/>
  <c r="M597" i="26"/>
  <c r="I597" i="26"/>
  <c r="E597" i="26"/>
  <c r="O653" i="26"/>
  <c r="O650" i="26"/>
  <c r="O656" i="26"/>
  <c r="M589" i="26"/>
  <c r="K653" i="26"/>
  <c r="K650" i="26"/>
  <c r="K656" i="26"/>
  <c r="I589" i="26"/>
  <c r="G653" i="26"/>
  <c r="G650" i="26"/>
  <c r="G656" i="26"/>
  <c r="E589" i="26"/>
  <c r="C653" i="26"/>
  <c r="C656" i="26"/>
  <c r="O568" i="26"/>
  <c r="K568" i="26"/>
  <c r="G568" i="26"/>
  <c r="C568" i="26"/>
  <c r="M545" i="26"/>
  <c r="I545" i="26"/>
  <c r="E545" i="26"/>
  <c r="N642" i="26"/>
  <c r="N645" i="26" s="1"/>
  <c r="N466" i="26"/>
  <c r="N511" i="26"/>
  <c r="J642" i="26"/>
  <c r="J466" i="26"/>
  <c r="J511" i="26"/>
  <c r="F642" i="26"/>
  <c r="F645" i="26" s="1"/>
  <c r="F466" i="26"/>
  <c r="F511" i="26"/>
  <c r="B551" i="26"/>
  <c r="B512" i="26"/>
  <c r="N545" i="26"/>
  <c r="J545" i="26"/>
  <c r="F545" i="26"/>
  <c r="B545" i="26"/>
  <c r="C537" i="26"/>
  <c r="B521" i="26"/>
  <c r="N504" i="26"/>
  <c r="L504" i="26"/>
  <c r="J504" i="26"/>
  <c r="H504" i="26"/>
  <c r="F504" i="26"/>
  <c r="D504" i="26"/>
  <c r="O537" i="26"/>
  <c r="M537" i="26"/>
  <c r="I537" i="26"/>
  <c r="E537" i="26"/>
  <c r="O521" i="26"/>
  <c r="M521" i="26"/>
  <c r="K521" i="26"/>
  <c r="I521" i="26"/>
  <c r="G521" i="26"/>
  <c r="E521" i="26"/>
  <c r="C521" i="26"/>
  <c r="O504" i="26"/>
  <c r="M504" i="26"/>
  <c r="K504" i="26"/>
  <c r="I504" i="26"/>
  <c r="G504" i="26"/>
  <c r="E504" i="26"/>
  <c r="C504" i="26"/>
  <c r="M704" i="25"/>
  <c r="L705" i="25"/>
  <c r="L707" i="25" s="1"/>
  <c r="G681" i="25"/>
  <c r="G683" i="25" s="1"/>
  <c r="H680" i="25"/>
  <c r="O603" i="25"/>
  <c r="O590" i="25"/>
  <c r="G529" i="25"/>
  <c r="C589" i="25"/>
  <c r="K529" i="25"/>
  <c r="C529" i="25"/>
  <c r="K504" i="25"/>
  <c r="G597" i="25"/>
  <c r="G568" i="25"/>
  <c r="O589" i="25"/>
  <c r="M645" i="25"/>
  <c r="I645" i="25"/>
  <c r="E645" i="25"/>
  <c r="O432" i="25"/>
  <c r="O430" i="25"/>
  <c r="M709" i="25"/>
  <c r="M711" i="25" s="1"/>
  <c r="N708" i="25"/>
  <c r="M700" i="25"/>
  <c r="L701" i="25"/>
  <c r="L703" i="25" s="1"/>
  <c r="H672" i="25"/>
  <c r="G673" i="25"/>
  <c r="G675" i="25" s="1"/>
  <c r="C656" i="25"/>
  <c r="C650" i="25"/>
  <c r="L653" i="25"/>
  <c r="L650" i="25"/>
  <c r="L656" i="25"/>
  <c r="J653" i="25"/>
  <c r="J656" i="25"/>
  <c r="J650" i="25"/>
  <c r="D653" i="25"/>
  <c r="D656" i="25"/>
  <c r="B656" i="25"/>
  <c r="B653" i="25"/>
  <c r="O645" i="25"/>
  <c r="G642" i="25"/>
  <c r="G645" i="25" s="1"/>
  <c r="G511" i="25"/>
  <c r="G466" i="25"/>
  <c r="G589" i="25"/>
  <c r="G656" i="25"/>
  <c r="G653" i="25"/>
  <c r="G650" i="25"/>
  <c r="M656" i="25"/>
  <c r="M653" i="25"/>
  <c r="M650" i="25"/>
  <c r="I656" i="25"/>
  <c r="I653" i="25"/>
  <c r="I650" i="25"/>
  <c r="E656" i="25"/>
  <c r="E653" i="25"/>
  <c r="E650" i="25"/>
  <c r="K568" i="25"/>
  <c r="N642" i="25"/>
  <c r="N511" i="25"/>
  <c r="N658" i="25"/>
  <c r="N466" i="25"/>
  <c r="N597" i="25"/>
  <c r="F642" i="25"/>
  <c r="F645" i="25" s="1"/>
  <c r="F511" i="25"/>
  <c r="F658" i="25"/>
  <c r="F466" i="25"/>
  <c r="F597" i="25"/>
  <c r="O545" i="25"/>
  <c r="G545" i="25"/>
  <c r="H658" i="25"/>
  <c r="H642" i="25"/>
  <c r="H645" i="25" s="1"/>
  <c r="H511" i="25"/>
  <c r="H466" i="25"/>
  <c r="O466" i="25"/>
  <c r="M512" i="25"/>
  <c r="M551" i="25"/>
  <c r="O718" i="25"/>
  <c r="O719" i="25"/>
  <c r="O723" i="25"/>
  <c r="N713" i="25"/>
  <c r="N715" i="25" s="1"/>
  <c r="O712" i="25"/>
  <c r="O713" i="25" s="1"/>
  <c r="I689" i="25"/>
  <c r="I691" i="25" s="1"/>
  <c r="J688" i="25"/>
  <c r="L697" i="25"/>
  <c r="L699" i="25" s="1"/>
  <c r="M696" i="25"/>
  <c r="I693" i="25"/>
  <c r="I695" i="25" s="1"/>
  <c r="J692" i="25"/>
  <c r="H685" i="25"/>
  <c r="H687" i="25" s="1"/>
  <c r="I684" i="25"/>
  <c r="G676" i="25"/>
  <c r="F677" i="25"/>
  <c r="F679" i="25" s="1"/>
  <c r="K656" i="25"/>
  <c r="K653" i="25"/>
  <c r="K650" i="25"/>
  <c r="N653" i="25"/>
  <c r="N656" i="25"/>
  <c r="N650" i="25"/>
  <c r="H653" i="25"/>
  <c r="H650" i="25"/>
  <c r="H656" i="25"/>
  <c r="F653" i="25"/>
  <c r="F656" i="25"/>
  <c r="F650" i="25"/>
  <c r="K642" i="25"/>
  <c r="K645" i="25" s="1"/>
  <c r="K511" i="25"/>
  <c r="K466" i="25"/>
  <c r="C642" i="25"/>
  <c r="C645" i="25" s="1"/>
  <c r="C511" i="25"/>
  <c r="C466" i="25"/>
  <c r="O665" i="25"/>
  <c r="M665" i="25"/>
  <c r="K665" i="25"/>
  <c r="I665" i="25"/>
  <c r="G665" i="25"/>
  <c r="E665" i="25"/>
  <c r="C665" i="25"/>
  <c r="N665" i="25"/>
  <c r="J665" i="25"/>
  <c r="F665" i="25"/>
  <c r="B665" i="25"/>
  <c r="H665" i="25"/>
  <c r="L665" i="25"/>
  <c r="D665" i="25"/>
  <c r="O656" i="25"/>
  <c r="O653" i="25"/>
  <c r="O650" i="25"/>
  <c r="C568" i="25"/>
  <c r="K521" i="25"/>
  <c r="G521" i="25"/>
  <c r="C521" i="25"/>
  <c r="J642" i="25"/>
  <c r="J645" i="25" s="1"/>
  <c r="J658" i="25"/>
  <c r="J511" i="25"/>
  <c r="J466" i="25"/>
  <c r="B658" i="25"/>
  <c r="B511" i="25"/>
  <c r="N521" i="25"/>
  <c r="J521" i="25"/>
  <c r="F521" i="25"/>
  <c r="B521" i="25"/>
  <c r="N504" i="25"/>
  <c r="N645" i="25"/>
  <c r="F504" i="25"/>
  <c r="L658" i="25"/>
  <c r="L642" i="25"/>
  <c r="L645" i="25" s="1"/>
  <c r="L511" i="25"/>
  <c r="L466" i="25"/>
  <c r="D658" i="25"/>
  <c r="D642" i="25"/>
  <c r="D645" i="25" s="1"/>
  <c r="D511" i="25"/>
  <c r="D466" i="25"/>
  <c r="O513" i="25"/>
  <c r="O551" i="25"/>
  <c r="O512" i="25"/>
  <c r="M466" i="25"/>
  <c r="I513" i="25"/>
  <c r="I512" i="25"/>
  <c r="I551" i="25"/>
  <c r="E512" i="25"/>
  <c r="E551" i="25"/>
  <c r="I680" i="23"/>
  <c r="H681" i="23"/>
  <c r="H683" i="23" s="1"/>
  <c r="C590" i="23"/>
  <c r="C634" i="23"/>
  <c r="N634" i="23"/>
  <c r="C640" i="23"/>
  <c r="O632" i="23"/>
  <c r="N632" i="23"/>
  <c r="O590" i="23"/>
  <c r="O545" i="23"/>
  <c r="G545" i="23"/>
  <c r="O432" i="23"/>
  <c r="O430" i="23"/>
  <c r="M709" i="23"/>
  <c r="M711" i="23" s="1"/>
  <c r="N708" i="23"/>
  <c r="M700" i="23"/>
  <c r="L701" i="23"/>
  <c r="L703" i="23" s="1"/>
  <c r="L658" i="23"/>
  <c r="L642" i="23"/>
  <c r="L645" i="23" s="1"/>
  <c r="L511" i="23"/>
  <c r="M513" i="23" s="1"/>
  <c r="L466" i="23"/>
  <c r="H658" i="23"/>
  <c r="H642" i="23"/>
  <c r="H645" i="23" s="1"/>
  <c r="H511" i="23"/>
  <c r="I513" i="23" s="1"/>
  <c r="H466" i="23"/>
  <c r="D658" i="23"/>
  <c r="D642" i="23"/>
  <c r="D645" i="23" s="1"/>
  <c r="D511" i="23"/>
  <c r="E513" i="23" s="1"/>
  <c r="D466" i="23"/>
  <c r="I693" i="23"/>
  <c r="I695" i="23" s="1"/>
  <c r="J692" i="23"/>
  <c r="H685" i="23"/>
  <c r="H687" i="23" s="1"/>
  <c r="I684" i="23"/>
  <c r="G676" i="23"/>
  <c r="F677" i="23"/>
  <c r="F679" i="23" s="1"/>
  <c r="L597" i="23"/>
  <c r="D597" i="23"/>
  <c r="K656" i="23"/>
  <c r="K653" i="23"/>
  <c r="K650" i="23"/>
  <c r="L653" i="23"/>
  <c r="L650" i="23"/>
  <c r="L656" i="23"/>
  <c r="J653" i="23"/>
  <c r="J656" i="23"/>
  <c r="J650" i="23"/>
  <c r="J589" i="23"/>
  <c r="H589" i="23"/>
  <c r="D653" i="23"/>
  <c r="D650" i="23"/>
  <c r="D656" i="23"/>
  <c r="B656" i="23"/>
  <c r="B653" i="23"/>
  <c r="N545" i="23"/>
  <c r="J545" i="23"/>
  <c r="F545" i="23"/>
  <c r="B545" i="23"/>
  <c r="L521" i="23"/>
  <c r="D521" i="23"/>
  <c r="K551" i="23"/>
  <c r="K512" i="23"/>
  <c r="C551" i="23"/>
  <c r="C512" i="23"/>
  <c r="O645" i="23"/>
  <c r="K645" i="23"/>
  <c r="G645" i="23"/>
  <c r="C645" i="23"/>
  <c r="G656" i="23"/>
  <c r="G653" i="23"/>
  <c r="G650" i="23"/>
  <c r="M656" i="23"/>
  <c r="M653" i="23"/>
  <c r="M650" i="23"/>
  <c r="I656" i="23"/>
  <c r="I653" i="23"/>
  <c r="I650" i="23"/>
  <c r="E656" i="23"/>
  <c r="E653" i="23"/>
  <c r="E650" i="23"/>
  <c r="N568" i="23"/>
  <c r="J568" i="23"/>
  <c r="F568" i="23"/>
  <c r="B568" i="23"/>
  <c r="N529" i="23"/>
  <c r="J529" i="23"/>
  <c r="F529" i="23"/>
  <c r="B529" i="23"/>
  <c r="O466" i="23"/>
  <c r="K466" i="23"/>
  <c r="G466" i="23"/>
  <c r="C466" i="23"/>
  <c r="H504" i="23"/>
  <c r="B504" i="23"/>
  <c r="M466" i="23"/>
  <c r="E512" i="23"/>
  <c r="L537" i="23"/>
  <c r="D537" i="23"/>
  <c r="P655" i="23"/>
  <c r="O718" i="23"/>
  <c r="O719" i="23"/>
  <c r="O723" i="23"/>
  <c r="N713" i="23"/>
  <c r="N715" i="23" s="1"/>
  <c r="O712" i="23"/>
  <c r="O713" i="23" s="1"/>
  <c r="I689" i="23"/>
  <c r="I691" i="23" s="1"/>
  <c r="J688" i="23"/>
  <c r="L697" i="23"/>
  <c r="L699" i="23" s="1"/>
  <c r="M696" i="23"/>
  <c r="N642" i="23"/>
  <c r="N511" i="23"/>
  <c r="O513" i="23" s="1"/>
  <c r="N658" i="23"/>
  <c r="N597" i="23"/>
  <c r="N466" i="23"/>
  <c r="J642" i="23"/>
  <c r="J645" i="23" s="1"/>
  <c r="J658" i="23"/>
  <c r="J511" i="23"/>
  <c r="K513" i="23" s="1"/>
  <c r="J466" i="23"/>
  <c r="F642" i="23"/>
  <c r="F645" i="23" s="1"/>
  <c r="F511" i="23"/>
  <c r="G513" i="23" s="1"/>
  <c r="F658" i="23"/>
  <c r="F597" i="23"/>
  <c r="F466" i="23"/>
  <c r="B658" i="23"/>
  <c r="B511" i="23"/>
  <c r="H672" i="23"/>
  <c r="G673" i="23"/>
  <c r="G675" i="23" s="1"/>
  <c r="H597" i="23"/>
  <c r="C656" i="23"/>
  <c r="C650" i="23"/>
  <c r="C653" i="23"/>
  <c r="N653" i="23"/>
  <c r="N656" i="23"/>
  <c r="N650" i="23"/>
  <c r="N589" i="23"/>
  <c r="L589" i="23"/>
  <c r="H653" i="23"/>
  <c r="H650" i="23"/>
  <c r="H656" i="23"/>
  <c r="F653" i="23"/>
  <c r="F656" i="23"/>
  <c r="F650" i="23"/>
  <c r="F589" i="23"/>
  <c r="D589" i="23"/>
  <c r="B589" i="23"/>
  <c r="L545" i="23"/>
  <c r="H545" i="23"/>
  <c r="D545" i="23"/>
  <c r="H521" i="23"/>
  <c r="O551" i="23"/>
  <c r="O512" i="23"/>
  <c r="G551" i="23"/>
  <c r="G512" i="23"/>
  <c r="M645" i="23"/>
  <c r="I645" i="23"/>
  <c r="E645" i="23"/>
  <c r="O656" i="23"/>
  <c r="O653" i="23"/>
  <c r="O650" i="23"/>
  <c r="L568" i="23"/>
  <c r="H568" i="23"/>
  <c r="D568" i="23"/>
  <c r="L529" i="23"/>
  <c r="H529" i="23"/>
  <c r="D529" i="23"/>
  <c r="N521" i="23"/>
  <c r="J521" i="23"/>
  <c r="F521" i="23"/>
  <c r="B521" i="23"/>
  <c r="N504" i="23"/>
  <c r="N645" i="23"/>
  <c r="L504" i="23"/>
  <c r="F504" i="23"/>
  <c r="D504" i="23"/>
  <c r="M512" i="23"/>
  <c r="M551" i="23"/>
  <c r="I512" i="23"/>
  <c r="I551" i="23"/>
  <c r="I466" i="23"/>
  <c r="E466" i="23"/>
  <c r="J597" i="23"/>
  <c r="J537" i="23"/>
  <c r="H537" i="23"/>
  <c r="B537" i="23"/>
  <c r="O723" i="22"/>
  <c r="F681" i="22"/>
  <c r="F683" i="22" s="1"/>
  <c r="O603" i="22"/>
  <c r="N603" i="22"/>
  <c r="N634" i="22"/>
  <c r="O589" i="22"/>
  <c r="O634" i="22"/>
  <c r="O521" i="22"/>
  <c r="H589" i="22"/>
  <c r="O545" i="22"/>
  <c r="G545" i="22"/>
  <c r="G658" i="22"/>
  <c r="N537" i="22"/>
  <c r="N632" i="22"/>
  <c r="N640" i="22"/>
  <c r="N590" i="22"/>
  <c r="G568" i="22"/>
  <c r="H558" i="22"/>
  <c r="N557" i="22"/>
  <c r="F557" i="22"/>
  <c r="L556" i="22"/>
  <c r="D556" i="22"/>
  <c r="J555" i="22"/>
  <c r="B555" i="22"/>
  <c r="O537" i="22"/>
  <c r="G537" i="22"/>
  <c r="O529" i="22"/>
  <c r="G529" i="22"/>
  <c r="O522" i="22"/>
  <c r="G511" i="22"/>
  <c r="G512" i="22" s="1"/>
  <c r="G504" i="22"/>
  <c r="G589" i="22"/>
  <c r="N665" i="22"/>
  <c r="F665" i="22"/>
  <c r="D640" i="22"/>
  <c r="D639" i="22"/>
  <c r="H640" i="22"/>
  <c r="H639" i="22"/>
  <c r="L640" i="22"/>
  <c r="L639" i="22"/>
  <c r="O706" i="22"/>
  <c r="O707" i="22"/>
  <c r="M709" i="22"/>
  <c r="M711" i="22" s="1"/>
  <c r="N708" i="22"/>
  <c r="M700" i="22"/>
  <c r="L701" i="22"/>
  <c r="L703" i="22" s="1"/>
  <c r="L658" i="22"/>
  <c r="L642" i="22"/>
  <c r="L511" i="22"/>
  <c r="L466" i="22"/>
  <c r="H658" i="22"/>
  <c r="H642" i="22"/>
  <c r="H645" i="22" s="1"/>
  <c r="H511" i="22"/>
  <c r="H466" i="22"/>
  <c r="D658" i="22"/>
  <c r="D642" i="22"/>
  <c r="D645" i="22" s="1"/>
  <c r="D511" i="22"/>
  <c r="E513" i="22" s="1"/>
  <c r="D466" i="22"/>
  <c r="I693" i="22"/>
  <c r="I695" i="22" s="1"/>
  <c r="J692" i="22"/>
  <c r="H685" i="22"/>
  <c r="H687" i="22" s="1"/>
  <c r="I684" i="22"/>
  <c r="G676" i="22"/>
  <c r="F677" i="22"/>
  <c r="F679" i="22" s="1"/>
  <c r="L597" i="22"/>
  <c r="D597" i="22"/>
  <c r="K656" i="22"/>
  <c r="K653" i="22"/>
  <c r="K650" i="22"/>
  <c r="L653" i="22"/>
  <c r="L650" i="22"/>
  <c r="L656" i="22"/>
  <c r="H653" i="22"/>
  <c r="H650" i="22"/>
  <c r="H656" i="22"/>
  <c r="D653" i="22"/>
  <c r="D650" i="22"/>
  <c r="D656" i="22"/>
  <c r="B589" i="22"/>
  <c r="L545" i="22"/>
  <c r="H545" i="22"/>
  <c r="D545" i="22"/>
  <c r="H521" i="22"/>
  <c r="O551" i="22"/>
  <c r="M645" i="22"/>
  <c r="I645" i="22"/>
  <c r="E645" i="22"/>
  <c r="G656" i="22"/>
  <c r="G653" i="22"/>
  <c r="G650" i="22"/>
  <c r="M656" i="22"/>
  <c r="M653" i="22"/>
  <c r="M650" i="22"/>
  <c r="I656" i="22"/>
  <c r="I653" i="22"/>
  <c r="I650" i="22"/>
  <c r="E656" i="22"/>
  <c r="E653" i="22"/>
  <c r="E650" i="22"/>
  <c r="N568" i="22"/>
  <c r="J568" i="22"/>
  <c r="F568" i="22"/>
  <c r="B568" i="22"/>
  <c r="N529" i="22"/>
  <c r="J529" i="22"/>
  <c r="F529" i="22"/>
  <c r="B529" i="22"/>
  <c r="O466" i="22"/>
  <c r="K466" i="22"/>
  <c r="G466" i="22"/>
  <c r="C466" i="22"/>
  <c r="N521" i="22"/>
  <c r="F521" i="22"/>
  <c r="B521" i="22"/>
  <c r="N504" i="22"/>
  <c r="L504" i="22"/>
  <c r="F504" i="22"/>
  <c r="D504" i="22"/>
  <c r="M513" i="22"/>
  <c r="M512" i="22"/>
  <c r="M551" i="22"/>
  <c r="I513" i="22"/>
  <c r="I512" i="22"/>
  <c r="I551" i="22"/>
  <c r="I466" i="22"/>
  <c r="E466" i="22"/>
  <c r="L537" i="22"/>
  <c r="D537" i="22"/>
  <c r="O718" i="22"/>
  <c r="O719" i="22"/>
  <c r="N713" i="22"/>
  <c r="N715" i="22" s="1"/>
  <c r="O712" i="22"/>
  <c r="O713" i="22" s="1"/>
  <c r="I689" i="22"/>
  <c r="I691" i="22" s="1"/>
  <c r="J688" i="22"/>
  <c r="L697" i="22"/>
  <c r="L699" i="22" s="1"/>
  <c r="M696" i="22"/>
  <c r="N642" i="22"/>
  <c r="N645" i="22" s="1"/>
  <c r="N511" i="22"/>
  <c r="N658" i="22"/>
  <c r="N597" i="22"/>
  <c r="N466" i="22"/>
  <c r="J642" i="22"/>
  <c r="J658" i="22"/>
  <c r="J511" i="22"/>
  <c r="K513" i="22" s="1"/>
  <c r="J466" i="22"/>
  <c r="F642" i="22"/>
  <c r="F645" i="22" s="1"/>
  <c r="F511" i="22"/>
  <c r="F658" i="22"/>
  <c r="F597" i="22"/>
  <c r="F466" i="22"/>
  <c r="B658" i="22"/>
  <c r="B511" i="22"/>
  <c r="C513" i="22" s="1"/>
  <c r="H672" i="22"/>
  <c r="G673" i="22"/>
  <c r="G675" i="22" s="1"/>
  <c r="C656" i="22"/>
  <c r="C650" i="22"/>
  <c r="C653" i="22"/>
  <c r="N653" i="22"/>
  <c r="N656" i="22"/>
  <c r="N650" i="22"/>
  <c r="N589" i="22"/>
  <c r="J653" i="22"/>
  <c r="J656" i="22"/>
  <c r="J650" i="22"/>
  <c r="J589" i="22"/>
  <c r="F653" i="22"/>
  <c r="F656" i="22"/>
  <c r="F650" i="22"/>
  <c r="F589" i="22"/>
  <c r="B656" i="22"/>
  <c r="B653" i="22"/>
  <c r="N545" i="22"/>
  <c r="J545" i="22"/>
  <c r="F545" i="22"/>
  <c r="B545" i="22"/>
  <c r="L521" i="22"/>
  <c r="D521" i="22"/>
  <c r="K551" i="22"/>
  <c r="K512" i="22"/>
  <c r="C551" i="22"/>
  <c r="C512" i="22"/>
  <c r="O645" i="22"/>
  <c r="K645" i="22"/>
  <c r="G645" i="22"/>
  <c r="C645" i="22"/>
  <c r="O656" i="22"/>
  <c r="O653" i="22"/>
  <c r="O650" i="22"/>
  <c r="L568" i="22"/>
  <c r="H568" i="22"/>
  <c r="D568" i="22"/>
  <c r="L529" i="22"/>
  <c r="H529" i="22"/>
  <c r="D529" i="22"/>
  <c r="L645" i="22"/>
  <c r="J504" i="22"/>
  <c r="J645" i="22"/>
  <c r="H504" i="22"/>
  <c r="B504" i="22"/>
  <c r="M466" i="22"/>
  <c r="E512" i="22"/>
  <c r="E551" i="22"/>
  <c r="J597" i="22"/>
  <c r="J537" i="22"/>
  <c r="H537" i="22"/>
  <c r="B537" i="22"/>
  <c r="O707" i="21"/>
  <c r="N590" i="21"/>
  <c r="N649" i="21"/>
  <c r="O650" i="21" s="1"/>
  <c r="B545" i="21"/>
  <c r="F545" i="21"/>
  <c r="O632" i="21"/>
  <c r="M589" i="21"/>
  <c r="E589" i="21"/>
  <c r="N545" i="21"/>
  <c r="N521" i="21"/>
  <c r="O504" i="21"/>
  <c r="O505" i="21"/>
  <c r="O538" i="21"/>
  <c r="O522" i="21"/>
  <c r="O603" i="21"/>
  <c r="O590" i="21"/>
  <c r="N597" i="21"/>
  <c r="J589" i="21"/>
  <c r="F568" i="21"/>
  <c r="N537" i="21"/>
  <c r="B521" i="21"/>
  <c r="N529" i="21"/>
  <c r="G545" i="21"/>
  <c r="F597" i="21"/>
  <c r="N568" i="21"/>
  <c r="F537" i="21"/>
  <c r="J529" i="21"/>
  <c r="J521" i="21"/>
  <c r="K545" i="21"/>
  <c r="O537" i="21"/>
  <c r="G537" i="21"/>
  <c r="C545" i="21"/>
  <c r="O521" i="21"/>
  <c r="G521" i="21"/>
  <c r="K504" i="21"/>
  <c r="C504" i="21"/>
  <c r="N603" i="21"/>
  <c r="O597" i="21"/>
  <c r="G597" i="21"/>
  <c r="O589" i="21"/>
  <c r="K589" i="21"/>
  <c r="G589" i="21"/>
  <c r="C589" i="21"/>
  <c r="N640" i="21"/>
  <c r="J597" i="21"/>
  <c r="B597" i="21"/>
  <c r="N589" i="21"/>
  <c r="F589" i="21"/>
  <c r="J568" i="21"/>
  <c r="B568" i="21"/>
  <c r="O545" i="21"/>
  <c r="K537" i="21"/>
  <c r="C537" i="21"/>
  <c r="B537" i="21"/>
  <c r="F529" i="21"/>
  <c r="N505" i="21"/>
  <c r="O432" i="21"/>
  <c r="O430" i="21"/>
  <c r="O714" i="21"/>
  <c r="O715" i="21"/>
  <c r="M709" i="21"/>
  <c r="M711" i="21" s="1"/>
  <c r="N708" i="21"/>
  <c r="N696" i="21"/>
  <c r="M697" i="21"/>
  <c r="M699" i="21" s="1"/>
  <c r="K688" i="21"/>
  <c r="J689" i="21"/>
  <c r="J691" i="21" s="1"/>
  <c r="H685" i="21"/>
  <c r="H687" i="21" s="1"/>
  <c r="I684" i="21"/>
  <c r="I680" i="21"/>
  <c r="H681" i="21"/>
  <c r="H683" i="21" s="1"/>
  <c r="M653" i="21"/>
  <c r="M650" i="21"/>
  <c r="M656" i="21"/>
  <c r="I653" i="21"/>
  <c r="I650" i="21"/>
  <c r="I656" i="21"/>
  <c r="E653" i="21"/>
  <c r="E650" i="21"/>
  <c r="E656" i="21"/>
  <c r="L642" i="21"/>
  <c r="L645" i="21" s="1"/>
  <c r="L511" i="21"/>
  <c r="L466" i="21"/>
  <c r="H642" i="21"/>
  <c r="H645" i="21" s="1"/>
  <c r="H511" i="21"/>
  <c r="H466" i="21"/>
  <c r="D642" i="21"/>
  <c r="D645" i="21" s="1"/>
  <c r="D511" i="21"/>
  <c r="D466" i="21"/>
  <c r="L656" i="21"/>
  <c r="L653" i="21"/>
  <c r="L650" i="21"/>
  <c r="H656" i="21"/>
  <c r="H653" i="21"/>
  <c r="H650" i="21"/>
  <c r="D656" i="21"/>
  <c r="D653" i="21"/>
  <c r="D650" i="21"/>
  <c r="B656" i="21"/>
  <c r="B653" i="21"/>
  <c r="M642" i="21"/>
  <c r="M645" i="21" s="1"/>
  <c r="M658" i="21"/>
  <c r="M466" i="21"/>
  <c r="M511" i="21"/>
  <c r="I642" i="21"/>
  <c r="I645" i="21" s="1"/>
  <c r="I658" i="21"/>
  <c r="I466" i="21"/>
  <c r="I511" i="21"/>
  <c r="E642" i="21"/>
  <c r="E645" i="21" s="1"/>
  <c r="E658" i="21"/>
  <c r="E466" i="21"/>
  <c r="E511" i="21"/>
  <c r="M537" i="21"/>
  <c r="I537" i="21"/>
  <c r="E537" i="21"/>
  <c r="M521" i="21"/>
  <c r="I521" i="21"/>
  <c r="E521" i="21"/>
  <c r="M504" i="21"/>
  <c r="I504" i="21"/>
  <c r="E504" i="21"/>
  <c r="L537" i="21"/>
  <c r="H537" i="21"/>
  <c r="D537" i="21"/>
  <c r="L529" i="21"/>
  <c r="H529" i="21"/>
  <c r="D529" i="21"/>
  <c r="L521" i="21"/>
  <c r="H521" i="21"/>
  <c r="D521" i="21"/>
  <c r="L701" i="21"/>
  <c r="L703" i="21" s="1"/>
  <c r="M700" i="21"/>
  <c r="O718" i="21"/>
  <c r="O719" i="21"/>
  <c r="O723" i="21"/>
  <c r="I693" i="21"/>
  <c r="I695" i="21" s="1"/>
  <c r="J692" i="21"/>
  <c r="D673" i="21"/>
  <c r="D675" i="21" s="1"/>
  <c r="E672" i="21"/>
  <c r="L658" i="21"/>
  <c r="H658" i="21"/>
  <c r="D658" i="21"/>
  <c r="M597" i="21"/>
  <c r="I597" i="21"/>
  <c r="E597" i="21"/>
  <c r="O653" i="21"/>
  <c r="O656" i="21"/>
  <c r="K653" i="21"/>
  <c r="K650" i="21"/>
  <c r="K656" i="21"/>
  <c r="G653" i="21"/>
  <c r="G650" i="21"/>
  <c r="G656" i="21"/>
  <c r="C653" i="21"/>
  <c r="C650" i="21"/>
  <c r="C656" i="21"/>
  <c r="L545" i="21"/>
  <c r="H545" i="21"/>
  <c r="D545" i="21"/>
  <c r="N642" i="21"/>
  <c r="N645" i="21" s="1"/>
  <c r="N511" i="21"/>
  <c r="N466" i="21"/>
  <c r="J642" i="21"/>
  <c r="J645" i="21" s="1"/>
  <c r="J511" i="21"/>
  <c r="J466" i="21"/>
  <c r="F642" i="21"/>
  <c r="F645" i="21" s="1"/>
  <c r="F511" i="21"/>
  <c r="F466" i="21"/>
  <c r="B551" i="21"/>
  <c r="B512" i="21"/>
  <c r="L597" i="21"/>
  <c r="H597" i="21"/>
  <c r="D597" i="21"/>
  <c r="L589" i="21"/>
  <c r="J656" i="21"/>
  <c r="J653" i="21"/>
  <c r="J650" i="21"/>
  <c r="H589" i="21"/>
  <c r="F656" i="21"/>
  <c r="F653" i="21"/>
  <c r="F650" i="21"/>
  <c r="D589" i="21"/>
  <c r="B589" i="21"/>
  <c r="L568" i="21"/>
  <c r="H568" i="21"/>
  <c r="D568" i="21"/>
  <c r="O642" i="21"/>
  <c r="O645" i="21" s="1"/>
  <c r="O658" i="21"/>
  <c r="O466" i="21"/>
  <c r="O511" i="21"/>
  <c r="K642" i="21"/>
  <c r="K645" i="21" s="1"/>
  <c r="K658" i="21"/>
  <c r="K466" i="21"/>
  <c r="K511" i="21"/>
  <c r="G642" i="21"/>
  <c r="G645" i="21" s="1"/>
  <c r="G658" i="21"/>
  <c r="G466" i="21"/>
  <c r="G511" i="21"/>
  <c r="C642" i="21"/>
  <c r="C645" i="21" s="1"/>
  <c r="C658" i="21"/>
  <c r="C466" i="21"/>
  <c r="C511" i="21"/>
  <c r="O665" i="21"/>
  <c r="M665" i="21"/>
  <c r="K665" i="21"/>
  <c r="I665" i="21"/>
  <c r="G665" i="21"/>
  <c r="E665" i="21"/>
  <c r="C665" i="21"/>
  <c r="N665" i="21"/>
  <c r="J665" i="21"/>
  <c r="F665" i="21"/>
  <c r="B665" i="21"/>
  <c r="L665" i="21"/>
  <c r="H665" i="21"/>
  <c r="D665" i="21"/>
  <c r="M545" i="21"/>
  <c r="I545" i="21"/>
  <c r="E545" i="21"/>
  <c r="O529" i="21"/>
  <c r="M529" i="21"/>
  <c r="K529" i="21"/>
  <c r="I529" i="21"/>
  <c r="G529" i="21"/>
  <c r="E529" i="21"/>
  <c r="C529" i="21"/>
  <c r="B529" i="21"/>
  <c r="N504" i="21"/>
  <c r="L504" i="21"/>
  <c r="J504" i="21"/>
  <c r="H504" i="21"/>
  <c r="F504" i="21"/>
  <c r="D504" i="21"/>
  <c r="B504" i="21"/>
  <c r="J644" i="20"/>
  <c r="I645" i="20"/>
  <c r="I647" i="20" s="1"/>
  <c r="K553" i="20"/>
  <c r="K560" i="20"/>
  <c r="M530" i="20"/>
  <c r="D566" i="20"/>
  <c r="N560" i="20"/>
  <c r="F531" i="20"/>
  <c r="G497" i="20"/>
  <c r="H499"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7"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K521" i="19"/>
  <c r="J597" i="19"/>
  <c r="J568" i="19"/>
  <c r="J658" i="19"/>
  <c r="AY125" i="19"/>
  <c r="B432" i="19" s="1"/>
  <c r="B420" i="19"/>
  <c r="B421" i="19" s="1"/>
  <c r="AM125" i="19"/>
  <c r="E432" i="19" s="1"/>
  <c r="E420" i="19"/>
  <c r="E421" i="19" s="1"/>
  <c r="AV125" i="19"/>
  <c r="C431" i="19" s="1"/>
  <c r="C419" i="19"/>
  <c r="N125" i="19"/>
  <c r="L429" i="19" s="1"/>
  <c r="L417" i="19"/>
  <c r="AA125" i="19"/>
  <c r="H432" i="19" s="1"/>
  <c r="H420" i="19"/>
  <c r="H421" i="19" s="1"/>
  <c r="AW125" i="19"/>
  <c r="C430" i="19" s="1"/>
  <c r="C418" i="19"/>
  <c r="AJ125" i="19"/>
  <c r="F431" i="19" s="1"/>
  <c r="F419" i="19"/>
  <c r="O125" i="19"/>
  <c r="K432" i="19" s="1"/>
  <c r="K420" i="19"/>
  <c r="K421" i="19" s="1"/>
  <c r="AK125" i="19"/>
  <c r="F430" i="19" s="1"/>
  <c r="F418" i="19"/>
  <c r="X125" i="19"/>
  <c r="I431" i="19" s="1"/>
  <c r="I419" i="19"/>
  <c r="R125" i="19"/>
  <c r="K429" i="19" s="1"/>
  <c r="K417" i="19"/>
  <c r="AR125" i="19"/>
  <c r="D431" i="19" s="1"/>
  <c r="D419" i="19"/>
  <c r="Y125" i="19"/>
  <c r="I430" i="19" s="1"/>
  <c r="I418" i="19"/>
  <c r="F125" i="19"/>
  <c r="N429" i="19" s="1"/>
  <c r="N417" i="19"/>
  <c r="AF125" i="19"/>
  <c r="G431" i="19" s="1"/>
  <c r="G419" i="19"/>
  <c r="M125" i="19"/>
  <c r="L430" i="19" s="1"/>
  <c r="L418" i="19"/>
  <c r="T125" i="19"/>
  <c r="J431" i="19" s="1"/>
  <c r="J419" i="19"/>
  <c r="L645" i="19"/>
  <c r="AX125" i="19"/>
  <c r="C429" i="19" s="1"/>
  <c r="C417" i="19"/>
  <c r="L125" i="19"/>
  <c r="L431" i="19" s="1"/>
  <c r="L419" i="19"/>
  <c r="H645" i="19"/>
  <c r="AL125" i="19"/>
  <c r="F429" i="19" s="1"/>
  <c r="F417" i="19"/>
  <c r="Z125" i="19"/>
  <c r="I429" i="19" s="1"/>
  <c r="I417" i="19"/>
  <c r="B125" i="19"/>
  <c r="O417" i="19"/>
  <c r="O420" i="19"/>
  <c r="O421" i="19" s="1"/>
  <c r="O719" i="18"/>
  <c r="O723" i="19"/>
  <c r="L665" i="19"/>
  <c r="K665" i="19"/>
  <c r="J665" i="19"/>
  <c r="I665" i="19"/>
  <c r="H665" i="19"/>
  <c r="G665" i="19"/>
  <c r="F665" i="19"/>
  <c r="E665" i="19"/>
  <c r="D665" i="19"/>
  <c r="O665" i="19"/>
  <c r="C665" i="19"/>
  <c r="M665" i="19"/>
  <c r="B665" i="19"/>
  <c r="N665" i="19"/>
  <c r="C551" i="19"/>
  <c r="C512"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645" i="19" s="1"/>
  <c r="K511" i="19"/>
  <c r="L513" i="19" s="1"/>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L650"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F640" i="19"/>
  <c r="C529" i="19"/>
  <c r="C466" i="19"/>
  <c r="D673" i="19"/>
  <c r="D675" i="19" s="1"/>
  <c r="E672" i="19"/>
  <c r="O644" i="19"/>
  <c r="O643" i="19"/>
  <c r="O645" i="19" s="1"/>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K650" i="19"/>
  <c r="K656" i="19"/>
  <c r="K653" i="19"/>
  <c r="H555" i="19"/>
  <c r="H570" i="19"/>
  <c r="J645" i="19"/>
  <c r="E573" i="19"/>
  <c r="E558"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K432" i="18" s="1"/>
  <c r="H545" i="18"/>
  <c r="F573" i="18"/>
  <c r="F558" i="18"/>
  <c r="F572" i="18"/>
  <c r="F557" i="18"/>
  <c r="F640" i="18"/>
  <c r="F639" i="18"/>
  <c r="F433" i="18"/>
  <c r="K545" i="18"/>
  <c r="B640" i="18"/>
  <c r="B639" i="18"/>
  <c r="B433"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597" i="18"/>
  <c r="J511" i="18"/>
  <c r="K513" i="18" s="1"/>
  <c r="J466" i="18"/>
  <c r="D572" i="18"/>
  <c r="D557" i="18"/>
  <c r="M573" i="18"/>
  <c r="M558" i="18"/>
  <c r="AS125" i="18"/>
  <c r="D430" i="18" s="1"/>
  <c r="D418" i="18"/>
  <c r="AQ125" i="18"/>
  <c r="D432" i="18" s="1"/>
  <c r="D420" i="18"/>
  <c r="D421" i="18" s="1"/>
  <c r="L640" i="18"/>
  <c r="L639" i="18"/>
  <c r="L433" i="18"/>
  <c r="B417" i="18"/>
  <c r="BB125" i="18"/>
  <c r="B429" i="18" s="1"/>
  <c r="H420" i="18"/>
  <c r="H421" i="18" s="1"/>
  <c r="AA125" i="18"/>
  <c r="H432"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N645"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29" i="18" s="1"/>
  <c r="O723" i="18"/>
  <c r="H505"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N432" i="18" s="1"/>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D645"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E640" i="18"/>
  <c r="E639" i="18"/>
  <c r="E433"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L545"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D433" i="15"/>
  <c r="M597" i="15"/>
  <c r="B571" i="15"/>
  <c r="B556" i="15"/>
  <c r="M656" i="15"/>
  <c r="M653" i="15"/>
  <c r="K649" i="15"/>
  <c r="K632" i="15"/>
  <c r="K590" i="15"/>
  <c r="K589" i="15"/>
  <c r="K603" i="15"/>
  <c r="K634" i="15"/>
  <c r="L573" i="15"/>
  <c r="L558" i="15"/>
  <c r="I568" i="15"/>
  <c r="G433"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D650" i="26" l="1"/>
  <c r="D656" i="26"/>
  <c r="D645" i="26"/>
  <c r="J645" i="26"/>
  <c r="H645" i="26"/>
  <c r="B653" i="26"/>
  <c r="B656" i="26"/>
  <c r="I645" i="26"/>
  <c r="O645" i="26"/>
  <c r="G645" i="26"/>
  <c r="B639" i="22"/>
  <c r="B433" i="22"/>
  <c r="E616" i="20"/>
  <c r="G616" i="20"/>
  <c r="G676" i="21"/>
  <c r="D663" i="22"/>
  <c r="C653" i="25"/>
  <c r="J640" i="15"/>
  <c r="H681" i="22"/>
  <c r="H683" i="22" s="1"/>
  <c r="G640" i="15"/>
  <c r="G498" i="20"/>
  <c r="M515" i="20"/>
  <c r="N653" i="21"/>
  <c r="H665" i="22"/>
  <c r="O665" i="22"/>
  <c r="N663" i="22"/>
  <c r="E665" i="22"/>
  <c r="O704" i="23"/>
  <c r="O705" i="23" s="1"/>
  <c r="N705" i="23"/>
  <c r="N707" i="23" s="1"/>
  <c r="F645" i="19"/>
  <c r="I665" i="22"/>
  <c r="K692" i="18"/>
  <c r="J693" i="18"/>
  <c r="J695" i="18" s="1"/>
  <c r="J515" i="20"/>
  <c r="M665" i="22"/>
  <c r="I684" i="18"/>
  <c r="H685" i="18"/>
  <c r="H687" i="18" s="1"/>
  <c r="E571" i="15"/>
  <c r="L665" i="22"/>
  <c r="K515" i="20"/>
  <c r="F663" i="22"/>
  <c r="C663" i="22"/>
  <c r="G551" i="22"/>
  <c r="B665" i="22"/>
  <c r="J665" i="22"/>
  <c r="L663" i="18"/>
  <c r="O545" i="20"/>
  <c r="C665" i="22"/>
  <c r="D640" i="15"/>
  <c r="G665" i="22"/>
  <c r="J663" i="22"/>
  <c r="D665" i="22"/>
  <c r="C663" i="26"/>
  <c r="K663" i="26"/>
  <c r="O663" i="26"/>
  <c r="E663" i="26"/>
  <c r="I663" i="26"/>
  <c r="M663" i="26"/>
  <c r="O433" i="26"/>
  <c r="O640" i="26"/>
  <c r="O639" i="26"/>
  <c r="B559" i="26"/>
  <c r="B574" i="26"/>
  <c r="B552" i="26"/>
  <c r="J551" i="26"/>
  <c r="J513" i="26"/>
  <c r="J512" i="26"/>
  <c r="E551" i="26"/>
  <c r="E512" i="26"/>
  <c r="E513" i="26"/>
  <c r="I551" i="26"/>
  <c r="I512" i="26"/>
  <c r="I513" i="26"/>
  <c r="M551" i="26"/>
  <c r="M512" i="26"/>
  <c r="M513" i="26"/>
  <c r="H663" i="26"/>
  <c r="F672" i="26"/>
  <c r="E673" i="26"/>
  <c r="E675" i="26" s="1"/>
  <c r="J693" i="26"/>
  <c r="J695" i="26" s="1"/>
  <c r="K692" i="26"/>
  <c r="G677" i="26"/>
  <c r="G679" i="26" s="1"/>
  <c r="H676" i="26"/>
  <c r="M701" i="26"/>
  <c r="M703" i="26" s="1"/>
  <c r="N700" i="26"/>
  <c r="D513" i="26"/>
  <c r="D551" i="26"/>
  <c r="D512" i="26"/>
  <c r="L513" i="26"/>
  <c r="L551" i="26"/>
  <c r="L512" i="26"/>
  <c r="C551" i="26"/>
  <c r="C512" i="26"/>
  <c r="C513" i="26"/>
  <c r="G551" i="26"/>
  <c r="G512" i="26"/>
  <c r="G513" i="26"/>
  <c r="K551" i="26"/>
  <c r="K512" i="26"/>
  <c r="K513" i="26"/>
  <c r="O551" i="26"/>
  <c r="O512" i="26"/>
  <c r="O513" i="26"/>
  <c r="J663" i="26"/>
  <c r="I685" i="26"/>
  <c r="I687" i="26" s="1"/>
  <c r="J684" i="26"/>
  <c r="N709" i="26"/>
  <c r="N711" i="26" s="1"/>
  <c r="O708" i="26"/>
  <c r="O709" i="26" s="1"/>
  <c r="F551" i="26"/>
  <c r="F513" i="26"/>
  <c r="F512" i="26"/>
  <c r="N551" i="26"/>
  <c r="N513" i="26"/>
  <c r="N512" i="26"/>
  <c r="G663" i="26"/>
  <c r="P656" i="26"/>
  <c r="D663" i="26"/>
  <c r="L663" i="26"/>
  <c r="H513" i="26"/>
  <c r="H551" i="26"/>
  <c r="H512" i="26"/>
  <c r="P658" i="26"/>
  <c r="F663" i="26"/>
  <c r="N663" i="26"/>
  <c r="I681" i="26"/>
  <c r="I683" i="26" s="1"/>
  <c r="J680" i="26"/>
  <c r="K689" i="26"/>
  <c r="K691" i="26" s="1"/>
  <c r="L688" i="26"/>
  <c r="N697" i="26"/>
  <c r="N699" i="26" s="1"/>
  <c r="O696" i="26"/>
  <c r="O697" i="26" s="1"/>
  <c r="I680" i="25"/>
  <c r="H681" i="25"/>
  <c r="H683" i="25" s="1"/>
  <c r="M705" i="25"/>
  <c r="M707" i="25" s="1"/>
  <c r="N704" i="25"/>
  <c r="C663" i="25"/>
  <c r="P658" i="25"/>
  <c r="M668" i="25" s="1"/>
  <c r="O663" i="25"/>
  <c r="F663" i="25"/>
  <c r="H663" i="25"/>
  <c r="N663" i="25"/>
  <c r="O640" i="25"/>
  <c r="O433" i="25"/>
  <c r="O639" i="25"/>
  <c r="I559" i="25"/>
  <c r="I574" i="25"/>
  <c r="I552" i="25"/>
  <c r="D551" i="25"/>
  <c r="E553" i="25" s="1"/>
  <c r="D512" i="25"/>
  <c r="D513" i="25"/>
  <c r="B551" i="25"/>
  <c r="B512" i="25"/>
  <c r="C513" i="25"/>
  <c r="C551" i="25"/>
  <c r="C512" i="25"/>
  <c r="K663" i="25"/>
  <c r="G677" i="25"/>
  <c r="G679" i="25" s="1"/>
  <c r="H676" i="25"/>
  <c r="H551" i="25"/>
  <c r="I553" i="25" s="1"/>
  <c r="H512" i="25"/>
  <c r="H513" i="25"/>
  <c r="N551" i="25"/>
  <c r="O553" i="25" s="1"/>
  <c r="N512" i="25"/>
  <c r="N513" i="25"/>
  <c r="I663" i="25"/>
  <c r="H673" i="25"/>
  <c r="H675" i="25" s="1"/>
  <c r="I672" i="25"/>
  <c r="L551" i="25"/>
  <c r="L512" i="25"/>
  <c r="L513" i="25"/>
  <c r="G663" i="25"/>
  <c r="P656" i="25"/>
  <c r="N709" i="25"/>
  <c r="N711" i="25" s="1"/>
  <c r="O708" i="25"/>
  <c r="O709" i="25" s="1"/>
  <c r="E559" i="25"/>
  <c r="E574" i="25"/>
  <c r="E552" i="25"/>
  <c r="E513" i="25"/>
  <c r="O559" i="25"/>
  <c r="O574" i="25"/>
  <c r="O552" i="25"/>
  <c r="J551" i="25"/>
  <c r="J512" i="25"/>
  <c r="J513" i="25"/>
  <c r="K513" i="25"/>
  <c r="K551" i="25"/>
  <c r="K512" i="25"/>
  <c r="I685" i="25"/>
  <c r="I687" i="25" s="1"/>
  <c r="J684" i="25"/>
  <c r="J693" i="25"/>
  <c r="J695" i="25" s="1"/>
  <c r="K692" i="25"/>
  <c r="N696" i="25"/>
  <c r="M697" i="25"/>
  <c r="M699" i="25" s="1"/>
  <c r="K688" i="25"/>
  <c r="J689" i="25"/>
  <c r="J691" i="25" s="1"/>
  <c r="O714" i="25"/>
  <c r="O715" i="25"/>
  <c r="M559" i="25"/>
  <c r="M574" i="25"/>
  <c r="M553" i="25"/>
  <c r="M552" i="25"/>
  <c r="M513" i="25"/>
  <c r="F551" i="25"/>
  <c r="F512" i="25"/>
  <c r="F513" i="25"/>
  <c r="E663" i="25"/>
  <c r="M663" i="25"/>
  <c r="G513" i="25"/>
  <c r="G551" i="25"/>
  <c r="G512" i="25"/>
  <c r="D663" i="25"/>
  <c r="J663" i="25"/>
  <c r="L663" i="25"/>
  <c r="M701" i="25"/>
  <c r="M703" i="25" s="1"/>
  <c r="N700" i="25"/>
  <c r="J680" i="23"/>
  <c r="I681" i="23"/>
  <c r="I683" i="23" s="1"/>
  <c r="P658" i="23"/>
  <c r="O668" i="23" s="1"/>
  <c r="D663" i="23"/>
  <c r="J663" i="23"/>
  <c r="L663" i="23"/>
  <c r="F663" i="23"/>
  <c r="H663" i="23"/>
  <c r="N663" i="23"/>
  <c r="C663" i="23"/>
  <c r="O639" i="23"/>
  <c r="O640" i="23"/>
  <c r="O433" i="23"/>
  <c r="I559" i="23"/>
  <c r="I574" i="23"/>
  <c r="I552" i="23"/>
  <c r="G559" i="23"/>
  <c r="G574" i="23"/>
  <c r="G552" i="23"/>
  <c r="H673" i="23"/>
  <c r="H675" i="23" s="1"/>
  <c r="I672" i="23"/>
  <c r="F551" i="23"/>
  <c r="G553" i="23" s="1"/>
  <c r="F512" i="23"/>
  <c r="F513" i="23"/>
  <c r="E559" i="23"/>
  <c r="E574" i="23"/>
  <c r="E552" i="23"/>
  <c r="I663" i="23"/>
  <c r="G663" i="23"/>
  <c r="P656" i="23"/>
  <c r="C559" i="23"/>
  <c r="C574" i="23"/>
  <c r="C552" i="23"/>
  <c r="K663" i="23"/>
  <c r="G677" i="23"/>
  <c r="G679" i="23" s="1"/>
  <c r="H676" i="23"/>
  <c r="D551" i="23"/>
  <c r="D512" i="23"/>
  <c r="D513" i="23"/>
  <c r="H551" i="23"/>
  <c r="I553" i="23" s="1"/>
  <c r="H512" i="23"/>
  <c r="H513" i="23"/>
  <c r="L551" i="23"/>
  <c r="M553" i="23" s="1"/>
  <c r="L512" i="23"/>
  <c r="L513" i="23"/>
  <c r="N709" i="23"/>
  <c r="N711" i="23" s="1"/>
  <c r="O708" i="23"/>
  <c r="O709" i="23" s="1"/>
  <c r="M559" i="23"/>
  <c r="M574" i="23"/>
  <c r="M552" i="23"/>
  <c r="O663" i="23"/>
  <c r="O559" i="23"/>
  <c r="O574" i="23"/>
  <c r="O552" i="23"/>
  <c r="B551" i="23"/>
  <c r="B512" i="23"/>
  <c r="J551" i="23"/>
  <c r="J512" i="23"/>
  <c r="J513" i="23"/>
  <c r="N551" i="23"/>
  <c r="N512" i="23"/>
  <c r="N513" i="23"/>
  <c r="N696" i="23"/>
  <c r="M697" i="23"/>
  <c r="M699" i="23" s="1"/>
  <c r="K688" i="23"/>
  <c r="J689" i="23"/>
  <c r="J691" i="23" s="1"/>
  <c r="O714" i="23"/>
  <c r="O715" i="23"/>
  <c r="O665" i="23"/>
  <c r="M665" i="23"/>
  <c r="K665" i="23"/>
  <c r="I665" i="23"/>
  <c r="G665" i="23"/>
  <c r="E665" i="23"/>
  <c r="C665" i="23"/>
  <c r="N665" i="23"/>
  <c r="J665" i="23"/>
  <c r="F665" i="23"/>
  <c r="B665" i="23"/>
  <c r="H665" i="23"/>
  <c r="L665" i="23"/>
  <c r="D665" i="23"/>
  <c r="E663" i="23"/>
  <c r="M663" i="23"/>
  <c r="C513" i="23"/>
  <c r="K559" i="23"/>
  <c r="K553" i="23"/>
  <c r="K574" i="23"/>
  <c r="K552" i="23"/>
  <c r="I685" i="23"/>
  <c r="I687" i="23" s="1"/>
  <c r="J684" i="23"/>
  <c r="J693" i="23"/>
  <c r="J695" i="23" s="1"/>
  <c r="K692" i="23"/>
  <c r="M701" i="23"/>
  <c r="M703" i="23" s="1"/>
  <c r="N700" i="23"/>
  <c r="P658" i="22"/>
  <c r="M668" i="22" s="1"/>
  <c r="J680" i="22"/>
  <c r="I681" i="22"/>
  <c r="I683" i="22" s="1"/>
  <c r="L663" i="22"/>
  <c r="K559" i="22"/>
  <c r="K574" i="22"/>
  <c r="K552" i="22"/>
  <c r="H673" i="22"/>
  <c r="H675" i="22" s="1"/>
  <c r="I672" i="22"/>
  <c r="F551" i="22"/>
  <c r="F512" i="22"/>
  <c r="F513" i="22"/>
  <c r="M559" i="22"/>
  <c r="M574" i="22"/>
  <c r="M552" i="22"/>
  <c r="I663" i="22"/>
  <c r="G663" i="22"/>
  <c r="P656" i="22"/>
  <c r="G513" i="22"/>
  <c r="O559" i="22"/>
  <c r="O574" i="22"/>
  <c r="O552" i="22"/>
  <c r="H663" i="22"/>
  <c r="K663" i="22"/>
  <c r="G677" i="22"/>
  <c r="G679" i="22" s="1"/>
  <c r="H676" i="22"/>
  <c r="D551" i="22"/>
  <c r="E553" i="22" s="1"/>
  <c r="D512" i="22"/>
  <c r="D513" i="22"/>
  <c r="H551" i="22"/>
  <c r="I553" i="22" s="1"/>
  <c r="H512" i="22"/>
  <c r="H513" i="22"/>
  <c r="L551" i="22"/>
  <c r="M553" i="22" s="1"/>
  <c r="L512" i="22"/>
  <c r="L513" i="22"/>
  <c r="N709" i="22"/>
  <c r="N711" i="22" s="1"/>
  <c r="O708" i="22"/>
  <c r="O709" i="22" s="1"/>
  <c r="E559" i="22"/>
  <c r="E574" i="22"/>
  <c r="E552" i="22"/>
  <c r="O663" i="22"/>
  <c r="C559" i="22"/>
  <c r="C574" i="22"/>
  <c r="C552" i="22"/>
  <c r="B551" i="22"/>
  <c r="B512" i="22"/>
  <c r="J551" i="22"/>
  <c r="J512" i="22"/>
  <c r="J513" i="22"/>
  <c r="N551" i="22"/>
  <c r="N512" i="22"/>
  <c r="N513" i="22"/>
  <c r="N696" i="22"/>
  <c r="M697" i="22"/>
  <c r="M699" i="22" s="1"/>
  <c r="K688" i="22"/>
  <c r="J689" i="22"/>
  <c r="J691" i="22" s="1"/>
  <c r="O714" i="22"/>
  <c r="O715" i="22"/>
  <c r="I559" i="22"/>
  <c r="I574" i="22"/>
  <c r="I552" i="22"/>
  <c r="E663" i="22"/>
  <c r="M663" i="22"/>
  <c r="G559" i="22"/>
  <c r="G553" i="22"/>
  <c r="G574" i="22"/>
  <c r="G552" i="22"/>
  <c r="O513" i="22"/>
  <c r="I685" i="22"/>
  <c r="I687" i="22" s="1"/>
  <c r="J684" i="22"/>
  <c r="J693" i="22"/>
  <c r="J695" i="22" s="1"/>
  <c r="K692" i="22"/>
  <c r="M701" i="22"/>
  <c r="M703" i="22" s="1"/>
  <c r="N700" i="22"/>
  <c r="N650" i="21"/>
  <c r="N656" i="21"/>
  <c r="C663" i="21"/>
  <c r="K663" i="21"/>
  <c r="I663" i="21"/>
  <c r="O433" i="21"/>
  <c r="O639" i="21"/>
  <c r="O640" i="21"/>
  <c r="F663" i="21"/>
  <c r="J663" i="21"/>
  <c r="J551" i="21"/>
  <c r="J512" i="21"/>
  <c r="J513" i="21"/>
  <c r="F672" i="21"/>
  <c r="E673" i="21"/>
  <c r="E675" i="21" s="1"/>
  <c r="J693" i="21"/>
  <c r="J695" i="21" s="1"/>
  <c r="K692" i="21"/>
  <c r="H663" i="21"/>
  <c r="H551" i="21"/>
  <c r="H512" i="21"/>
  <c r="H513" i="21"/>
  <c r="I685" i="21"/>
  <c r="I687" i="21" s="1"/>
  <c r="J684" i="21"/>
  <c r="N709" i="21"/>
  <c r="N711" i="21" s="1"/>
  <c r="O708" i="21"/>
  <c r="O709" i="21" s="1"/>
  <c r="C551" i="21"/>
  <c r="C513" i="21"/>
  <c r="C512" i="21"/>
  <c r="G551" i="21"/>
  <c r="G513" i="21"/>
  <c r="G512" i="21"/>
  <c r="P658" i="21"/>
  <c r="K551" i="21"/>
  <c r="K513" i="21"/>
  <c r="K512" i="21"/>
  <c r="O551" i="21"/>
  <c r="O513" i="21"/>
  <c r="O512" i="21"/>
  <c r="B574" i="21"/>
  <c r="B552" i="21"/>
  <c r="B559" i="21"/>
  <c r="F551" i="21"/>
  <c r="F512" i="21"/>
  <c r="F513" i="21"/>
  <c r="N551" i="21"/>
  <c r="N512" i="21"/>
  <c r="N513" i="21"/>
  <c r="G663" i="21"/>
  <c r="O663" i="21"/>
  <c r="G677" i="21"/>
  <c r="G679" i="21" s="1"/>
  <c r="H676" i="21"/>
  <c r="M701" i="21"/>
  <c r="M703" i="21" s="1"/>
  <c r="N700" i="21"/>
  <c r="E513" i="21"/>
  <c r="E551" i="21"/>
  <c r="E512" i="21"/>
  <c r="I513" i="21"/>
  <c r="I551" i="21"/>
  <c r="I512" i="21"/>
  <c r="M513" i="21"/>
  <c r="M551" i="21"/>
  <c r="M512" i="21"/>
  <c r="D663" i="21"/>
  <c r="L663" i="21"/>
  <c r="D551" i="21"/>
  <c r="D512" i="21"/>
  <c r="D513" i="21"/>
  <c r="L551" i="21"/>
  <c r="L512" i="21"/>
  <c r="L513" i="21"/>
  <c r="E663" i="21"/>
  <c r="M663" i="21"/>
  <c r="I681" i="21"/>
  <c r="I683" i="21" s="1"/>
  <c r="J680" i="21"/>
  <c r="K689" i="21"/>
  <c r="K691" i="21" s="1"/>
  <c r="L688" i="21"/>
  <c r="N697" i="21"/>
  <c r="N699" i="21" s="1"/>
  <c r="O696" i="21"/>
  <c r="O697" i="21" s="1"/>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53" i="19"/>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G513" i="19"/>
  <c r="G512" i="19"/>
  <c r="I512" i="19"/>
  <c r="I551" i="19"/>
  <c r="I513" i="19"/>
  <c r="F551" i="19"/>
  <c r="F513" i="19"/>
  <c r="F512" i="19"/>
  <c r="F653" i="19"/>
  <c r="F650" i="19"/>
  <c r="F656" i="19"/>
  <c r="K551" i="19"/>
  <c r="L553" i="19" s="1"/>
  <c r="K513" i="19"/>
  <c r="K512" i="19"/>
  <c r="J559" i="19"/>
  <c r="J552" i="19"/>
  <c r="J553"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H640" i="18"/>
  <c r="H639" i="18"/>
  <c r="H433" i="18"/>
  <c r="O707" i="18"/>
  <c r="O706" i="18"/>
  <c r="N653" i="18"/>
  <c r="N650" i="18"/>
  <c r="N656" i="18"/>
  <c r="G645" i="18"/>
  <c r="O551" i="18"/>
  <c r="O513" i="18"/>
  <c r="O512" i="18"/>
  <c r="H551" i="18"/>
  <c r="H513" i="18"/>
  <c r="H512" i="18"/>
  <c r="J650" i="18"/>
  <c r="J656" i="18"/>
  <c r="J653" i="18"/>
  <c r="G574" i="18"/>
  <c r="G559" i="18"/>
  <c r="G657" i="18" s="1"/>
  <c r="G553" i="18"/>
  <c r="G552" i="18"/>
  <c r="N640" i="18"/>
  <c r="N639" i="18"/>
  <c r="N433"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657" i="18" s="1"/>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640" i="18"/>
  <c r="K639" i="18"/>
  <c r="K433"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N663" i="18" l="1"/>
  <c r="N663" i="21"/>
  <c r="K693" i="18"/>
  <c r="K695" i="18" s="1"/>
  <c r="L692" i="18"/>
  <c r="C616" i="20"/>
  <c r="I663" i="18"/>
  <c r="O706" i="23"/>
  <c r="O707" i="23"/>
  <c r="J663" i="18"/>
  <c r="F663" i="19"/>
  <c r="P656" i="21"/>
  <c r="N666" i="21" s="1"/>
  <c r="I685" i="18"/>
  <c r="I687" i="18" s="1"/>
  <c r="J684" i="18"/>
  <c r="O698" i="26"/>
  <c r="O699" i="26"/>
  <c r="M688" i="26"/>
  <c r="L689" i="26"/>
  <c r="L691" i="26" s="1"/>
  <c r="K680" i="26"/>
  <c r="J681" i="26"/>
  <c r="J683" i="26" s="1"/>
  <c r="O668" i="26"/>
  <c r="M668" i="26"/>
  <c r="K668" i="26"/>
  <c r="I668" i="26"/>
  <c r="G668" i="26"/>
  <c r="E668" i="26"/>
  <c r="C668" i="26"/>
  <c r="L668" i="26"/>
  <c r="H668" i="26"/>
  <c r="D668" i="26"/>
  <c r="N668" i="26"/>
  <c r="J668" i="26"/>
  <c r="F668" i="26"/>
  <c r="B668" i="26"/>
  <c r="H559" i="26"/>
  <c r="H553" i="26"/>
  <c r="H574" i="26"/>
  <c r="H552" i="26"/>
  <c r="O666" i="26"/>
  <c r="M666" i="26"/>
  <c r="K666" i="26"/>
  <c r="I666" i="26"/>
  <c r="G666" i="26"/>
  <c r="E666" i="26"/>
  <c r="C666" i="26"/>
  <c r="L666" i="26"/>
  <c r="H666" i="26"/>
  <c r="D666" i="26"/>
  <c r="N666" i="26"/>
  <c r="J666" i="26"/>
  <c r="F666" i="26"/>
  <c r="B666" i="26"/>
  <c r="N559" i="26"/>
  <c r="N553" i="26"/>
  <c r="N574" i="26"/>
  <c r="N552" i="26"/>
  <c r="O710" i="26"/>
  <c r="O711" i="26"/>
  <c r="J685" i="26"/>
  <c r="J687" i="26" s="1"/>
  <c r="K684" i="26"/>
  <c r="K574" i="26"/>
  <c r="K552" i="26"/>
  <c r="K559" i="26"/>
  <c r="K553" i="26"/>
  <c r="C574" i="26"/>
  <c r="C552" i="26"/>
  <c r="C559" i="26"/>
  <c r="C553" i="26"/>
  <c r="L559" i="26"/>
  <c r="L553" i="26"/>
  <c r="L574" i="26"/>
  <c r="L552" i="26"/>
  <c r="F673" i="26"/>
  <c r="F675" i="26" s="1"/>
  <c r="G672" i="26"/>
  <c r="M574" i="26"/>
  <c r="M552" i="26"/>
  <c r="M559" i="26"/>
  <c r="M553" i="26"/>
  <c r="E574" i="26"/>
  <c r="E552" i="26"/>
  <c r="E559" i="26"/>
  <c r="E553" i="26"/>
  <c r="B560" i="26"/>
  <c r="B657" i="26"/>
  <c r="F559" i="26"/>
  <c r="F553" i="26"/>
  <c r="F574" i="26"/>
  <c r="F552" i="26"/>
  <c r="O574" i="26"/>
  <c r="O552" i="26"/>
  <c r="O559" i="26"/>
  <c r="O553" i="26"/>
  <c r="G574" i="26"/>
  <c r="G552" i="26"/>
  <c r="G559" i="26"/>
  <c r="G553" i="26"/>
  <c r="D559" i="26"/>
  <c r="D553" i="26"/>
  <c r="D574" i="26"/>
  <c r="D552" i="26"/>
  <c r="N701" i="26"/>
  <c r="N703" i="26" s="1"/>
  <c r="O700" i="26"/>
  <c r="O701" i="26" s="1"/>
  <c r="H677" i="26"/>
  <c r="H679" i="26" s="1"/>
  <c r="I676" i="26"/>
  <c r="K693" i="26"/>
  <c r="K695" i="26" s="1"/>
  <c r="L692" i="26"/>
  <c r="I574" i="26"/>
  <c r="I552" i="26"/>
  <c r="I559" i="26"/>
  <c r="I553" i="26"/>
  <c r="J559" i="26"/>
  <c r="J553" i="26"/>
  <c r="J574" i="26"/>
  <c r="J552" i="26"/>
  <c r="B575" i="26"/>
  <c r="B582" i="26"/>
  <c r="B633" i="26" s="1"/>
  <c r="O668" i="25"/>
  <c r="H668" i="25"/>
  <c r="J668" i="25"/>
  <c r="G668" i="25"/>
  <c r="O704" i="25"/>
  <c r="O705" i="25" s="1"/>
  <c r="N705" i="25"/>
  <c r="N707" i="25" s="1"/>
  <c r="J680" i="25"/>
  <c r="I681" i="25"/>
  <c r="I683" i="25" s="1"/>
  <c r="N668" i="25"/>
  <c r="C668" i="25"/>
  <c r="K668" i="25"/>
  <c r="B668" i="25"/>
  <c r="F668" i="25"/>
  <c r="D668" i="25"/>
  <c r="L668" i="25"/>
  <c r="E668" i="25"/>
  <c r="I668" i="25"/>
  <c r="N701" i="25"/>
  <c r="N703" i="25" s="1"/>
  <c r="O700" i="25"/>
  <c r="O701" i="25" s="1"/>
  <c r="G559" i="25"/>
  <c r="G553" i="25"/>
  <c r="G574" i="25"/>
  <c r="G552" i="25"/>
  <c r="F574" i="25"/>
  <c r="F559" i="25"/>
  <c r="F552" i="25"/>
  <c r="F553" i="25"/>
  <c r="M575" i="25"/>
  <c r="M582" i="25"/>
  <c r="M633" i="25" s="1"/>
  <c r="K689" i="25"/>
  <c r="K691" i="25" s="1"/>
  <c r="L688" i="25"/>
  <c r="N697" i="25"/>
  <c r="N699" i="25" s="1"/>
  <c r="O696" i="25"/>
  <c r="O697" i="25" s="1"/>
  <c r="K559" i="25"/>
  <c r="K553" i="25"/>
  <c r="K574" i="25"/>
  <c r="K552" i="25"/>
  <c r="J574" i="25"/>
  <c r="J559" i="25"/>
  <c r="J552" i="25"/>
  <c r="J553" i="25"/>
  <c r="O575" i="25"/>
  <c r="O582" i="25"/>
  <c r="O633" i="25" s="1"/>
  <c r="O560" i="25"/>
  <c r="O657" i="25"/>
  <c r="E560" i="25"/>
  <c r="E657" i="25"/>
  <c r="O710" i="25"/>
  <c r="O711" i="25"/>
  <c r="O666" i="25"/>
  <c r="M666" i="25"/>
  <c r="K666" i="25"/>
  <c r="I666" i="25"/>
  <c r="G666" i="25"/>
  <c r="E666" i="25"/>
  <c r="C666" i="25"/>
  <c r="L666" i="25"/>
  <c r="H666" i="25"/>
  <c r="D666" i="25"/>
  <c r="J666" i="25"/>
  <c r="B666" i="25"/>
  <c r="N666" i="25"/>
  <c r="F666" i="25"/>
  <c r="L574" i="25"/>
  <c r="L552" i="25"/>
  <c r="L553" i="25"/>
  <c r="L559" i="25"/>
  <c r="M561" i="25" s="1"/>
  <c r="N574" i="25"/>
  <c r="N559" i="25"/>
  <c r="N552" i="25"/>
  <c r="N553" i="25"/>
  <c r="H677" i="25"/>
  <c r="H679" i="25" s="1"/>
  <c r="I676" i="25"/>
  <c r="C559" i="25"/>
  <c r="C553" i="25"/>
  <c r="C574" i="25"/>
  <c r="C552" i="25"/>
  <c r="D574" i="25"/>
  <c r="D552" i="25"/>
  <c r="D553" i="25"/>
  <c r="D559" i="25"/>
  <c r="I560" i="25"/>
  <c r="I657" i="25"/>
  <c r="M560" i="25"/>
  <c r="M657" i="25"/>
  <c r="K693" i="25"/>
  <c r="K695" i="25" s="1"/>
  <c r="L692" i="25"/>
  <c r="J685" i="25"/>
  <c r="J687" i="25" s="1"/>
  <c r="K684" i="25"/>
  <c r="E575" i="25"/>
  <c r="E582" i="25"/>
  <c r="E633" i="25" s="1"/>
  <c r="J672" i="25"/>
  <c r="I673" i="25"/>
  <c r="I675" i="25" s="1"/>
  <c r="H574" i="25"/>
  <c r="H552" i="25"/>
  <c r="H559" i="25"/>
  <c r="H553" i="25"/>
  <c r="B574" i="25"/>
  <c r="B552" i="25"/>
  <c r="B559" i="25"/>
  <c r="I575" i="25"/>
  <c r="I582" i="25"/>
  <c r="I633" i="25" s="1"/>
  <c r="O668" i="22"/>
  <c r="D668" i="23"/>
  <c r="B668" i="23"/>
  <c r="E668" i="23"/>
  <c r="F668" i="23"/>
  <c r="L668" i="23"/>
  <c r="I668" i="23"/>
  <c r="M668" i="23"/>
  <c r="J681" i="23"/>
  <c r="J683" i="23" s="1"/>
  <c r="K680" i="23"/>
  <c r="H668" i="22"/>
  <c r="J668" i="23"/>
  <c r="N668" i="23"/>
  <c r="H668" i="23"/>
  <c r="C668" i="23"/>
  <c r="G668" i="23"/>
  <c r="K668" i="23"/>
  <c r="J668" i="22"/>
  <c r="G668" i="22"/>
  <c r="N668" i="22"/>
  <c r="C668" i="22"/>
  <c r="K668" i="22"/>
  <c r="K575" i="23"/>
  <c r="K582" i="23"/>
  <c r="K633" i="23" s="1"/>
  <c r="K560" i="23"/>
  <c r="K657" i="23"/>
  <c r="K689" i="23"/>
  <c r="K691" i="23" s="1"/>
  <c r="L688" i="23"/>
  <c r="N697" i="23"/>
  <c r="N699" i="23" s="1"/>
  <c r="O696" i="23"/>
  <c r="O697" i="23" s="1"/>
  <c r="J574" i="23"/>
  <c r="J559" i="23"/>
  <c r="J552" i="23"/>
  <c r="J553" i="23"/>
  <c r="B574" i="23"/>
  <c r="B552" i="23"/>
  <c r="B559" i="23"/>
  <c r="C561" i="23" s="1"/>
  <c r="O575" i="23"/>
  <c r="O582" i="23"/>
  <c r="O633" i="23" s="1"/>
  <c r="O560" i="23"/>
  <c r="O657" i="23"/>
  <c r="M560" i="23"/>
  <c r="M657" i="23"/>
  <c r="O710" i="23"/>
  <c r="O711" i="23"/>
  <c r="L574" i="23"/>
  <c r="L552" i="23"/>
  <c r="L553" i="23"/>
  <c r="L559" i="23"/>
  <c r="D574" i="23"/>
  <c r="D552" i="23"/>
  <c r="D553" i="23"/>
  <c r="D559" i="23"/>
  <c r="C553" i="23"/>
  <c r="E575" i="23"/>
  <c r="E582" i="23"/>
  <c r="E633" i="23" s="1"/>
  <c r="J672" i="23"/>
  <c r="I673" i="23"/>
  <c r="I675" i="23" s="1"/>
  <c r="I560" i="23"/>
  <c r="I657" i="23"/>
  <c r="N701" i="23"/>
  <c r="N703" i="23" s="1"/>
  <c r="O700" i="23"/>
  <c r="O701" i="23" s="1"/>
  <c r="K693" i="23"/>
  <c r="K695" i="23" s="1"/>
  <c r="L692" i="23"/>
  <c r="J685" i="23"/>
  <c r="J687" i="23" s="1"/>
  <c r="K684" i="23"/>
  <c r="N574" i="23"/>
  <c r="N559" i="23"/>
  <c r="O561" i="23" s="1"/>
  <c r="N552" i="23"/>
  <c r="N553" i="23"/>
  <c r="O553" i="23"/>
  <c r="M575" i="23"/>
  <c r="M582" i="23"/>
  <c r="M633" i="23" s="1"/>
  <c r="H574" i="23"/>
  <c r="H552" i="23"/>
  <c r="H559" i="23"/>
  <c r="H553" i="23"/>
  <c r="H677" i="23"/>
  <c r="H679" i="23" s="1"/>
  <c r="I676" i="23"/>
  <c r="C575" i="23"/>
  <c r="C582" i="23"/>
  <c r="C633" i="23" s="1"/>
  <c r="C560" i="23"/>
  <c r="C657" i="23"/>
  <c r="O666" i="23"/>
  <c r="M666" i="23"/>
  <c r="K666" i="23"/>
  <c r="I666" i="23"/>
  <c r="G666" i="23"/>
  <c r="E666" i="23"/>
  <c r="C666" i="23"/>
  <c r="L666" i="23"/>
  <c r="H666" i="23"/>
  <c r="D666" i="23"/>
  <c r="J666" i="23"/>
  <c r="B666" i="23"/>
  <c r="N666" i="23"/>
  <c r="F666" i="23"/>
  <c r="E553" i="23"/>
  <c r="E560" i="23"/>
  <c r="E561" i="23"/>
  <c r="E657" i="23"/>
  <c r="F574" i="23"/>
  <c r="F559" i="23"/>
  <c r="G561" i="23" s="1"/>
  <c r="F552" i="23"/>
  <c r="F553" i="23"/>
  <c r="G575" i="23"/>
  <c r="G582" i="23"/>
  <c r="G633" i="23" s="1"/>
  <c r="G560" i="23"/>
  <c r="G657" i="23"/>
  <c r="I575" i="23"/>
  <c r="I582" i="23"/>
  <c r="I633" i="23" s="1"/>
  <c r="B668" i="22"/>
  <c r="F668" i="22"/>
  <c r="D668" i="22"/>
  <c r="L668" i="22"/>
  <c r="E668" i="22"/>
  <c r="I668" i="22"/>
  <c r="K680" i="22"/>
  <c r="J681" i="22"/>
  <c r="J683" i="22" s="1"/>
  <c r="N701" i="22"/>
  <c r="N703" i="22" s="1"/>
  <c r="O700" i="22"/>
  <c r="O701" i="22" s="1"/>
  <c r="K693" i="22"/>
  <c r="K695" i="22" s="1"/>
  <c r="L692" i="22"/>
  <c r="J685" i="22"/>
  <c r="J687" i="22" s="1"/>
  <c r="K684" i="22"/>
  <c r="G575" i="22"/>
  <c r="G582" i="22"/>
  <c r="G633" i="22" s="1"/>
  <c r="G560" i="22"/>
  <c r="G657" i="22"/>
  <c r="I575" i="22"/>
  <c r="I582" i="22"/>
  <c r="I633" i="22" s="1"/>
  <c r="K689" i="22"/>
  <c r="K691" i="22" s="1"/>
  <c r="L688" i="22"/>
  <c r="N697" i="22"/>
  <c r="N699" i="22" s="1"/>
  <c r="O696" i="22"/>
  <c r="O697" i="22" s="1"/>
  <c r="J574" i="22"/>
  <c r="J559" i="22"/>
  <c r="J552" i="22"/>
  <c r="J553" i="22"/>
  <c r="B574" i="22"/>
  <c r="B552" i="22"/>
  <c r="B559" i="22"/>
  <c r="C561" i="22" s="1"/>
  <c r="C575" i="22"/>
  <c r="C582" i="22"/>
  <c r="C633" i="22" s="1"/>
  <c r="C560" i="22"/>
  <c r="C657" i="22"/>
  <c r="I560" i="22"/>
  <c r="I657" i="22"/>
  <c r="N574" i="22"/>
  <c r="N559" i="22"/>
  <c r="O561" i="22" s="1"/>
  <c r="N552" i="22"/>
  <c r="N553" i="22"/>
  <c r="C553" i="22"/>
  <c r="E575" i="22"/>
  <c r="E582" i="22"/>
  <c r="E633" i="22" s="1"/>
  <c r="H574" i="22"/>
  <c r="H552" i="22"/>
  <c r="H559" i="22"/>
  <c r="H553" i="22"/>
  <c r="H677" i="22"/>
  <c r="H679" i="22" s="1"/>
  <c r="I676" i="22"/>
  <c r="O553" i="22"/>
  <c r="O666" i="22"/>
  <c r="M666" i="22"/>
  <c r="K666" i="22"/>
  <c r="I666" i="22"/>
  <c r="G666" i="22"/>
  <c r="E666" i="22"/>
  <c r="C666" i="22"/>
  <c r="L666" i="22"/>
  <c r="H666" i="22"/>
  <c r="D666" i="22"/>
  <c r="J666" i="22"/>
  <c r="B666" i="22"/>
  <c r="N666" i="22"/>
  <c r="F666" i="22"/>
  <c r="M560" i="22"/>
  <c r="M657" i="22"/>
  <c r="F574" i="22"/>
  <c r="F559" i="22"/>
  <c r="G561" i="22" s="1"/>
  <c r="F552" i="22"/>
  <c r="F553" i="22"/>
  <c r="K575" i="22"/>
  <c r="K582" i="22"/>
  <c r="K633" i="22" s="1"/>
  <c r="K560" i="22"/>
  <c r="K561" i="22"/>
  <c r="K657" i="22"/>
  <c r="E560" i="22"/>
  <c r="E657" i="22"/>
  <c r="O710" i="22"/>
  <c r="O711" i="22"/>
  <c r="L574" i="22"/>
  <c r="L552" i="22"/>
  <c r="L553" i="22"/>
  <c r="L559" i="22"/>
  <c r="M561" i="22" s="1"/>
  <c r="D574" i="22"/>
  <c r="D552" i="22"/>
  <c r="D553" i="22"/>
  <c r="D559" i="22"/>
  <c r="O575" i="22"/>
  <c r="O582" i="22"/>
  <c r="O633" i="22" s="1"/>
  <c r="O560" i="22"/>
  <c r="O657" i="22"/>
  <c r="M575" i="22"/>
  <c r="M582" i="22"/>
  <c r="M633" i="22" s="1"/>
  <c r="J672" i="22"/>
  <c r="I673" i="22"/>
  <c r="I675" i="22" s="1"/>
  <c r="K553" i="22"/>
  <c r="D574" i="21"/>
  <c r="D552" i="21"/>
  <c r="D559" i="21"/>
  <c r="D553" i="21"/>
  <c r="M559" i="21"/>
  <c r="M553" i="21"/>
  <c r="M574" i="21"/>
  <c r="M552" i="21"/>
  <c r="E559" i="21"/>
  <c r="E553" i="21"/>
  <c r="E574" i="21"/>
  <c r="E552" i="21"/>
  <c r="N701" i="21"/>
  <c r="N703" i="21" s="1"/>
  <c r="O700" i="21"/>
  <c r="O701" i="21" s="1"/>
  <c r="H677" i="21"/>
  <c r="H679" i="21" s="1"/>
  <c r="I676" i="21"/>
  <c r="F574" i="21"/>
  <c r="F552" i="21"/>
  <c r="F559" i="21"/>
  <c r="F553" i="21"/>
  <c r="K559" i="21"/>
  <c r="K553" i="21"/>
  <c r="K574" i="21"/>
  <c r="K552" i="21"/>
  <c r="G559" i="21"/>
  <c r="G553" i="21"/>
  <c r="G574" i="21"/>
  <c r="G552" i="21"/>
  <c r="O710" i="21"/>
  <c r="O711" i="21"/>
  <c r="J685" i="21"/>
  <c r="J687" i="21" s="1"/>
  <c r="K684" i="21"/>
  <c r="H574" i="21"/>
  <c r="H552" i="21"/>
  <c r="H559" i="21"/>
  <c r="H553" i="21"/>
  <c r="K693" i="21"/>
  <c r="K695" i="21" s="1"/>
  <c r="L692" i="21"/>
  <c r="J574" i="21"/>
  <c r="J552" i="21"/>
  <c r="J559" i="21"/>
  <c r="J553" i="21"/>
  <c r="O698" i="21"/>
  <c r="O699" i="21"/>
  <c r="M688" i="21"/>
  <c r="L689" i="21"/>
  <c r="L691" i="21" s="1"/>
  <c r="K680" i="21"/>
  <c r="J681" i="21"/>
  <c r="J683" i="21" s="1"/>
  <c r="L574" i="21"/>
  <c r="L552" i="21"/>
  <c r="L559" i="21"/>
  <c r="L553" i="21"/>
  <c r="I559" i="21"/>
  <c r="I553" i="21"/>
  <c r="I574" i="21"/>
  <c r="I552" i="21"/>
  <c r="N574" i="21"/>
  <c r="N552" i="21"/>
  <c r="N559" i="21"/>
  <c r="N553" i="21"/>
  <c r="B560" i="21"/>
  <c r="B657" i="21"/>
  <c r="B575" i="21"/>
  <c r="B582" i="21"/>
  <c r="B633" i="21" s="1"/>
  <c r="O559" i="21"/>
  <c r="O553" i="21"/>
  <c r="O574" i="21"/>
  <c r="O552" i="21"/>
  <c r="O668" i="21"/>
  <c r="M668" i="21"/>
  <c r="K668" i="21"/>
  <c r="I668" i="21"/>
  <c r="G668" i="21"/>
  <c r="E668" i="21"/>
  <c r="C668" i="21"/>
  <c r="L668" i="21"/>
  <c r="H668" i="21"/>
  <c r="D668" i="21"/>
  <c r="N668" i="21"/>
  <c r="J668" i="21"/>
  <c r="F668" i="21"/>
  <c r="B668" i="21"/>
  <c r="C559" i="21"/>
  <c r="C553" i="21"/>
  <c r="C574" i="21"/>
  <c r="C552" i="21"/>
  <c r="F673" i="21"/>
  <c r="F675" i="21" s="1"/>
  <c r="G672" i="21"/>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1" i="18"/>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D666" i="21" l="1"/>
  <c r="C666" i="21"/>
  <c r="E666" i="21"/>
  <c r="L666" i="21"/>
  <c r="G666" i="21"/>
  <c r="I666" i="21"/>
  <c r="K666" i="21"/>
  <c r="B666" i="21"/>
  <c r="M666" i="21"/>
  <c r="H666" i="21"/>
  <c r="F666" i="21"/>
  <c r="O666" i="21"/>
  <c r="J666" i="21"/>
  <c r="J685" i="18"/>
  <c r="J687" i="18" s="1"/>
  <c r="K684" i="18"/>
  <c r="L693" i="18"/>
  <c r="L695" i="18" s="1"/>
  <c r="M692" i="18"/>
  <c r="J575" i="26"/>
  <c r="J582" i="26"/>
  <c r="J633" i="26" s="1"/>
  <c r="J560" i="26"/>
  <c r="J561" i="26"/>
  <c r="J657" i="26"/>
  <c r="D575" i="26"/>
  <c r="D582" i="26"/>
  <c r="D633" i="26" s="1"/>
  <c r="D560" i="26"/>
  <c r="D561" i="26"/>
  <c r="D657" i="26"/>
  <c r="O561" i="26"/>
  <c r="O560" i="26"/>
  <c r="O657" i="26"/>
  <c r="O575" i="26"/>
  <c r="O582" i="26"/>
  <c r="O633" i="26" s="1"/>
  <c r="E561" i="26"/>
  <c r="E560" i="26"/>
  <c r="E657" i="26"/>
  <c r="E575" i="26"/>
  <c r="E582" i="26"/>
  <c r="E633" i="26" s="1"/>
  <c r="L575" i="26"/>
  <c r="L582" i="26"/>
  <c r="L633" i="26" s="1"/>
  <c r="L560" i="26"/>
  <c r="L561" i="26"/>
  <c r="L657" i="26"/>
  <c r="K561" i="26"/>
  <c r="K560" i="26"/>
  <c r="K657" i="26"/>
  <c r="K575" i="26"/>
  <c r="K582" i="26"/>
  <c r="K633" i="26" s="1"/>
  <c r="K685" i="26"/>
  <c r="K687" i="26" s="1"/>
  <c r="L684" i="26"/>
  <c r="H575" i="26"/>
  <c r="H582" i="26"/>
  <c r="H633" i="26" s="1"/>
  <c r="H560" i="26"/>
  <c r="H561" i="26"/>
  <c r="H657" i="26"/>
  <c r="I561" i="26"/>
  <c r="I560" i="26"/>
  <c r="I657" i="26"/>
  <c r="I575" i="26"/>
  <c r="I582" i="26"/>
  <c r="I633" i="26" s="1"/>
  <c r="L693" i="26"/>
  <c r="L695" i="26" s="1"/>
  <c r="M692" i="26"/>
  <c r="I677" i="26"/>
  <c r="I679" i="26" s="1"/>
  <c r="J676" i="26"/>
  <c r="O703" i="26"/>
  <c r="O702" i="26"/>
  <c r="G561" i="26"/>
  <c r="G560" i="26"/>
  <c r="G657" i="26"/>
  <c r="G575" i="26"/>
  <c r="G582" i="26"/>
  <c r="G633" i="26" s="1"/>
  <c r="F575" i="26"/>
  <c r="F582" i="26"/>
  <c r="F633" i="26" s="1"/>
  <c r="F560" i="26"/>
  <c r="F561" i="26"/>
  <c r="F657" i="26"/>
  <c r="M561" i="26"/>
  <c r="M560" i="26"/>
  <c r="M657" i="26"/>
  <c r="M575" i="26"/>
  <c r="M582" i="26"/>
  <c r="M633" i="26" s="1"/>
  <c r="H672" i="26"/>
  <c r="G673" i="26"/>
  <c r="G675" i="26" s="1"/>
  <c r="C561" i="26"/>
  <c r="C560" i="26"/>
  <c r="C657" i="26"/>
  <c r="C575" i="26"/>
  <c r="C582" i="26"/>
  <c r="C633" i="26" s="1"/>
  <c r="N575" i="26"/>
  <c r="N582" i="26"/>
  <c r="N633" i="26" s="1"/>
  <c r="N560" i="26"/>
  <c r="N561" i="26"/>
  <c r="N657" i="26"/>
  <c r="K681" i="26"/>
  <c r="K683" i="26" s="1"/>
  <c r="L680" i="26"/>
  <c r="M689" i="26"/>
  <c r="M691" i="26" s="1"/>
  <c r="N688" i="26"/>
  <c r="J681" i="25"/>
  <c r="J683" i="25" s="1"/>
  <c r="K680" i="25"/>
  <c r="O706" i="25"/>
  <c r="O707" i="25"/>
  <c r="B575" i="25"/>
  <c r="B582" i="25"/>
  <c r="B633" i="25" s="1"/>
  <c r="H561" i="25"/>
  <c r="H560" i="25"/>
  <c r="H657" i="25"/>
  <c r="K685" i="25"/>
  <c r="K687" i="25" s="1"/>
  <c r="L684" i="25"/>
  <c r="L693" i="25"/>
  <c r="L695" i="25" s="1"/>
  <c r="M692" i="25"/>
  <c r="I561" i="25"/>
  <c r="D561" i="25"/>
  <c r="D560" i="25"/>
  <c r="D657" i="25"/>
  <c r="D575" i="25"/>
  <c r="D582" i="25"/>
  <c r="D633" i="25" s="1"/>
  <c r="C575" i="25"/>
  <c r="C582" i="25"/>
  <c r="C633" i="25" s="1"/>
  <c r="C560" i="25"/>
  <c r="C561" i="25"/>
  <c r="C657" i="25"/>
  <c r="I677" i="25"/>
  <c r="I679" i="25" s="1"/>
  <c r="J676" i="25"/>
  <c r="N561" i="25"/>
  <c r="N560" i="25"/>
  <c r="N657" i="25"/>
  <c r="N575" i="25"/>
  <c r="N582" i="25"/>
  <c r="N633" i="25" s="1"/>
  <c r="O561" i="25"/>
  <c r="J561" i="25"/>
  <c r="J560" i="25"/>
  <c r="J657" i="25"/>
  <c r="J575" i="25"/>
  <c r="J582" i="25"/>
  <c r="J633" i="25" s="1"/>
  <c r="K575" i="25"/>
  <c r="K582" i="25"/>
  <c r="K633" i="25" s="1"/>
  <c r="K560" i="25"/>
  <c r="K561" i="25"/>
  <c r="K657" i="25"/>
  <c r="O698" i="25"/>
  <c r="O699" i="25"/>
  <c r="M688" i="25"/>
  <c r="L689" i="25"/>
  <c r="L691" i="25" s="1"/>
  <c r="F561" i="25"/>
  <c r="F560" i="25"/>
  <c r="F657" i="25"/>
  <c r="F575" i="25"/>
  <c r="F582" i="25"/>
  <c r="F633" i="25" s="1"/>
  <c r="G575" i="25"/>
  <c r="G582" i="25"/>
  <c r="G633" i="25" s="1"/>
  <c r="G560" i="25"/>
  <c r="G561" i="25"/>
  <c r="G657" i="25"/>
  <c r="O703" i="25"/>
  <c r="O702" i="25"/>
  <c r="B560" i="25"/>
  <c r="B657" i="25"/>
  <c r="H575" i="25"/>
  <c r="H582" i="25"/>
  <c r="H633" i="25" s="1"/>
  <c r="J673" i="25"/>
  <c r="J675" i="25" s="1"/>
  <c r="K672" i="25"/>
  <c r="L561" i="25"/>
  <c r="L560" i="25"/>
  <c r="L657" i="25"/>
  <c r="L575" i="25"/>
  <c r="L582" i="25"/>
  <c r="L633" i="25" s="1"/>
  <c r="E561" i="25"/>
  <c r="K681" i="23"/>
  <c r="K683" i="23" s="1"/>
  <c r="L680" i="23"/>
  <c r="H561" i="23"/>
  <c r="H560" i="23"/>
  <c r="H657" i="23"/>
  <c r="K685" i="23"/>
  <c r="K687" i="23" s="1"/>
  <c r="L684" i="23"/>
  <c r="L693" i="23"/>
  <c r="L695" i="23" s="1"/>
  <c r="M692" i="23"/>
  <c r="O703" i="23"/>
  <c r="O702" i="23"/>
  <c r="J673" i="23"/>
  <c r="J675" i="23" s="1"/>
  <c r="K672" i="23"/>
  <c r="D561" i="23"/>
  <c r="D560" i="23"/>
  <c r="D657" i="23"/>
  <c r="D575" i="23"/>
  <c r="D582" i="23"/>
  <c r="D633" i="23" s="1"/>
  <c r="B560" i="23"/>
  <c r="B657" i="23"/>
  <c r="J561" i="23"/>
  <c r="J560" i="23"/>
  <c r="J657" i="23"/>
  <c r="J575" i="23"/>
  <c r="J582" i="23"/>
  <c r="J633" i="23" s="1"/>
  <c r="K561" i="23"/>
  <c r="F561" i="23"/>
  <c r="F560" i="23"/>
  <c r="F657" i="23"/>
  <c r="F575" i="23"/>
  <c r="F582" i="23"/>
  <c r="F633" i="23" s="1"/>
  <c r="I677" i="23"/>
  <c r="I679" i="23" s="1"/>
  <c r="J676" i="23"/>
  <c r="H575" i="23"/>
  <c r="H582" i="23"/>
  <c r="H633" i="23" s="1"/>
  <c r="N561" i="23"/>
  <c r="N560" i="23"/>
  <c r="N657" i="23"/>
  <c r="N575" i="23"/>
  <c r="N582" i="23"/>
  <c r="N633" i="23" s="1"/>
  <c r="I561" i="23"/>
  <c r="L561" i="23"/>
  <c r="L560" i="23"/>
  <c r="L657" i="23"/>
  <c r="L575" i="23"/>
  <c r="L582" i="23"/>
  <c r="L633" i="23" s="1"/>
  <c r="M561" i="23"/>
  <c r="B575" i="23"/>
  <c r="B582" i="23"/>
  <c r="B633" i="23" s="1"/>
  <c r="O698" i="23"/>
  <c r="O699" i="23"/>
  <c r="M688" i="23"/>
  <c r="L689" i="23"/>
  <c r="L691" i="23" s="1"/>
  <c r="K681" i="22"/>
  <c r="K683" i="22" s="1"/>
  <c r="L680" i="22"/>
  <c r="H561" i="22"/>
  <c r="H560" i="22"/>
  <c r="H657" i="22"/>
  <c r="B560" i="22"/>
  <c r="B657" i="22"/>
  <c r="J561" i="22"/>
  <c r="J560" i="22"/>
  <c r="J657" i="22"/>
  <c r="J575" i="22"/>
  <c r="J582" i="22"/>
  <c r="J633" i="22" s="1"/>
  <c r="K685" i="22"/>
  <c r="K687" i="22" s="1"/>
  <c r="L684" i="22"/>
  <c r="L693" i="22"/>
  <c r="L695" i="22" s="1"/>
  <c r="M692" i="22"/>
  <c r="O703" i="22"/>
  <c r="O702" i="22"/>
  <c r="J673" i="22"/>
  <c r="J675" i="22" s="1"/>
  <c r="K672" i="22"/>
  <c r="D561" i="22"/>
  <c r="D560" i="22"/>
  <c r="D657" i="22"/>
  <c r="D575" i="22"/>
  <c r="D582" i="22"/>
  <c r="D633" i="22" s="1"/>
  <c r="F561" i="22"/>
  <c r="F560" i="22"/>
  <c r="F657" i="22"/>
  <c r="F575" i="22"/>
  <c r="F582" i="22"/>
  <c r="F633" i="22" s="1"/>
  <c r="L561" i="22"/>
  <c r="L560" i="22"/>
  <c r="L657" i="22"/>
  <c r="L575" i="22"/>
  <c r="L582" i="22"/>
  <c r="L633" i="22" s="1"/>
  <c r="E561" i="22"/>
  <c r="I677" i="22"/>
  <c r="I679" i="22" s="1"/>
  <c r="J676" i="22"/>
  <c r="H575" i="22"/>
  <c r="H582" i="22"/>
  <c r="H633" i="22" s="1"/>
  <c r="N561" i="22"/>
  <c r="N560" i="22"/>
  <c r="N657" i="22"/>
  <c r="N575" i="22"/>
  <c r="N582" i="22"/>
  <c r="N633" i="22" s="1"/>
  <c r="I561" i="22"/>
  <c r="B575" i="22"/>
  <c r="B582" i="22"/>
  <c r="B633" i="22" s="1"/>
  <c r="O698" i="22"/>
  <c r="O699" i="22"/>
  <c r="M688" i="22"/>
  <c r="L689" i="22"/>
  <c r="L691" i="22" s="1"/>
  <c r="C575" i="21"/>
  <c r="C582" i="21"/>
  <c r="C633" i="21" s="1"/>
  <c r="C560" i="21"/>
  <c r="C561" i="21"/>
  <c r="C657" i="21"/>
  <c r="N561" i="21"/>
  <c r="N560" i="21"/>
  <c r="N657" i="21"/>
  <c r="N575" i="21"/>
  <c r="N582" i="21"/>
  <c r="N633" i="21" s="1"/>
  <c r="L561" i="21"/>
  <c r="L560" i="21"/>
  <c r="L657" i="21"/>
  <c r="L575" i="21"/>
  <c r="L582" i="21"/>
  <c r="L633" i="21" s="1"/>
  <c r="H561" i="21"/>
  <c r="H560" i="21"/>
  <c r="H657" i="21"/>
  <c r="H575" i="21"/>
  <c r="H582" i="21"/>
  <c r="H633" i="21" s="1"/>
  <c r="K685" i="21"/>
  <c r="K687" i="21" s="1"/>
  <c r="L684" i="21"/>
  <c r="K575" i="21"/>
  <c r="K582" i="21"/>
  <c r="K633" i="21" s="1"/>
  <c r="K560" i="21"/>
  <c r="K561" i="21"/>
  <c r="K657" i="21"/>
  <c r="E575" i="21"/>
  <c r="E582" i="21"/>
  <c r="E633" i="21" s="1"/>
  <c r="E560" i="21"/>
  <c r="E561" i="21"/>
  <c r="E657" i="21"/>
  <c r="D561" i="21"/>
  <c r="D560" i="21"/>
  <c r="D657" i="21"/>
  <c r="D575" i="21"/>
  <c r="D582" i="21"/>
  <c r="D633" i="21" s="1"/>
  <c r="H672" i="21"/>
  <c r="G673" i="21"/>
  <c r="G675" i="21" s="1"/>
  <c r="O575" i="21"/>
  <c r="O582" i="21"/>
  <c r="O633" i="21" s="1"/>
  <c r="O560" i="21"/>
  <c r="O561" i="21"/>
  <c r="O657" i="21"/>
  <c r="I575" i="21"/>
  <c r="I582" i="21"/>
  <c r="I633" i="21" s="1"/>
  <c r="I560" i="21"/>
  <c r="I561" i="21"/>
  <c r="I657" i="21"/>
  <c r="K681" i="21"/>
  <c r="K683" i="21" s="1"/>
  <c r="L680" i="21"/>
  <c r="M689" i="21"/>
  <c r="M691" i="21" s="1"/>
  <c r="N688" i="21"/>
  <c r="J561" i="21"/>
  <c r="J560" i="21"/>
  <c r="J657" i="21"/>
  <c r="J575" i="21"/>
  <c r="J582" i="21"/>
  <c r="J633" i="21" s="1"/>
  <c r="L693" i="21"/>
  <c r="L695" i="21" s="1"/>
  <c r="M692" i="21"/>
  <c r="G575" i="21"/>
  <c r="G582" i="21"/>
  <c r="G633" i="21" s="1"/>
  <c r="G560" i="21"/>
  <c r="G561" i="21"/>
  <c r="G657" i="21"/>
  <c r="F561" i="21"/>
  <c r="F560" i="21"/>
  <c r="F657" i="21"/>
  <c r="F575" i="21"/>
  <c r="F582" i="21"/>
  <c r="F633" i="21" s="1"/>
  <c r="I677" i="21"/>
  <c r="I679" i="21" s="1"/>
  <c r="J676" i="21"/>
  <c r="O703" i="21"/>
  <c r="O702" i="21"/>
  <c r="M575" i="21"/>
  <c r="M582" i="21"/>
  <c r="M633" i="21" s="1"/>
  <c r="M560" i="21"/>
  <c r="M561" i="21"/>
  <c r="M657" i="2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P657" i="23" l="1"/>
  <c r="G667" i="23" s="1"/>
  <c r="G670" i="23" s="1"/>
  <c r="M693" i="18"/>
  <c r="M695" i="18" s="1"/>
  <c r="N692" i="18"/>
  <c r="L684" i="18"/>
  <c r="K685" i="18"/>
  <c r="K687" i="18" s="1"/>
  <c r="H673" i="26"/>
  <c r="H675" i="26" s="1"/>
  <c r="I672" i="26"/>
  <c r="J677" i="26"/>
  <c r="J679" i="26" s="1"/>
  <c r="K676" i="26"/>
  <c r="M693" i="26"/>
  <c r="M695" i="26" s="1"/>
  <c r="N692" i="26"/>
  <c r="L685" i="26"/>
  <c r="L687" i="26" s="1"/>
  <c r="M684" i="26"/>
  <c r="O688" i="26"/>
  <c r="O689" i="26" s="1"/>
  <c r="N689" i="26"/>
  <c r="N691" i="26" s="1"/>
  <c r="M680" i="26"/>
  <c r="L681" i="26"/>
  <c r="L683" i="26" s="1"/>
  <c r="P657" i="26"/>
  <c r="K681" i="25"/>
  <c r="K683" i="25" s="1"/>
  <c r="L680" i="25"/>
  <c r="L672" i="25"/>
  <c r="K673" i="25"/>
  <c r="K675" i="25" s="1"/>
  <c r="P657" i="25"/>
  <c r="K676" i="25"/>
  <c r="J677" i="25"/>
  <c r="J679" i="25" s="1"/>
  <c r="M689" i="25"/>
  <c r="M691" i="25" s="1"/>
  <c r="N688" i="25"/>
  <c r="M693" i="25"/>
  <c r="M695" i="25" s="1"/>
  <c r="N692" i="25"/>
  <c r="L685" i="25"/>
  <c r="L687" i="25" s="1"/>
  <c r="M684" i="25"/>
  <c r="L681" i="23"/>
  <c r="L683" i="23" s="1"/>
  <c r="M680" i="23"/>
  <c r="O667" i="23"/>
  <c r="O670" i="23" s="1"/>
  <c r="M667" i="23"/>
  <c r="M670" i="23" s="1"/>
  <c r="K667" i="23"/>
  <c r="K670" i="23" s="1"/>
  <c r="I667" i="23"/>
  <c r="I670" i="23" s="1"/>
  <c r="J667" i="23"/>
  <c r="J670" i="23" s="1"/>
  <c r="B667" i="23"/>
  <c r="B670" i="23" s="1"/>
  <c r="D667" i="23"/>
  <c r="D670" i="23" s="1"/>
  <c r="H667" i="23"/>
  <c r="H670" i="23" s="1"/>
  <c r="M689" i="23"/>
  <c r="M691" i="23" s="1"/>
  <c r="N688" i="23"/>
  <c r="K676" i="23"/>
  <c r="J677" i="23"/>
  <c r="J679" i="23" s="1"/>
  <c r="L672" i="23"/>
  <c r="K673" i="23"/>
  <c r="K675" i="23" s="1"/>
  <c r="M693" i="23"/>
  <c r="M695" i="23" s="1"/>
  <c r="N692" i="23"/>
  <c r="L685" i="23"/>
  <c r="L687" i="23" s="1"/>
  <c r="M684" i="23"/>
  <c r="L681" i="22"/>
  <c r="L683" i="22" s="1"/>
  <c r="M680" i="22"/>
  <c r="P657" i="22"/>
  <c r="O667" i="22" s="1"/>
  <c r="O670" i="22" s="1"/>
  <c r="M689" i="22"/>
  <c r="M691" i="22" s="1"/>
  <c r="N688" i="22"/>
  <c r="K676" i="22"/>
  <c r="J677" i="22"/>
  <c r="J679" i="22" s="1"/>
  <c r="L672" i="22"/>
  <c r="K673" i="22"/>
  <c r="K675" i="22" s="1"/>
  <c r="M693" i="22"/>
  <c r="M695" i="22" s="1"/>
  <c r="N692" i="22"/>
  <c r="L685" i="22"/>
  <c r="L687" i="22" s="1"/>
  <c r="M684" i="22"/>
  <c r="J677" i="21"/>
  <c r="J679" i="21" s="1"/>
  <c r="K676" i="21"/>
  <c r="M693" i="21"/>
  <c r="M695" i="21" s="1"/>
  <c r="N692" i="21"/>
  <c r="H673" i="21"/>
  <c r="H675" i="21" s="1"/>
  <c r="I672" i="21"/>
  <c r="L685" i="21"/>
  <c r="L687" i="21" s="1"/>
  <c r="M684" i="21"/>
  <c r="P657" i="21"/>
  <c r="O688" i="21"/>
  <c r="O689" i="21" s="1"/>
  <c r="N689" i="21"/>
  <c r="N691" i="21" s="1"/>
  <c r="M680" i="21"/>
  <c r="L681" i="21"/>
  <c r="L683"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L667" i="23" l="1"/>
  <c r="L670" i="23" s="1"/>
  <c r="F667" i="23"/>
  <c r="F670" i="23" s="1"/>
  <c r="N667" i="23"/>
  <c r="N670" i="23" s="1"/>
  <c r="C667" i="23"/>
  <c r="C670" i="23" s="1"/>
  <c r="M684" i="18"/>
  <c r="L685" i="18"/>
  <c r="L687" i="18" s="1"/>
  <c r="E667" i="23"/>
  <c r="E670" i="23" s="1"/>
  <c r="O692" i="18"/>
  <c r="O693" i="18" s="1"/>
  <c r="N693" i="18"/>
  <c r="N695" i="18" s="1"/>
  <c r="M685" i="26"/>
  <c r="M687" i="26" s="1"/>
  <c r="N684" i="26"/>
  <c r="N693" i="26"/>
  <c r="N695" i="26" s="1"/>
  <c r="O692" i="26"/>
  <c r="O693" i="26" s="1"/>
  <c r="K677" i="26"/>
  <c r="K679" i="26" s="1"/>
  <c r="L676" i="26"/>
  <c r="J672" i="26"/>
  <c r="I673" i="26"/>
  <c r="I675" i="26" s="1"/>
  <c r="O667" i="26"/>
  <c r="O670" i="26" s="1"/>
  <c r="M667" i="26"/>
  <c r="M670" i="26" s="1"/>
  <c r="K667" i="26"/>
  <c r="K670" i="26" s="1"/>
  <c r="I667" i="26"/>
  <c r="I670" i="26" s="1"/>
  <c r="G667" i="26"/>
  <c r="G670" i="26" s="1"/>
  <c r="E667" i="26"/>
  <c r="E670" i="26" s="1"/>
  <c r="C667" i="26"/>
  <c r="C670" i="26" s="1"/>
  <c r="N667" i="26"/>
  <c r="N670" i="26" s="1"/>
  <c r="J667" i="26"/>
  <c r="J670" i="26" s="1"/>
  <c r="F667" i="26"/>
  <c r="F670" i="26" s="1"/>
  <c r="B667" i="26"/>
  <c r="B670" i="26" s="1"/>
  <c r="L667" i="26"/>
  <c r="L670" i="26" s="1"/>
  <c r="H667" i="26"/>
  <c r="H670" i="26" s="1"/>
  <c r="D667" i="26"/>
  <c r="D670" i="26" s="1"/>
  <c r="M681" i="26"/>
  <c r="M683" i="26" s="1"/>
  <c r="N680" i="26"/>
  <c r="O690" i="26"/>
  <c r="O691" i="26"/>
  <c r="M680" i="25"/>
  <c r="L681" i="25"/>
  <c r="L683" i="25" s="1"/>
  <c r="K677" i="25"/>
  <c r="K679" i="25" s="1"/>
  <c r="L676" i="25"/>
  <c r="M685" i="25"/>
  <c r="M687" i="25" s="1"/>
  <c r="N684" i="25"/>
  <c r="N693" i="25"/>
  <c r="N695" i="25" s="1"/>
  <c r="O692" i="25"/>
  <c r="O693" i="25" s="1"/>
  <c r="O688" i="25"/>
  <c r="O689" i="25" s="1"/>
  <c r="N689" i="25"/>
  <c r="N691" i="25" s="1"/>
  <c r="O667" i="25"/>
  <c r="O670" i="25" s="1"/>
  <c r="M667" i="25"/>
  <c r="M670" i="25" s="1"/>
  <c r="K667" i="25"/>
  <c r="K670" i="25" s="1"/>
  <c r="I667" i="25"/>
  <c r="I670" i="25" s="1"/>
  <c r="G667" i="25"/>
  <c r="G670" i="25" s="1"/>
  <c r="E667" i="25"/>
  <c r="E670" i="25" s="1"/>
  <c r="C667" i="25"/>
  <c r="C670" i="25" s="1"/>
  <c r="N667" i="25"/>
  <c r="N670" i="25" s="1"/>
  <c r="J667" i="25"/>
  <c r="J670" i="25" s="1"/>
  <c r="F667" i="25"/>
  <c r="F670" i="25" s="1"/>
  <c r="B667" i="25"/>
  <c r="B670" i="25" s="1"/>
  <c r="L667" i="25"/>
  <c r="L670" i="25" s="1"/>
  <c r="D667" i="25"/>
  <c r="D670" i="25" s="1"/>
  <c r="H667" i="25"/>
  <c r="H670" i="25" s="1"/>
  <c r="L673" i="25"/>
  <c r="L675" i="25" s="1"/>
  <c r="M672" i="25"/>
  <c r="M681" i="23"/>
  <c r="M683" i="23" s="1"/>
  <c r="N680" i="23"/>
  <c r="M685" i="23"/>
  <c r="M687" i="23" s="1"/>
  <c r="N684" i="23"/>
  <c r="N693" i="23"/>
  <c r="N695" i="23" s="1"/>
  <c r="O692" i="23"/>
  <c r="O693" i="23" s="1"/>
  <c r="O688" i="23"/>
  <c r="O689" i="23" s="1"/>
  <c r="N689" i="23"/>
  <c r="N691" i="23" s="1"/>
  <c r="L673" i="23"/>
  <c r="L675" i="23" s="1"/>
  <c r="M672" i="23"/>
  <c r="K677" i="23"/>
  <c r="K679" i="23" s="1"/>
  <c r="L676" i="23"/>
  <c r="N680" i="22"/>
  <c r="M681" i="22"/>
  <c r="M683" i="22" s="1"/>
  <c r="H667" i="22"/>
  <c r="H670" i="22" s="1"/>
  <c r="L667" i="22"/>
  <c r="L670" i="22" s="1"/>
  <c r="F667" i="22"/>
  <c r="F670" i="22" s="1"/>
  <c r="N667" i="22"/>
  <c r="N670" i="22" s="1"/>
  <c r="E667" i="22"/>
  <c r="E670" i="22" s="1"/>
  <c r="I667" i="22"/>
  <c r="I670" i="22" s="1"/>
  <c r="M667" i="22"/>
  <c r="M670" i="22" s="1"/>
  <c r="D667" i="22"/>
  <c r="D670" i="22" s="1"/>
  <c r="B667" i="22"/>
  <c r="B670" i="22" s="1"/>
  <c r="J667" i="22"/>
  <c r="J670" i="22" s="1"/>
  <c r="C667" i="22"/>
  <c r="C670" i="22" s="1"/>
  <c r="G667" i="22"/>
  <c r="G670" i="22" s="1"/>
  <c r="K667" i="22"/>
  <c r="K670" i="22" s="1"/>
  <c r="M685" i="22"/>
  <c r="M687" i="22" s="1"/>
  <c r="N684" i="22"/>
  <c r="N693" i="22"/>
  <c r="N695" i="22" s="1"/>
  <c r="O692" i="22"/>
  <c r="O693" i="22" s="1"/>
  <c r="O688" i="22"/>
  <c r="O689" i="22" s="1"/>
  <c r="N689" i="22"/>
  <c r="N691" i="22" s="1"/>
  <c r="L673" i="22"/>
  <c r="L675" i="22" s="1"/>
  <c r="M672" i="22"/>
  <c r="K677" i="22"/>
  <c r="K679" i="22" s="1"/>
  <c r="L676" i="22"/>
  <c r="M681" i="21"/>
  <c r="M683" i="21" s="1"/>
  <c r="N680" i="21"/>
  <c r="O690" i="21"/>
  <c r="O691" i="21"/>
  <c r="M685" i="21"/>
  <c r="M687" i="21" s="1"/>
  <c r="N684" i="21"/>
  <c r="J672" i="21"/>
  <c r="I673" i="21"/>
  <c r="I675" i="21" s="1"/>
  <c r="N693" i="21"/>
  <c r="N695" i="21" s="1"/>
  <c r="O692" i="21"/>
  <c r="O693" i="21" s="1"/>
  <c r="K677" i="21"/>
  <c r="K679" i="21" s="1"/>
  <c r="L676" i="21"/>
  <c r="O667" i="21"/>
  <c r="O670" i="21" s="1"/>
  <c r="M667" i="21"/>
  <c r="M670" i="21" s="1"/>
  <c r="K667" i="21"/>
  <c r="K670" i="21" s="1"/>
  <c r="I667" i="21"/>
  <c r="I670" i="21" s="1"/>
  <c r="G667" i="21"/>
  <c r="G670" i="21" s="1"/>
  <c r="E667" i="21"/>
  <c r="E670" i="21" s="1"/>
  <c r="C667" i="21"/>
  <c r="C670" i="21" s="1"/>
  <c r="N667" i="21"/>
  <c r="N670" i="21" s="1"/>
  <c r="J667" i="21"/>
  <c r="J670" i="21" s="1"/>
  <c r="F667" i="21"/>
  <c r="F670" i="21" s="1"/>
  <c r="B667" i="21"/>
  <c r="B670" i="21" s="1"/>
  <c r="L667" i="21"/>
  <c r="L670" i="21" s="1"/>
  <c r="H667" i="21"/>
  <c r="H670" i="21" s="1"/>
  <c r="D667" i="21"/>
  <c r="D670" i="21"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5" i="18" l="1"/>
  <c r="O694" i="18"/>
  <c r="N684" i="18"/>
  <c r="M685" i="18"/>
  <c r="M687" i="18" s="1"/>
  <c r="O680" i="26"/>
  <c r="O681" i="26" s="1"/>
  <c r="N681" i="26"/>
  <c r="N683" i="26" s="1"/>
  <c r="L677" i="26"/>
  <c r="L679" i="26" s="1"/>
  <c r="M676" i="26"/>
  <c r="O694" i="26"/>
  <c r="O695" i="26"/>
  <c r="N685" i="26"/>
  <c r="N687" i="26" s="1"/>
  <c r="O684" i="26"/>
  <c r="O685" i="26" s="1"/>
  <c r="J673" i="26"/>
  <c r="J675" i="26" s="1"/>
  <c r="K672" i="26"/>
  <c r="M681" i="25"/>
  <c r="M683" i="25" s="1"/>
  <c r="N680" i="25"/>
  <c r="N672" i="25"/>
  <c r="M673" i="25"/>
  <c r="M675" i="25" s="1"/>
  <c r="O694" i="25"/>
  <c r="O695" i="25"/>
  <c r="O684" i="25"/>
  <c r="O685" i="25" s="1"/>
  <c r="N685" i="25"/>
  <c r="N687" i="25" s="1"/>
  <c r="L677" i="25"/>
  <c r="L679" i="25" s="1"/>
  <c r="M676" i="25"/>
  <c r="O690" i="25"/>
  <c r="O691" i="25"/>
  <c r="O680" i="23"/>
  <c r="O681" i="23" s="1"/>
  <c r="N681" i="23"/>
  <c r="N683" i="23" s="1"/>
  <c r="L677" i="23"/>
  <c r="L679" i="23" s="1"/>
  <c r="M676" i="23"/>
  <c r="N672" i="23"/>
  <c r="M673" i="23"/>
  <c r="M675" i="23" s="1"/>
  <c r="O694" i="23"/>
  <c r="O695" i="23"/>
  <c r="O684" i="23"/>
  <c r="O685" i="23" s="1"/>
  <c r="N685" i="23"/>
  <c r="N687" i="23" s="1"/>
  <c r="O690" i="23"/>
  <c r="O691" i="23"/>
  <c r="N681" i="22"/>
  <c r="N683" i="22" s="1"/>
  <c r="O680" i="22"/>
  <c r="O681" i="22" s="1"/>
  <c r="L677" i="22"/>
  <c r="L679" i="22" s="1"/>
  <c r="M676" i="22"/>
  <c r="N672" i="22"/>
  <c r="M673" i="22"/>
  <c r="M675" i="22" s="1"/>
  <c r="O694" i="22"/>
  <c r="O695" i="22"/>
  <c r="O684" i="22"/>
  <c r="O685" i="22" s="1"/>
  <c r="N685" i="22"/>
  <c r="N687" i="22" s="1"/>
  <c r="O690" i="22"/>
  <c r="O691" i="22"/>
  <c r="L677" i="21"/>
  <c r="L679" i="21" s="1"/>
  <c r="M676" i="21"/>
  <c r="O694" i="21"/>
  <c r="O695" i="21"/>
  <c r="N685" i="21"/>
  <c r="N687" i="21" s="1"/>
  <c r="O684" i="21"/>
  <c r="O685" i="21" s="1"/>
  <c r="O680" i="21"/>
  <c r="O681" i="21" s="1"/>
  <c r="N681" i="21"/>
  <c r="N683" i="21" s="1"/>
  <c r="J673" i="21"/>
  <c r="J675" i="21" s="1"/>
  <c r="K672" i="2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4" i="18" l="1"/>
  <c r="O685" i="18" s="1"/>
  <c r="N685" i="18"/>
  <c r="N687" i="18" s="1"/>
  <c r="L672" i="26"/>
  <c r="K673" i="26"/>
  <c r="K675" i="26" s="1"/>
  <c r="O686" i="26"/>
  <c r="O687" i="26"/>
  <c r="M677" i="26"/>
  <c r="M679" i="26" s="1"/>
  <c r="N676" i="26"/>
  <c r="O682" i="26"/>
  <c r="O683" i="26"/>
  <c r="O680" i="25"/>
  <c r="O681" i="25" s="1"/>
  <c r="N681" i="25"/>
  <c r="N683" i="25" s="1"/>
  <c r="M677" i="25"/>
  <c r="M679" i="25" s="1"/>
  <c r="N676" i="25"/>
  <c r="O686" i="25"/>
  <c r="O687" i="25"/>
  <c r="N673" i="25"/>
  <c r="N675" i="25" s="1"/>
  <c r="O672" i="25"/>
  <c r="O673" i="25" s="1"/>
  <c r="O683" i="23"/>
  <c r="O682" i="23"/>
  <c r="M677" i="23"/>
  <c r="M679" i="23" s="1"/>
  <c r="N676" i="23"/>
  <c r="O686" i="23"/>
  <c r="O687" i="23"/>
  <c r="N673" i="23"/>
  <c r="N675" i="23" s="1"/>
  <c r="O672" i="23"/>
  <c r="O673" i="23" s="1"/>
  <c r="O682" i="22"/>
  <c r="O683" i="22"/>
  <c r="M677" i="22"/>
  <c r="M679" i="22" s="1"/>
  <c r="N676" i="22"/>
  <c r="O686" i="22"/>
  <c r="O687" i="22"/>
  <c r="N673" i="22"/>
  <c r="N675" i="22" s="1"/>
  <c r="O672" i="22"/>
  <c r="O673" i="22" s="1"/>
  <c r="L672" i="21"/>
  <c r="K673" i="21"/>
  <c r="K675" i="21" s="1"/>
  <c r="O686" i="21"/>
  <c r="O687" i="21"/>
  <c r="M677" i="21"/>
  <c r="M679" i="21" s="1"/>
  <c r="N676" i="21"/>
  <c r="O682" i="21"/>
  <c r="O683" i="2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87" i="18" l="1"/>
  <c r="O686" i="18"/>
  <c r="N677" i="26"/>
  <c r="N679" i="26" s="1"/>
  <c r="O676" i="26"/>
  <c r="O677" i="26" s="1"/>
  <c r="L673" i="26"/>
  <c r="L675" i="26" s="1"/>
  <c r="M672" i="26"/>
  <c r="O683" i="25"/>
  <c r="O682" i="25"/>
  <c r="O674" i="25"/>
  <c r="O675" i="25"/>
  <c r="O676" i="25"/>
  <c r="O677" i="25" s="1"/>
  <c r="N677" i="25"/>
  <c r="N679" i="25" s="1"/>
  <c r="O674" i="23"/>
  <c r="O675" i="23"/>
  <c r="O676" i="23"/>
  <c r="O677" i="23" s="1"/>
  <c r="N677" i="23"/>
  <c r="N679" i="23" s="1"/>
  <c r="O674" i="22"/>
  <c r="O675" i="22"/>
  <c r="O676" i="22"/>
  <c r="O677" i="22" s="1"/>
  <c r="N677" i="22"/>
  <c r="N679" i="22" s="1"/>
  <c r="N677" i="21"/>
  <c r="N679" i="21" s="1"/>
  <c r="O676" i="21"/>
  <c r="O677" i="21" s="1"/>
  <c r="L673" i="21"/>
  <c r="L675" i="21" s="1"/>
  <c r="M672"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N672" i="26" l="1"/>
  <c r="M673" i="26"/>
  <c r="M675" i="26" s="1"/>
  <c r="O679" i="26"/>
  <c r="O678" i="26"/>
  <c r="O679" i="25"/>
  <c r="O678" i="25"/>
  <c r="O679" i="23"/>
  <c r="O678" i="23"/>
  <c r="O679" i="22"/>
  <c r="O678" i="22"/>
  <c r="N672" i="21"/>
  <c r="M673" i="21"/>
  <c r="M675" i="21" s="1"/>
  <c r="O679" i="21"/>
  <c r="O678" i="21"/>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73" i="26" l="1"/>
  <c r="N675" i="26" s="1"/>
  <c r="O672" i="26"/>
  <c r="O673" i="26" s="1"/>
  <c r="N673" i="21"/>
  <c r="N675" i="21" s="1"/>
  <c r="O672" i="21"/>
  <c r="O673" i="21" s="1"/>
  <c r="N625" i="20"/>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74" i="26" l="1"/>
  <c r="O675" i="26"/>
  <c r="O674" i="21"/>
  <c r="O675" i="21"/>
  <c r="O627" i="20"/>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<sst xmlns="http://schemas.openxmlformats.org/spreadsheetml/2006/main" count="11667" uniqueCount="3659">
  <si>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</si>
  <si>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</si>
  <si>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</si>
  <si>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</si>
  <si>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</si>
  <si>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</si>
  <si>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</si>
  <si>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</si>
  <si>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</si>
  <si>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</si>
  <si>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</si>
  <si>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</si>
  <si>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</si>
  <si>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</si>
  <si>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</si>
  <si>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</si>
  <si>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</si>
  <si>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</si>
  <si>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</si>
  <si>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</si>
  <si>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</si>
  <si>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</si>
  <si>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</si>
  <si>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</si>
  <si>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</si>
  <si>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</si>
  <si>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</si>
  <si>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</si>
  <si>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</si>
  <si>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</si>
  <si>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</si>
  <si>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</si>
  <si>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</si>
  <si>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</si>
  <si>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</si>
  <si>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</si>
  <si>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</si>
  <si>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</si>
  <si>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</si>
  <si>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</si>
  <si>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</si>
  <si>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</si>
  <si>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</si>
  <si>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</si>
  <si>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</si>
  <si>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</si>
  <si>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</si>
  <si>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</si>
  <si>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</si>
  <si>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</si>
  <si>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</si>
  <si>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</si>
  <si>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</si>
  <si>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</si>
  <si>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</si>
  <si>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</si>
  <si>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</si>
  <si>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</si>
  <si>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</si>
  <si>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</si>
  <si>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</si>
  <si>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</si>
  <si>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</si>
  <si>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</si>
  <si>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</si>
  <si>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</si>
  <si>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</si>
  <si>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</si>
  <si>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</si>
  <si>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</si>
  <si>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</si>
  <si>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</si>
  <si>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</si>
  <si>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</si>
  <si>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</si>
  <si>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</si>
  <si>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</si>
  <si>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</si>
  <si>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</si>
  <si>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</si>
  <si>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</si>
  <si>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</si>
  <si>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</si>
  <si>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</si>
  <si>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</si>
  <si>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</si>
  <si>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</si>
  <si>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</si>
  <si>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</si>
  <si>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</si>
  <si>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</si>
  <si>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</si>
  <si>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</si>
  <si>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</si>
  <si>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</si>
  <si>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</si>
  <si>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</si>
  <si>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</si>
  <si>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</si>
  <si>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</si>
  <si>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</si>
  <si>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</si>
  <si>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</si>
  <si>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</si>
  <si>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</si>
  <si>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</si>
  <si>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</si>
  <si>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</si>
  <si>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</si>
  <si>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</si>
  <si>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</si>
  <si>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</si>
  <si>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</si>
  <si>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</si>
  <si>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</si>
  <si>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</si>
  <si>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</si>
  <si>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</si>
  <si>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</si>
  <si>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</si>
  <si>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</si>
  <si>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</si>
  <si>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</si>
  <si>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</si>
  <si>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</si>
  <si>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</si>
  <si>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</si>
  <si>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</si>
  <si>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</si>
  <si>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</si>
  <si>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</si>
  <si>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</si>
  <si>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</si>
  <si>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</si>
  <si>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</si>
  <si>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</si>
  <si>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</si>
  <si>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</si>
  <si>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</si>
  <si>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</si>
  <si>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</si>
  <si>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</si>
  <si>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</si>
  <si>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</si>
  <si>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</si>
  <si>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</si>
  <si>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</si>
  <si>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</si>
  <si>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</si>
  <si>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</si>
  <si>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</si>
  <si>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</si>
  <si>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</si>
  <si>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</si>
  <si>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</si>
  <si>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</si>
  <si>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</si>
  <si>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</si>
  <si>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</si>
  <si>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</si>
  <si>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</si>
  <si>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</si>
  <si>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</si>
  <si>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</si>
  <si>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</si>
  <si>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</si>
  <si>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</si>
  <si>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</si>
  <si>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</si>
  <si>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</si>
  <si>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</si>
  <si>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</si>
  <si>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</si>
  <si>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</si>
  <si>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</si>
  <si>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</si>
  <si>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</si>
  <si>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</si>
  <si>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</si>
  <si>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</si>
  <si>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</si>
  <si>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</si>
  <si>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</si>
  <si>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</si>
  <si>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</si>
  <si>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</si>
  <si>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</si>
  <si>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</si>
  <si>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</si>
  <si>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</si>
  <si>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</si>
  <si>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</si>
  <si>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</si>
  <si>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</si>
  <si>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</si>
  <si>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</si>
  <si>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</si>
  <si>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</si>
  <si>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</si>
  <si>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</si>
  <si>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</si>
  <si>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</si>
  <si>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</si>
  <si>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</si>
  <si>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</si>
  <si>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</si>
  <si>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</si>
  <si>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</si>
  <si>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</si>
  <si>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</si>
  <si>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</si>
  <si>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</si>
  <si>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</si>
  <si>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</si>
  <si>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</si>
  <si>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</si>
  <si>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</si>
  <si>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</si>
  <si>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</si>
  <si>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</si>
  <si>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</si>
  <si>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</si>
  <si>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</si>
  <si>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</si>
  <si>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</si>
  <si>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</si>
  <si>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</si>
  <si>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</si>
  <si>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</si>
  <si>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</si>
  <si>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</si>
  <si>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</si>
  <si>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</si>
  <si>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</si>
  <si>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</si>
  <si>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</si>
  <si>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</si>
  <si>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</si>
  <si>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</si>
  <si>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</si>
  <si>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</si>
  <si>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</si>
  <si>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</si>
  <si>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</si>
  <si>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</si>
  <si>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</si>
  <si>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</si>
  <si>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</si>
  <si>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</si>
  <si>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</si>
  <si>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</si>
  <si>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</si>
  <si>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</si>
  <si>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</si>
  <si>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</si>
  <si>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</si>
  <si>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</si>
  <si>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</si>
  <si>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</si>
  <si>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</si>
  <si>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</si>
  <si>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</si>
  <si>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</si>
  <si>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</si>
  <si>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</si>
  <si>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</si>
  <si>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</si>
  <si>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</si>
  <si>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</si>
  <si>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</si>
  <si>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</si>
  <si>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</si>
  <si>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</si>
  <si>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</si>
  <si>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</si>
  <si>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</si>
  <si>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</si>
  <si>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</si>
  <si>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</si>
  <si>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</si>
  <si>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</si>
  <si>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</si>
  <si>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</si>
  <si>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</si>
  <si>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</si>
  <si>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</si>
  <si>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</si>
  <si>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</si>
  <si>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</si>
  <si>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</si>
  <si>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</si>
  <si>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</si>
  <si>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</si>
  <si>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</si>
  <si>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</si>
  <si>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</si>
  <si>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</si>
  <si>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</si>
  <si>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</si>
  <si>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</si>
  <si>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</si>
  <si>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</si>
  <si>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</si>
  <si>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</si>
  <si>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</si>
  <si>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</si>
  <si>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</si>
  <si>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</si>
  <si>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</si>
  <si>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</si>
  <si>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</si>
  <si>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</si>
  <si>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</si>
  <si>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</si>
  <si>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</si>
  <si>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</si>
  <si>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</si>
  <si>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</si>
  <si>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</si>
  <si>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</si>
  <si>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</si>
  <si>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</si>
  <si>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</si>
  <si>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</si>
  <si>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</si>
  <si>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</si>
  <si>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</si>
  <si>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</si>
  <si>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</si>
  <si>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</si>
  <si>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</si>
  <si>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</si>
  <si>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</si>
  <si>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</si>
  <si>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</si>
  <si>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</si>
  <si>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</si>
  <si>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</si>
  <si>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</si>
  <si>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</si>
  <si>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</si>
  <si>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</si>
  <si>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</si>
  <si>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</si>
  <si>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</si>
  <si>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</si>
  <si>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</si>
  <si>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</si>
  <si>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</si>
  <si>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</si>
  <si>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</si>
  <si>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</si>
  <si>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</si>
  <si>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</si>
  <si>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</si>
  <si>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</si>
  <si>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</si>
  <si>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</si>
  <si>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</si>
  <si>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</si>
  <si>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</si>
  <si>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</si>
  <si>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</si>
  <si>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</si>
  <si>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</si>
  <si>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</si>
  <si>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</si>
  <si>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</si>
  <si>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</si>
  <si>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</si>
  <si>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</si>
  <si>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</si>
  <si>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</si>
  <si>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</si>
  <si>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</si>
  <si>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</si>
  <si>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</si>
  <si>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</si>
  <si>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</si>
  <si>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</si>
  <si>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</si>
  <si>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</si>
  <si>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</si>
  <si>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</si>
  <si>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</si>
  <si>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</si>
  <si>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</si>
  <si>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</si>
  <si>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</si>
  <si>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</si>
  <si>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</si>
  <si>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</si>
  <si>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</si>
  <si>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</si>
  <si>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</si>
  <si>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</si>
  <si>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</si>
  <si>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</si>
  <si>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</si>
  <si>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</si>
  <si>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</si>
  <si>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</si>
  <si>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</si>
  <si>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</si>
  <si>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</si>
  <si>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</si>
  <si>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</si>
  <si>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</si>
  <si>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</si>
  <si>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</si>
  <si>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</si>
  <si>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</si>
  <si>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</si>
  <si>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</si>
  <si>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</si>
  <si>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</si>
  <si>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</si>
  <si>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</si>
  <si>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</si>
  <si>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</si>
  <si>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</si>
  <si>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</si>
  <si>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</si>
  <si>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</si>
  <si>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</si>
  <si>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</si>
  <si>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</si>
  <si>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</si>
  <si>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</si>
  <si>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</si>
  <si>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</si>
  <si>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</si>
  <si>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</si>
  <si>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</si>
  <si>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</si>
  <si>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</si>
  <si>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</si>
  <si>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</si>
  <si>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</si>
  <si>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</si>
  <si>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</si>
  <si>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</si>
  <si>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</si>
  <si>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</si>
  <si>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</si>
  <si>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</si>
  <si>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</si>
  <si>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</si>
  <si>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</si>
  <si>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</si>
  <si>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</si>
  <si>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</si>
  <si>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</si>
  <si>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</si>
  <si>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</si>
  <si>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</si>
  <si>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</si>
  <si>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</si>
  <si>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</si>
  <si>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</si>
  <si>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</si>
  <si>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</si>
  <si>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</si>
  <si>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</si>
  <si>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</si>
  <si>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</si>
  <si>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</si>
  <si>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</si>
  <si>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</si>
  <si>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</si>
  <si>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</si>
  <si>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</si>
  <si>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</si>
  <si>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</si>
  <si>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</si>
  <si>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</si>
  <si>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</si>
  <si>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</si>
  <si>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</si>
  <si>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</si>
  <si>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</si>
  <si>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</si>
  <si>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</si>
  <si>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</si>
  <si>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</si>
  <si>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</si>
  <si>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</si>
  <si>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</si>
  <si>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</si>
  <si>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</si>
  <si>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</si>
  <si>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</si>
  <si>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</si>
  <si>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</si>
  <si>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</si>
  <si>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</si>
  <si>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</si>
  <si>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</si>
  <si>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</si>
  <si>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</si>
  <si>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</si>
  <si>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</si>
  <si>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</si>
  <si>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</si>
  <si>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</si>
  <si>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</si>
  <si>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</si>
  <si>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</si>
  <si>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</si>
  <si>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</si>
  <si>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</si>
  <si>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</si>
  <si>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</si>
  <si>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</si>
  <si>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</si>
  <si>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</si>
  <si>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</si>
  <si>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</si>
  <si>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</si>
  <si>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</si>
  <si>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</si>
  <si>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</si>
  <si>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</si>
  <si>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</si>
  <si>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</si>
  <si>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</si>
  <si>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</si>
  <si>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</si>
  <si>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</si>
  <si>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</si>
  <si>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</si>
  <si>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</si>
  <si>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</si>
  <si>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</si>
  <si>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</si>
  <si>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</si>
  <si>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</si>
  <si>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</si>
  <si>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</si>
  <si>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</si>
  <si>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</si>
  <si>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</si>
  <si>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</si>
  <si>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</si>
  <si>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</si>
  <si>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</si>
  <si>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</si>
  <si>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</si>
  <si>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</si>
  <si>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</si>
  <si>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</si>
  <si>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</si>
  <si>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</si>
  <si>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</si>
  <si>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</si>
  <si>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</si>
  <si>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</si>
  <si>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</si>
  <si>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</si>
  <si>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</si>
  <si>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</si>
  <si>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</si>
  <si>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</si>
  <si>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</si>
  <si>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</si>
  <si>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</si>
  <si>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</si>
  <si>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</si>
  <si>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</si>
  <si>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</si>
  <si>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</si>
  <si>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</si>
  <si>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</si>
  <si>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</si>
  <si>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</si>
  <si>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</si>
  <si>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</si>
  <si>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</si>
  <si>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</si>
  <si>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</si>
  <si>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</si>
  <si>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</si>
  <si>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</si>
  <si>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</si>
  <si>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</si>
  <si>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</si>
  <si>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</si>
  <si>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</si>
  <si>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</si>
  <si>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</si>
  <si>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</si>
  <si>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</si>
  <si>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</si>
  <si>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</si>
  <si>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</si>
  <si>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</si>
  <si>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</si>
  <si>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</si>
  <si>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</si>
  <si>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</si>
  <si>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</si>
  <si>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</si>
  <si>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</si>
  <si>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</si>
  <si>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</si>
  <si>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</si>
  <si>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</si>
  <si>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</si>
  <si>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</si>
  <si>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</si>
  <si>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</si>
  <si>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</si>
  <si>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</si>
  <si>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</si>
  <si>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</si>
  <si>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</si>
  <si>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</si>
  <si>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</si>
  <si>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</si>
  <si>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</si>
  <si>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</si>
  <si>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</si>
  <si>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</si>
  <si>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</si>
  <si>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</si>
  <si>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</si>
  <si>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</si>
  <si>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</si>
  <si>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</si>
  <si>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</si>
  <si>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</si>
  <si>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</si>
  <si>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</si>
  <si>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</si>
  <si>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</si>
  <si>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</si>
  <si>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</si>
  <si>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</si>
  <si>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</si>
  <si>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</si>
  <si>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</si>
  <si>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</si>
  <si>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</si>
  <si>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</si>
  <si>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</si>
  <si>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</si>
  <si>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</si>
  <si>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</si>
  <si>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</si>
  <si>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</si>
  <si>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</si>
  <si>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</si>
  <si>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</si>
  <si>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</si>
  <si>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</si>
  <si>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</si>
  <si>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</si>
  <si>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</si>
  <si>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</si>
  <si>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</si>
  <si>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</si>
  <si>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</si>
  <si>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</si>
  <si>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</si>
  <si>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</si>
  <si>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</si>
  <si>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</si>
  <si>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</si>
  <si>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</si>
  <si>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</si>
  <si>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</si>
  <si>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</si>
  <si>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</si>
  <si>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</si>
  <si>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</si>
  <si>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</si>
  <si>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</si>
  <si>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</si>
  <si>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</si>
  <si>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</si>
  <si>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</si>
  <si>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</si>
  <si>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</si>
  <si>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</si>
  <si>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</si>
  <si>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</si>
  <si>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</si>
  <si>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</si>
  <si>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</si>
  <si>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</si>
  <si>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</si>
  <si>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</si>
  <si>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</si>
  <si>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</si>
  <si>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</si>
  <si>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</si>
  <si>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</si>
  <si>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</si>
  <si>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</si>
  <si>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</si>
  <si>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</si>
  <si>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</si>
  <si>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</si>
  <si>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</si>
  <si>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</si>
  <si>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</si>
  <si>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</si>
  <si>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</si>
  <si>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</si>
  <si>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</si>
  <si>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</si>
  <si>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</si>
  <si>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</si>
  <si>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</si>
  <si>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</si>
  <si>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</si>
  <si>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</si>
  <si>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</si>
  <si>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</si>
  <si>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</si>
  <si>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</si>
  <si>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</si>
  <si>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</si>
  <si>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</si>
  <si>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</si>
  <si>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</si>
  <si>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</si>
  <si>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</si>
  <si>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</si>
  <si>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</si>
  <si>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</si>
  <si>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</si>
  <si>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</si>
  <si>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</si>
  <si>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</si>
  <si>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</si>
  <si>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</si>
  <si>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</si>
  <si>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</si>
  <si>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</si>
  <si>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</si>
  <si>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</si>
  <si>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</si>
  <si>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</si>
  <si>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</si>
  <si>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</si>
  <si>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</si>
  <si>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</si>
  <si>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</si>
  <si>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</si>
  <si>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</si>
  <si>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</si>
  <si>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</si>
  <si>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</si>
  <si>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</si>
  <si>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</si>
  <si>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</si>
  <si>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</si>
  <si>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</si>
  <si>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</si>
  <si>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</si>
  <si>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</si>
  <si>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</si>
  <si>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</si>
  <si>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</si>
  <si>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</si>
  <si>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</si>
  <si>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</si>
  <si>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</si>
  <si>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</si>
  <si>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</si>
  <si>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</si>
  <si>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</si>
  <si>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</si>
  <si>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</si>
  <si>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</si>
  <si>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</si>
  <si>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</si>
  <si>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</si>
  <si>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</si>
  <si>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</si>
  <si>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</si>
  <si>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</si>
  <si>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</si>
  <si>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</si>
  <si>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</si>
  <si>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</si>
  <si>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</si>
  <si>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</si>
  <si>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</si>
  <si>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</si>
  <si>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</si>
  <si>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</si>
  <si>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</si>
  <si>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</si>
  <si>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</si>
  <si>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</si>
  <si>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</si>
  <si>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</si>
  <si>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</si>
  <si>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</si>
  <si>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</si>
  <si>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</si>
  <si>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</si>
  <si>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</si>
  <si>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</si>
  <si>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</si>
  <si>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</si>
  <si>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</si>
  <si>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</si>
  <si>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</si>
  <si>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</si>
  <si>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</si>
  <si>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</si>
  <si>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</si>
  <si>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</si>
  <si>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</si>
  <si>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</si>
  <si>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</si>
  <si>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</si>
  <si>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</si>
  <si>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</si>
  <si>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</si>
  <si>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</si>
  <si>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</si>
  <si>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</si>
  <si>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</si>
  <si>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</si>
  <si>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</si>
  <si>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</si>
  <si>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</si>
  <si>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</si>
  <si>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</si>
  <si>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</si>
  <si>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</si>
  <si>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</si>
  <si>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</si>
  <si>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</si>
  <si>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</si>
  <si>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</si>
  <si>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</si>
  <si>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</si>
  <si>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</si>
  <si>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</si>
  <si>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</si>
  <si>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</si>
  <si>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</si>
  <si>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</si>
  <si>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</si>
  <si>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</si>
  <si>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</si>
  <si>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</si>
  <si>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</si>
  <si>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</si>
  <si>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</si>
  <si>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</si>
  <si>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</si>
  <si>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</si>
  <si>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</si>
  <si>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</si>
  <si>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</si>
  <si>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</si>
  <si>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</si>
  <si>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</si>
  <si>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</si>
  <si>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</si>
  <si>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</si>
  <si>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</si>
  <si>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</si>
  <si>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</si>
  <si>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</si>
  <si>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</si>
  <si>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</si>
  <si>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</si>
  <si>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</si>
  <si>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</si>
  <si>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</si>
  <si>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</si>
  <si>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</si>
  <si>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</si>
  <si>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</si>
  <si>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</si>
  <si>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</si>
  <si>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</si>
  <si>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</si>
  <si>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</si>
  <si>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</si>
  <si>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</si>
  <si>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</si>
  <si>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</si>
  <si>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</si>
  <si>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</si>
  <si>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</si>
  <si>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</si>
  <si>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</si>
  <si>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</si>
  <si>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</si>
  <si>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</si>
  <si>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</si>
  <si>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</si>
  <si>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</si>
  <si>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3.52</t>
  </si>
  <si>
    <t>1.38</t>
  </si>
  <si>
    <t>0.03</t>
  </si>
  <si>
    <t>0.60</t>
  </si>
  <si>
    <t>i | 1 | 3</t>
  </si>
  <si>
    <t>3.41</t>
  </si>
  <si>
    <t>1.08</t>
  </si>
  <si>
    <t>1.43</t>
  </si>
  <si>
    <t>0.08</t>
  </si>
  <si>
    <t>1.17</t>
  </si>
  <si>
    <t>2.62</t>
  </si>
  <si>
    <t>0.02</t>
  </si>
  <si>
    <t>1.27</t>
  </si>
  <si>
    <t>0.04</t>
  </si>
  <si>
    <t>1.30</t>
  </si>
  <si>
    <t>-</t>
  </si>
  <si>
    <t>2.65</t>
  </si>
  <si>
    <t>2.30</t>
  </si>
  <si>
    <t>2.76</t>
  </si>
  <si>
    <t>0.40</t>
  </si>
  <si>
    <t>0.10</t>
  </si>
  <si>
    <t>2.35</t>
  </si>
  <si>
    <t>0.93</t>
  </si>
  <si>
    <t>0.15</t>
  </si>
  <si>
    <t>0.59</t>
  </si>
  <si>
    <t>1.28</t>
  </si>
  <si>
    <t>0.01</t>
  </si>
  <si>
    <t>0.63</t>
  </si>
  <si>
    <t>1.49</t>
  </si>
  <si>
    <t>1.25</t>
  </si>
  <si>
    <t>2.06</t>
  </si>
  <si>
    <t>0.92</t>
  </si>
  <si>
    <t>1.37</t>
  </si>
  <si>
    <t>1.44</t>
  </si>
  <si>
    <t>0.07</t>
  </si>
  <si>
    <t>3.37</t>
  </si>
  <si>
    <t>1.76</t>
  </si>
  <si>
    <t>1.26</t>
  </si>
  <si>
    <t>10.00</t>
  </si>
  <si>
    <t>0.20</t>
  </si>
  <si>
    <t>0.13</t>
  </si>
  <si>
    <t>0.12</t>
  </si>
  <si>
    <t>1.92</t>
  </si>
  <si>
    <t>0.82</t>
  </si>
  <si>
    <t>0.14</t>
  </si>
  <si>
    <t>0.48</t>
  </si>
  <si>
    <t>0.19</t>
  </si>
  <si>
    <t>0.28</t>
  </si>
  <si>
    <t>0.87</t>
  </si>
  <si>
    <t>0.45</t>
  </si>
  <si>
    <t>3.98</t>
  </si>
  <si>
    <t>3.17</t>
  </si>
  <si>
    <t>1.91</t>
  </si>
  <si>
    <t>0.06</t>
  </si>
  <si>
    <t>1.10</t>
  </si>
  <si>
    <t>3.21</t>
  </si>
  <si>
    <t>0.50</t>
  </si>
  <si>
    <t>2.27</t>
  </si>
  <si>
    <t>1.14</t>
  </si>
  <si>
    <t>1.60</t>
  </si>
  <si>
    <t>1.79</t>
  </si>
  <si>
    <t>0.30</t>
  </si>
  <si>
    <t>0.55</t>
  </si>
  <si>
    <t>1.65</t>
  </si>
  <si>
    <t>3.31</t>
  </si>
  <si>
    <t>2.40</t>
  </si>
  <si>
    <t>1.70</t>
  </si>
  <si>
    <t>0.23</t>
  </si>
  <si>
    <t>1.56</t>
  </si>
  <si>
    <t>1.82</t>
  </si>
  <si>
    <t>0.90</t>
  </si>
  <si>
    <t>1.51</t>
  </si>
  <si>
    <t>0.51</t>
  </si>
  <si>
    <t>2.59</t>
  </si>
  <si>
    <t>1.20</t>
  </si>
  <si>
    <t>0.85</t>
  </si>
  <si>
    <t>1.01</t>
  </si>
  <si>
    <t>2.50</t>
  </si>
  <si>
    <t>2.05</t>
  </si>
  <si>
    <t>1.32</t>
  </si>
  <si>
    <t>0.72</t>
  </si>
  <si>
    <t>1.58</t>
  </si>
  <si>
    <t>0.17</t>
  </si>
  <si>
    <t>0.80</t>
  </si>
  <si>
    <t>1.16</t>
  </si>
  <si>
    <t>1.40</t>
  </si>
  <si>
    <t>1.34</t>
  </si>
  <si>
    <t>1.00</t>
  </si>
  <si>
    <t>1.02</t>
  </si>
  <si>
    <t>2.36</t>
  </si>
  <si>
    <t>1.46</t>
  </si>
  <si>
    <t>4.12</t>
  </si>
  <si>
    <t>1.09</t>
  </si>
  <si>
    <t>0.89</t>
  </si>
  <si>
    <t>3.50</t>
  </si>
  <si>
    <t>0.81</t>
  </si>
  <si>
    <t>2.56</t>
  </si>
  <si>
    <t>0.58</t>
  </si>
  <si>
    <t>2.68</t>
  </si>
  <si>
    <t>1.87</t>
  </si>
  <si>
    <t>1.39</t>
  </si>
  <si>
    <t>2.00</t>
  </si>
  <si>
    <t>0.79</t>
  </si>
  <si>
    <t>0.38</t>
  </si>
  <si>
    <t>2.13</t>
  </si>
  <si>
    <t>0.16</t>
  </si>
  <si>
    <t>0.94</t>
  </si>
  <si>
    <t>0.76</t>
  </si>
  <si>
    <t>0.96</t>
  </si>
  <si>
    <t>0.74</t>
  </si>
  <si>
    <t>1.41</t>
  </si>
  <si>
    <t>0.75</t>
  </si>
  <si>
    <t>0.57</t>
  </si>
  <si>
    <t>0.56</t>
  </si>
  <si>
    <t>2.02</t>
  </si>
  <si>
    <t>0.61</t>
  </si>
  <si>
    <t>0.21</t>
  </si>
  <si>
    <t>0.78</t>
  </si>
  <si>
    <t>1.06</t>
  </si>
  <si>
    <t>1.57</t>
  </si>
  <si>
    <t>2.38</t>
  </si>
  <si>
    <t>1.47</t>
  </si>
  <si>
    <t>1.78</t>
  </si>
  <si>
    <t>1.45</t>
  </si>
  <si>
    <t>1.12</t>
  </si>
  <si>
    <t>0.97</t>
  </si>
  <si>
    <t>0.11</t>
  </si>
  <si>
    <t>0.95</t>
  </si>
  <si>
    <t>0.70</t>
  </si>
  <si>
    <t>0.88</t>
  </si>
  <si>
    <t>4.05</t>
  </si>
  <si>
    <t>1.07</t>
  </si>
  <si>
    <t>2.45</t>
  </si>
  <si>
    <t>1.15</t>
  </si>
  <si>
    <t>0.69</t>
  </si>
  <si>
    <t>1.59</t>
  </si>
  <si>
    <t>0.71</t>
  </si>
  <si>
    <t>1.71</t>
  </si>
  <si>
    <t>0.22</t>
  </si>
  <si>
    <t>1.29</t>
  </si>
  <si>
    <t>1.48</t>
  </si>
  <si>
    <t>3.30</t>
  </si>
  <si>
    <t>5.28</t>
  </si>
  <si>
    <t>3.79</t>
  </si>
  <si>
    <t>1.03</t>
  </si>
  <si>
    <t>0.24</t>
  </si>
  <si>
    <t>1.72</t>
  </si>
  <si>
    <t>7.00</t>
  </si>
  <si>
    <t>0.91</t>
  </si>
  <si>
    <t>1.24</t>
  </si>
  <si>
    <t>1.69</t>
  </si>
  <si>
    <t>0.62</t>
  </si>
  <si>
    <t>7.50</t>
  </si>
  <si>
    <t>1.63</t>
  </si>
  <si>
    <t>0.99</t>
  </si>
  <si>
    <t>1.80</t>
  </si>
  <si>
    <t>3.73</t>
  </si>
  <si>
    <t>1.95</t>
  </si>
  <si>
    <t>0.54</t>
  </si>
  <si>
    <t>0.98</t>
  </si>
  <si>
    <t>1.99</t>
  </si>
  <si>
    <t>0.18</t>
  </si>
  <si>
    <t>0.32</t>
  </si>
  <si>
    <t>5.00</t>
  </si>
  <si>
    <t>0.86</t>
  </si>
  <si>
    <t>1.66</t>
  </si>
  <si>
    <t>1.62</t>
  </si>
  <si>
    <t>3.88</t>
  </si>
  <si>
    <t>1.74</t>
  </si>
  <si>
    <t>2.25</t>
  </si>
  <si>
    <t>1.36</t>
  </si>
  <si>
    <t>0.41</t>
  </si>
  <si>
    <t>0.73</t>
  </si>
  <si>
    <t>0.43</t>
  </si>
  <si>
    <t>0.44</t>
  </si>
  <si>
    <t>1.94</t>
  </si>
  <si>
    <t>3.42</t>
  </si>
  <si>
    <t>6.30</t>
  </si>
  <si>
    <t>1.86</t>
  </si>
  <si>
    <t>0.46</t>
  </si>
  <si>
    <t>1.23</t>
  </si>
  <si>
    <t>2.19</t>
  </si>
  <si>
    <t>0.09</t>
  </si>
  <si>
    <t>1.84</t>
  </si>
  <si>
    <t>9.50</t>
  </si>
  <si>
    <t>1.18</t>
  </si>
  <si>
    <t>0.64</t>
  </si>
  <si>
    <t>0.84</t>
  </si>
  <si>
    <t>0.53</t>
  </si>
  <si>
    <t>1.75</t>
  </si>
  <si>
    <t>2.10</t>
  </si>
  <si>
    <t>2.75</t>
  </si>
  <si>
    <t>0.33</t>
  </si>
  <si>
    <t>0.52</t>
  </si>
  <si>
    <t>0.37</t>
  </si>
  <si>
    <t>4.51</t>
  </si>
  <si>
    <t>MUD</t>
  </si>
  <si>
    <t>0.77</t>
  </si>
  <si>
    <t>1.67</t>
  </si>
  <si>
    <t>4.75</t>
  </si>
  <si>
    <t>2.20</t>
  </si>
  <si>
    <t>2.42</t>
  </si>
  <si>
    <t>0.39</t>
  </si>
  <si>
    <t>0.65</t>
  </si>
  <si>
    <t>3.01</t>
  </si>
  <si>
    <t>1.22</t>
  </si>
  <si>
    <t>1.68</t>
  </si>
  <si>
    <t>0.42</t>
  </si>
  <si>
    <t>1.93</t>
  </si>
  <si>
    <t>1.11</t>
  </si>
  <si>
    <t>2.03</t>
  </si>
  <si>
    <t>1.89</t>
  </si>
  <si>
    <t>3.85</t>
  </si>
  <si>
    <t>5.04</t>
  </si>
  <si>
    <t>0.83</t>
  </si>
  <si>
    <t>1.05</t>
  </si>
  <si>
    <t>8.50</t>
  </si>
  <si>
    <t>9.00</t>
  </si>
  <si>
    <t>1.04</t>
  </si>
  <si>
    <t>1.21</t>
  </si>
  <si>
    <t>2.70</t>
  </si>
  <si>
    <t>5.50</t>
  </si>
  <si>
    <t>1.31</t>
  </si>
  <si>
    <t>1.55</t>
  </si>
  <si>
    <t>13.00</t>
  </si>
  <si>
    <t>2.96</t>
  </si>
  <si>
    <t>2.31</t>
  </si>
  <si>
    <t>2.90</t>
  </si>
  <si>
    <t>0.26</t>
  </si>
  <si>
    <t>6.33</t>
  </si>
  <si>
    <t>0.29</t>
  </si>
  <si>
    <t>TRUE</t>
  </si>
  <si>
    <t>8.90</t>
  </si>
  <si>
    <t>1.85</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</si>
  <si>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</si>
  <si>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</si>
  <si>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</si>
  <si>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</si>
  <si>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</si>
  <si>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</si>
  <si>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</si>
  <si>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</si>
  <si>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</si>
  <si>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</si>
  <si>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</si>
  <si>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</si>
  <si>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</si>
  <si>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</si>
  <si>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</si>
  <si>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</si>
  <si>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</si>
  <si>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</si>
  <si>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</si>
  <si>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</si>
  <si>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</si>
  <si>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</si>
  <si>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</si>
  <si>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3.5</t>
  </si>
  <si>
    <t>38</t>
  </si>
  <si>
    <t>291</t>
  </si>
  <si>
    <t>350</t>
  </si>
  <si>
    <t>315</t>
  </si>
  <si>
    <t>402</t>
  </si>
  <si>
    <t>Sector: AUTO</t>
  </si>
  <si>
    <t>2,159</t>
  </si>
  <si>
    <t>250</t>
  </si>
  <si>
    <t>767</t>
  </si>
  <si>
    <t>614</t>
  </si>
  <si>
    <t>876</t>
  </si>
  <si>
    <t>1.0</t>
  </si>
  <si>
    <t>3.7</t>
  </si>
  <si>
    <t>263</t>
  </si>
  <si>
    <t>298</t>
  </si>
  <si>
    <t>77</t>
  </si>
  <si>
    <t>549</t>
  </si>
  <si>
    <t>325</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</si>
  <si>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</si>
  <si>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</si>
  <si>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</si>
  <si>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</si>
  <si>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</si>
  <si>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</si>
  <si>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</si>
  <si>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</si>
  <si>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</si>
  <si>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</si>
  <si>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</si>
  <si>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</si>
  <si>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</si>
  <si>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</si>
  <si>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</si>
  <si>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</si>
  <si>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</si>
  <si>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</si>
  <si>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</si>
  <si>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</si>
  <si>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7.2</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</si>
  <si>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</si>
  <si>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</si>
  <si>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</si>
  <si>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</si>
  <si>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</si>
  <si>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</si>
  <si>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</si>
  <si>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</si>
  <si>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</si>
  <si>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</si>
  <si>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</si>
  <si>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</si>
  <si>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</si>
  <si>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</si>
  <si>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</si>
  <si>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</si>
  <si>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</si>
  <si>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</si>
  <si>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</si>
  <si>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</si>
  <si>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</si>
  <si>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</si>
  <si>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</si>
  <si>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</si>
  <si>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</si>
  <si>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</si>
  <si>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</si>
  <si>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</si>
  <si>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5,076</t>
  </si>
  <si>
    <t>5,877</t>
  </si>
  <si>
    <t>6,032</t>
  </si>
  <si>
    <t>5,400</t>
  </si>
  <si>
    <t>6,145</t>
  </si>
  <si>
    <t>6,434</t>
  </si>
  <si>
    <t>7.7</t>
  </si>
  <si>
    <t>6.6</t>
  </si>
  <si>
    <t>17,202</t>
  </si>
  <si>
    <t>19,228</t>
  </si>
  <si>
    <t>19,336</t>
  </si>
  <si>
    <t>21,442</t>
  </si>
  <si>
    <t>0.4</t>
  </si>
  <si>
    <t>3,370</t>
  </si>
  <si>
    <t>2,767</t>
  </si>
  <si>
    <t>2,917</t>
  </si>
  <si>
    <t>26,984</t>
  </si>
  <si>
    <t>29,814</t>
  </si>
  <si>
    <t>29,162</t>
  </si>
  <si>
    <t>36,435</t>
  </si>
  <si>
    <t>7,028</t>
  </si>
  <si>
    <t>6,752</t>
  </si>
  <si>
    <t>4,444</t>
  </si>
  <si>
    <t>4,387</t>
  </si>
  <si>
    <t>4,834</t>
  </si>
  <si>
    <t>4,774</t>
  </si>
  <si>
    <t>0.6</t>
  </si>
  <si>
    <t>7.8</t>
  </si>
  <si>
    <t>5,932</t>
  </si>
  <si>
    <t>6,634</t>
  </si>
  <si>
    <t>6,664</t>
  </si>
  <si>
    <t>6,356</t>
  </si>
  <si>
    <t>7,233</t>
  </si>
  <si>
    <t>10.8</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</si>
  <si>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</si>
  <si>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</si>
  <si>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</si>
  <si>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</si>
  <si>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</si>
  <si>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</si>
  <si>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</si>
  <si>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</si>
  <si>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</si>
  <si>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</si>
  <si>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</si>
  <si>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</si>
  <si>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</si>
  <si>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</si>
  <si>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</si>
  <si>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</si>
  <si>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</si>
  <si>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</si>
  <si>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</si>
  <si>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</si>
  <si>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</si>
  <si>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</si>
  <si>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</si>
  <si>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</si>
  <si>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</si>
  <si>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</si>
  <si>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</si>
  <si>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</si>
  <si>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</si>
  <si>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</si>
  <si>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</si>
  <si>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</si>
  <si>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</si>
  <si>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</si>
  <si>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</si>
  <si>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</si>
  <si>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</si>
  <si>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</si>
  <si>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</si>
  <si>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</si>
  <si>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</si>
  <si>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</si>
  <si>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</si>
  <si>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</si>
  <si>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</si>
  <si>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</si>
  <si>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</si>
  <si>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</si>
  <si>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</si>
  <si>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</si>
  <si>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</si>
  <si>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</si>
  <si>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</si>
  <si>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</si>
  <si>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</si>
  <si>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</si>
  <si>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</si>
  <si>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</si>
  <si>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</si>
  <si>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</si>
  <si>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</si>
  <si>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</si>
  <si>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</si>
  <si>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</si>
  <si>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</si>
  <si>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</si>
  <si>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</si>
  <si>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</si>
  <si>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</si>
  <si>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</si>
  <si>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</si>
  <si>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</si>
  <si>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</si>
  <si>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</si>
  <si>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</si>
  <si>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</si>
  <si>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</si>
  <si>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</si>
  <si>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</si>
  <si>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</si>
  <si>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</si>
  <si>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</si>
  <si>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</si>
  <si>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</si>
  <si>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</si>
  <si>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</si>
  <si>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</si>
  <si>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</si>
  <si>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</si>
  <si>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</si>
  <si>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</si>
  <si>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</si>
  <si>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</si>
  <si>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</si>
  <si>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</si>
  <si>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</si>
  <si>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</si>
  <si>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</si>
  <si>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</si>
  <si>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</si>
  <si>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</si>
  <si>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</si>
  <si>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</si>
  <si>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</si>
  <si>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</si>
  <si>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</si>
  <si>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</si>
  <si>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</si>
  <si>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</si>
  <si>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</si>
  <si>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</si>
  <si>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</si>
  <si>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4.3</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</si>
  <si>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</si>
  <si>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</si>
  <si>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</si>
  <si>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</si>
  <si>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</si>
  <si>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</si>
  <si>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</si>
  <si>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</si>
  <si>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</si>
  <si>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</si>
  <si>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</si>
  <si>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</si>
  <si>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</si>
  <si>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</si>
  <si>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</si>
  <si>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</si>
  <si>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</si>
  <si>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</si>
  <si>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</si>
  <si>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</si>
  <si>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</si>
  <si>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</si>
  <si>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</si>
  <si>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</si>
  <si>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</si>
  <si>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</si>
  <si>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</si>
  <si>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</si>
  <si>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</si>
  <si>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</si>
  <si>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</si>
  <si>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</si>
  <si>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</si>
  <si>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</si>
  <si>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</si>
  <si>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</si>
  <si>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</si>
  <si>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</si>
  <si>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</si>
  <si>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</si>
  <si>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</si>
  <si>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</si>
  <si>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</si>
  <si>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</si>
  <si>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</si>
  <si>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</si>
  <si>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</si>
  <si>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</si>
  <si>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</si>
  <si>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</si>
  <si>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</si>
  <si>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</si>
  <si>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</si>
  <si>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</si>
  <si>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</si>
  <si>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</si>
  <si>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</si>
  <si>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</si>
  <si>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</si>
  <si>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</si>
  <si>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</si>
  <si>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</si>
  <si>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</si>
  <si>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</si>
  <si>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</si>
  <si>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</si>
  <si>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</si>
  <si>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</si>
  <si>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</si>
  <si>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</si>
  <si>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</si>
  <si>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</si>
  <si>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</si>
  <si>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</si>
  <si>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</si>
  <si>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</si>
  <si>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</si>
  <si>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</si>
  <si>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</si>
  <si>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</si>
  <si>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432</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</si>
  <si>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</si>
  <si>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</si>
  <si>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</si>
  <si>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</si>
  <si>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</si>
  <si>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</si>
  <si>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</si>
  <si>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</si>
  <si>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</si>
  <si>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</si>
  <si>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</si>
  <si>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</si>
  <si>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</si>
  <si>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</si>
  <si>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</si>
  <si>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</si>
  <si>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</si>
  <si>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</si>
  <si>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</si>
  <si>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</si>
  <si>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</si>
  <si>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</si>
  <si>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</si>
  <si>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</si>
  <si>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</si>
  <si>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</si>
  <si>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</si>
  <si>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</si>
  <si>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</si>
  <si>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</si>
  <si>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</si>
  <si>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</si>
  <si>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</si>
  <si>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</si>
  <si>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</si>
  <si>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</si>
  <si>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</si>
  <si>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</si>
  <si>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</si>
  <si>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</si>
  <si>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</si>
  <si>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</si>
  <si>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</si>
  <si>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</si>
  <si>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</si>
  <si>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</si>
  <si>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</si>
  <si>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</si>
  <si>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</si>
  <si>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</si>
  <si>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</si>
  <si>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</si>
  <si>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</si>
  <si>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</si>
  <si>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</si>
  <si>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</si>
  <si>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</si>
  <si>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</si>
  <si>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</si>
  <si>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</si>
  <si>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</si>
  <si>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</si>
  <si>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</si>
  <si>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</si>
  <si>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</si>
  <si>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</si>
  <si>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</si>
  <si>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</si>
  <si>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</si>
  <si>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</si>
  <si>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</si>
  <si>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</si>
  <si>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</si>
  <si>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</si>
  <si>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</si>
  <si>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</si>
  <si>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</si>
  <si>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</si>
  <si>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</si>
  <si>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</si>
  <si>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</si>
  <si>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</si>
  <si>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</si>
  <si>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</si>
  <si>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</si>
  <si>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</si>
  <si>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</si>
  <si>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</si>
  <si>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</si>
  <si>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</si>
  <si>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</si>
  <si>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</si>
  <si>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</si>
  <si>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</si>
  <si>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</si>
  <si>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</si>
  <si>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</si>
  <si>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</si>
  <si>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</si>
  <si>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</si>
  <si>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</si>
  <si>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</si>
  <si>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</si>
  <si>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</si>
  <si>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</si>
  <si>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</si>
  <si>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</si>
  <si>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</si>
  <si>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</si>
  <si>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</si>
  <si>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</si>
  <si>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</si>
  <si>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</si>
  <si>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</si>
  <si>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</si>
  <si>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</si>
  <si>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</si>
  <si>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</si>
  <si>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</si>
  <si>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</si>
  <si>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</si>
  <si>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</si>
  <si>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</si>
  <si>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</si>
  <si>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</si>
  <si>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</si>
  <si>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</si>
  <si>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</si>
  <si>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</si>
  <si>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</si>
  <si>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</si>
  <si>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</si>
  <si>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</si>
  <si>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</si>
  <si>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</si>
  <si>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</si>
  <si>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</si>
  <si>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</si>
  <si>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</si>
  <si>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</si>
  <si>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</si>
  <si>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</si>
  <si>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</si>
  <si>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</si>
  <si>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</si>
  <si>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</si>
  <si>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</si>
  <si>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</si>
  <si>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</si>
  <si>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</si>
  <si>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</si>
  <si>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</si>
  <si>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</si>
  <si>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</si>
  <si>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</si>
  <si>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</si>
  <si>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</si>
  <si>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</si>
  <si>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</si>
  <si>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</si>
  <si>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</si>
  <si>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</si>
  <si>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</si>
  <si>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</si>
  <si>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</si>
  <si>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</si>
  <si>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</si>
  <si>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</si>
  <si>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</si>
  <si>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</si>
  <si>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</si>
  <si>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</si>
  <si>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</si>
  <si>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</si>
  <si>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</si>
  <si>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</si>
  <si>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</si>
  <si>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</si>
  <si>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</si>
  <si>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</si>
  <si>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</si>
  <si>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</si>
  <si>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</si>
  <si>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</si>
  <si>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</si>
  <si>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</si>
  <si>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</si>
  <si>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</si>
  <si>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</si>
  <si>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</si>
  <si>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</si>
  <si>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</si>
  <si>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</si>
  <si>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</si>
  <si>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</si>
  <si>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</si>
  <si>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</si>
  <si>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</si>
  <si>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</si>
  <si>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</si>
  <si>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</si>
  <si>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</si>
  <si>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</si>
  <si>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</si>
  <si>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</si>
  <si>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</si>
  <si>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</si>
  <si>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</si>
  <si>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</si>
  <si>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</si>
  <si>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</si>
  <si>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</si>
  <si>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</si>
  <si>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</si>
  <si>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</si>
  <si>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</si>
  <si>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</si>
  <si>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</si>
  <si>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</si>
  <si>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</si>
  <si>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</si>
  <si>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</si>
  <si>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</si>
  <si>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</si>
  <si>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</si>
  <si>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</si>
  <si>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</si>
  <si>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</si>
  <si>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</si>
  <si>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</si>
  <si>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</si>
  <si>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</si>
  <si>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</si>
  <si>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</si>
  <si>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</si>
  <si>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</si>
  <si>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</si>
  <si>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</si>
  <si>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</si>
  <si>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</si>
  <si>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</si>
  <si>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</si>
  <si>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</si>
  <si>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</si>
  <si>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</si>
  <si>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</si>
  <si>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</si>
  <si>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</si>
  <si>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</si>
  <si>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</si>
  <si>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</si>
  <si>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</si>
  <si>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</si>
  <si>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</si>
  <si>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</si>
  <si>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</si>
  <si>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</si>
  <si>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</si>
  <si>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</si>
  <si>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</si>
  <si>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</si>
  <si>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</si>
  <si>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</si>
  <si>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</si>
  <si>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</si>
  <si>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10.90</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</si>
  <si>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</si>
  <si>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</si>
  <si>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</si>
  <si>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</si>
  <si>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</si>
  <si>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</si>
  <si>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</si>
  <si>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</si>
  <si>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</si>
  <si>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</si>
  <si>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</si>
  <si>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</si>
  <si>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</si>
  <si>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</si>
  <si>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</si>
  <si>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</si>
  <si>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</si>
  <si>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</si>
  <si>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</si>
  <si>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</si>
  <si>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</si>
  <si>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</si>
  <si>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</si>
  <si>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</si>
  <si>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</si>
  <si>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</si>
  <si>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</si>
  <si>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</si>
  <si>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</si>
  <si>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</si>
  <si>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</si>
  <si>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</si>
  <si>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</si>
  <si>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</si>
  <si>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</si>
  <si>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</si>
  <si>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</si>
  <si>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</si>
  <si>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</si>
  <si>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</si>
  <si>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</si>
  <si>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</si>
  <si>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</si>
  <si>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</si>
  <si>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</si>
  <si>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</si>
  <si>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</si>
  <si>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</si>
  <si>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</si>
  <si>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</si>
  <si>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</si>
  <si>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</si>
  <si>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</si>
  <si>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</si>
  <si>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</si>
  <si>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</si>
  <si>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</si>
  <si>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</si>
  <si>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</si>
  <si>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</si>
  <si>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</si>
  <si>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</si>
  <si>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</si>
  <si>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</si>
  <si>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</si>
  <si>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</si>
  <si>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</si>
  <si>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</si>
  <si>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</si>
  <si>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</si>
  <si>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</si>
  <si>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</si>
  <si>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</si>
  <si>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</si>
  <si>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</si>
  <si>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</si>
  <si>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</si>
  <si>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</si>
  <si>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</si>
  <si>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</si>
  <si>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</si>
  <si>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</si>
  <si>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</si>
  <si>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</si>
  <si>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</si>
  <si>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</si>
  <si>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</si>
  <si>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</si>
  <si>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</si>
  <si>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</si>
  <si>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</si>
  <si>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</si>
  <si>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</si>
  <si>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</si>
  <si>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</si>
  <si>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</si>
  <si>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</si>
  <si>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</si>
  <si>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</si>
  <si>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</si>
  <si>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</si>
  <si>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</si>
  <si>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</si>
  <si>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</si>
  <si>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</si>
  <si>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</si>
  <si>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</si>
  <si>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</si>
  <si>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</si>
  <si>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</si>
  <si>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</si>
  <si>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</si>
  <si>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</si>
  <si>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</si>
  <si>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</si>
  <si>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</si>
  <si>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</si>
  <si>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</si>
  <si>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</si>
  <si>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</si>
  <si>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</si>
  <si>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</si>
  <si>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</si>
  <si>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</si>
  <si>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</si>
  <si>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</si>
  <si>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</si>
  <si>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</si>
  <si>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</si>
  <si>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</si>
  <si>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</si>
  <si>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</si>
  <si>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</si>
  <si>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</si>
  <si>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</si>
  <si>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</si>
  <si>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</si>
  <si>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</si>
  <si>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</si>
  <si>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3.80</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</si>
  <si>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</si>
  <si>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</si>
  <si>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</si>
  <si>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</si>
  <si>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</si>
  <si>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</si>
  <si>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</si>
  <si>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</si>
  <si>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</si>
  <si>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</si>
  <si>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</si>
  <si>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</si>
  <si>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</si>
  <si>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</si>
  <si>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</si>
  <si>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</si>
  <si>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</si>
  <si>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</si>
  <si>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</si>
  <si>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</si>
  <si>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</si>
  <si>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</si>
  <si>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</si>
  <si>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</si>
  <si>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</si>
  <si>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</si>
  <si>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</si>
  <si>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</si>
  <si>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</si>
  <si>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</si>
  <si>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</si>
  <si>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</si>
  <si>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</si>
  <si>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</si>
  <si>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</si>
  <si>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</si>
  <si>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</si>
  <si>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</si>
  <si>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</si>
  <si>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</si>
  <si>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</si>
  <si>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</si>
  <si>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</si>
  <si>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</si>
  <si>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</si>
  <si>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</si>
  <si>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</si>
  <si>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</si>
  <si>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</si>
  <si>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</si>
  <si>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</si>
  <si>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</si>
  <si>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</si>
  <si>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</si>
  <si>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</si>
  <si>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</si>
  <si>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</si>
  <si>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</si>
  <si>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</si>
  <si>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</si>
  <si>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</si>
  <si>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</si>
  <si>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</si>
  <si>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</si>
  <si>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</si>
  <si>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</si>
  <si>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</si>
  <si>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</si>
  <si>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</si>
  <si>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</si>
  <si>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</si>
  <si>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</si>
  <si>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</si>
  <si>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</si>
  <si>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</si>
  <si>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</si>
  <si>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</si>
  <si>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</si>
  <si>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</si>
  <si>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</si>
  <si>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</si>
  <si>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</si>
  <si>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</si>
  <si>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</si>
  <si>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</si>
  <si>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</si>
  <si>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</si>
  <si>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</si>
  <si>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</si>
  <si>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</si>
  <si>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</si>
  <si>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</si>
  <si>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4.8</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</si>
  <si>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</si>
  <si>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</si>
  <si>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</si>
  <si>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</si>
  <si>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</si>
  <si>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</si>
  <si>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</si>
  <si>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</si>
  <si>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</si>
  <si>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</si>
  <si>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</si>
  <si>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</si>
  <si>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</si>
  <si>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</si>
  <si>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</si>
  <si>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</si>
  <si>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</si>
  <si>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</si>
  <si>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</si>
  <si>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</si>
  <si>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</si>
  <si>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</si>
  <si>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</si>
  <si>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</si>
  <si>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</si>
  <si>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</si>
  <si>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</si>
  <si>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</si>
  <si>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</si>
  <si>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</si>
  <si>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</si>
  <si>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</si>
  <si>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</si>
  <si>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</si>
  <si>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</si>
  <si>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</si>
  <si>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</si>
  <si>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</si>
  <si>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</si>
  <si>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</si>
  <si>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</si>
  <si>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</si>
  <si>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</si>
  <si>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</si>
  <si>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</si>
  <si>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</si>
  <si>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</si>
  <si>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</si>
  <si>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</si>
  <si>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</si>
  <si>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</si>
  <si>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</si>
  <si>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</si>
  <si>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</si>
  <si>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</si>
  <si>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</si>
  <si>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</si>
  <si>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</si>
  <si>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</si>
  <si>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</si>
  <si>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</si>
  <si>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</si>
  <si>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</si>
  <si>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</si>
  <si>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</si>
  <si>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</si>
  <si>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</si>
  <si>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</si>
  <si>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</si>
  <si>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</si>
  <si>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</si>
  <si>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</si>
  <si>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</si>
  <si>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</si>
  <si>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</si>
  <si>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</si>
  <si>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</si>
  <si>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</si>
  <si>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</si>
  <si>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</si>
  <si>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</si>
  <si>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</si>
  <si>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</si>
  <si>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</si>
  <si>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</si>
  <si>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</si>
  <si>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</si>
  <si>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</si>
  <si>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</si>
  <si>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</si>
  <si>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</si>
  <si>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</si>
  <si>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</si>
  <si>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</si>
  <si>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</si>
  <si>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</si>
  <si>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</si>
  <si>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</si>
  <si>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</si>
  <si>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</si>
  <si>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</si>
  <si>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</si>
  <si>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</si>
  <si>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</si>
  <si>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</si>
  <si>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</si>
  <si>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</si>
  <si>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</si>
  <si>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</si>
  <si>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</si>
  <si>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</si>
  <si>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</si>
  <si>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</si>
  <si>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</si>
  <si>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</si>
  <si>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</si>
  <si>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</si>
  <si>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</si>
  <si>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</si>
  <si>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</si>
  <si>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</si>
  <si>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</si>
  <si>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</si>
  <si>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</si>
  <si>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</si>
  <si>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</si>
  <si>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</si>
  <si>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</si>
  <si>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</si>
  <si>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</si>
  <si>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</si>
  <si>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</si>
  <si>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</si>
  <si>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</si>
  <si>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</si>
  <si>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</si>
  <si>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</si>
  <si>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</si>
  <si>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</si>
  <si>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</si>
  <si>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</si>
  <si>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</si>
  <si>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</si>
  <si>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</si>
  <si>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</si>
  <si>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</si>
  <si>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</si>
  <si>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</si>
  <si>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</si>
  <si>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</si>
  <si>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</si>
  <si>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</si>
  <si>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</si>
  <si>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</si>
  <si>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</si>
  <si>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7.4</t>
  </si>
  <si>
    <t>303</t>
  </si>
  <si>
    <t>444</t>
  </si>
  <si>
    <t>382</t>
  </si>
  <si>
    <t>434</t>
  </si>
  <si>
    <t>507</t>
  </si>
  <si>
    <t>1,706</t>
  </si>
  <si>
    <t>1,453</t>
  </si>
  <si>
    <t>2,026</t>
  </si>
  <si>
    <t>63</t>
  </si>
  <si>
    <t>1,532</t>
  </si>
  <si>
    <t>1,687</t>
  </si>
  <si>
    <t>1,517</t>
  </si>
  <si>
    <t>1,746</t>
  </si>
  <si>
    <t>-1,198</t>
  </si>
  <si>
    <t>1,712</t>
  </si>
  <si>
    <t>336</t>
  </si>
  <si>
    <t>1,317</t>
  </si>
  <si>
    <t>TFFIF</t>
  </si>
  <si>
    <t>1,267</t>
  </si>
  <si>
    <t>2,451</t>
  </si>
  <si>
    <t>2,007</t>
  </si>
  <si>
    <t>-7,606</t>
  </si>
  <si>
    <t>-9,049</t>
  </si>
  <si>
    <t>-13,537</t>
  </si>
  <si>
    <t>1,050</t>
  </si>
  <si>
    <t>180</t>
  </si>
  <si>
    <t>231</t>
  </si>
  <si>
    <t>25.25</t>
  </si>
  <si>
    <t>3.13</t>
  </si>
  <si>
    <t>4.69</t>
  </si>
  <si>
    <t>4.39</t>
  </si>
  <si>
    <t>19,852</t>
  </si>
  <si>
    <t>881</t>
  </si>
  <si>
    <t>6.7</t>
  </si>
  <si>
    <t>9.3</t>
  </si>
  <si>
    <t>7.6</t>
  </si>
  <si>
    <t>1,855</t>
  </si>
  <si>
    <t>24.50</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</si>
  <si>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</si>
  <si>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</si>
  <si>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</si>
  <si>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</si>
  <si>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</si>
  <si>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</si>
  <si>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</si>
  <si>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</si>
  <si>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</si>
  <si>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</si>
  <si>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</si>
  <si>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</si>
  <si>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</si>
  <si>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</si>
  <si>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</si>
  <si>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</si>
  <si>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</si>
  <si>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</si>
  <si>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</si>
  <si>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</si>
  <si>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</si>
  <si>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</si>
  <si>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</si>
  <si>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</si>
  <si>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</si>
  <si>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</si>
  <si>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</si>
  <si>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</si>
  <si>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</si>
  <si>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</si>
  <si>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</si>
  <si>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</si>
  <si>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</si>
  <si>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</si>
  <si>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</si>
  <si>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</si>
  <si>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</si>
  <si>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</si>
  <si>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</si>
  <si>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</si>
  <si>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</si>
  <si>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2.46</t>
  </si>
  <si>
    <t>1.96</t>
  </si>
  <si>
    <t>4.43</t>
  </si>
  <si>
    <t>3.48</t>
  </si>
  <si>
    <t>3.63</t>
  </si>
  <si>
    <t>3.96</t>
  </si>
  <si>
    <t>3.47</t>
  </si>
  <si>
    <t>SMD</t>
  </si>
  <si>
    <t>4.20</t>
  </si>
  <si>
    <t>4.55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</si>
  <si>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</si>
  <si>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</si>
  <si>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</si>
  <si>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</si>
  <si>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</si>
  <si>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</si>
  <si>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</si>
  <si>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</si>
  <si>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</si>
  <si>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</si>
  <si>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</si>
  <si>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</si>
  <si>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</si>
  <si>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</si>
  <si>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</si>
  <si>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</si>
  <si>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</si>
  <si>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</si>
  <si>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</si>
  <si>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</si>
  <si>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</si>
  <si>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</si>
  <si>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</si>
  <si>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</si>
  <si>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</si>
  <si>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</si>
  <si>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</si>
  <si>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</si>
  <si>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</si>
  <si>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</si>
  <si>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</si>
  <si>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</si>
  <si>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</si>
  <si>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</si>
  <si>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</si>
  <si>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</si>
  <si>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</si>
  <si>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</si>
  <si>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</si>
  <si>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</si>
  <si>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</si>
  <si>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</si>
  <si>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14.00</t>
  </si>
  <si>
    <t>2.34</t>
  </si>
  <si>
    <t>Years Active</t>
  </si>
  <si>
    <t>Latest Year</t>
  </si>
  <si>
    <t>3.39</t>
  </si>
  <si>
    <t>2021 Net Profit Forecast  (ล้านบาท) ณ มิ.ย. 21 - - -</t>
  </si>
  <si>
    <t>2022 Net Profit Forecast  (ล้านบาท) ณ มิ.ย. 22 - - -</t>
  </si>
  <si>
    <t>1,689</t>
  </si>
  <si>
    <t>2.9</t>
  </si>
  <si>
    <t>26,344</t>
  </si>
  <si>
    <t>25,766</t>
  </si>
  <si>
    <t>26,050</t>
  </si>
  <si>
    <t>29,823</t>
  </si>
  <si>
    <t>18,778</t>
  </si>
  <si>
    <t>21,375</t>
  </si>
  <si>
    <t>33,609</t>
  </si>
  <si>
    <t>37,530</t>
  </si>
  <si>
    <t>106.0</t>
  </si>
  <si>
    <t>766</t>
  </si>
  <si>
    <t>14,370</t>
  </si>
  <si>
    <t>17,883</t>
  </si>
  <si>
    <t>106</t>
  </si>
  <si>
    <t>3,932</t>
  </si>
  <si>
    <t>6,190</t>
  </si>
  <si>
    <t>31.20</t>
  </si>
  <si>
    <t>2,821</t>
  </si>
  <si>
    <t>3,225</t>
  </si>
  <si>
    <t>6,033</t>
  </si>
  <si>
    <t>6,830</t>
  </si>
  <si>
    <t>7,058</t>
  </si>
  <si>
    <t>7,802</t>
  </si>
  <si>
    <t>8.8</t>
  </si>
  <si>
    <t>1,455</t>
  </si>
  <si>
    <t>1,572</t>
  </si>
  <si>
    <t>45,793</t>
  </si>
  <si>
    <t>500</t>
  </si>
  <si>
    <t>2,258</t>
  </si>
  <si>
    <t>2,590</t>
  </si>
  <si>
    <t>40.50</t>
  </si>
  <si>
    <t>3,087</t>
  </si>
  <si>
    <t>9.6</t>
  </si>
  <si>
    <t>875</t>
  </si>
  <si>
    <t>888</t>
  </si>
  <si>
    <t>226</t>
  </si>
  <si>
    <t>249</t>
  </si>
  <si>
    <t>191</t>
  </si>
  <si>
    <t>238</t>
  </si>
  <si>
    <t>1,280</t>
  </si>
  <si>
    <t>4,319</t>
  </si>
  <si>
    <t>1,122</t>
  </si>
  <si>
    <t>10,194</t>
  </si>
  <si>
    <t>11,954</t>
  </si>
  <si>
    <t>258</t>
  </si>
  <si>
    <t>8,329</t>
  </si>
  <si>
    <t>9,105</t>
  </si>
  <si>
    <t>7,170</t>
  </si>
  <si>
    <t>4,519</t>
  </si>
  <si>
    <t>27.1</t>
  </si>
  <si>
    <t>2,190</t>
  </si>
  <si>
    <t>23.00</t>
  </si>
  <si>
    <t>91,840</t>
  </si>
  <si>
    <t>100,720</t>
  </si>
  <si>
    <t>42,293</t>
  </si>
  <si>
    <t>6,464</t>
  </si>
  <si>
    <t>7,055</t>
  </si>
  <si>
    <t>2,881</t>
  </si>
  <si>
    <t>3,221</t>
  </si>
  <si>
    <t>5,972</t>
  </si>
  <si>
    <t>7,616</t>
  </si>
  <si>
    <t>3,079</t>
  </si>
  <si>
    <t>8,440</t>
  </si>
  <si>
    <t>2,694</t>
  </si>
  <si>
    <t>3,711</t>
  </si>
  <si>
    <t>4,386</t>
  </si>
  <si>
    <t>62.00</t>
  </si>
  <si>
    <t>660</t>
  </si>
  <si>
    <t>4,186</t>
  </si>
  <si>
    <t>606</t>
  </si>
  <si>
    <t>SNNP</t>
  </si>
  <si>
    <t>313</t>
  </si>
  <si>
    <t>6,539</t>
  </si>
  <si>
    <t>6,871</t>
  </si>
  <si>
    <t>2,161</t>
  </si>
  <si>
    <t>1,515</t>
  </si>
  <si>
    <t>9,063</t>
  </si>
  <si>
    <t>27.00</t>
  </si>
  <si>
    <t>1,138</t>
  </si>
  <si>
    <t>1,205</t>
  </si>
  <si>
    <t>762</t>
  </si>
  <si>
    <t>927</t>
  </si>
  <si>
    <t>6.00</t>
  </si>
  <si>
    <t>-159</t>
  </si>
  <si>
    <t>4,428</t>
  </si>
  <si>
    <t>4,927</t>
  </si>
  <si>
    <t>858</t>
  </si>
  <si>
    <t>1,001</t>
  </si>
  <si>
    <t>928</t>
  </si>
  <si>
    <t>1,094</t>
  </si>
  <si>
    <t>436</t>
  </si>
  <si>
    <t>1,095</t>
  </si>
  <si>
    <t>1,019</t>
  </si>
  <si>
    <t>29,004</t>
  </si>
  <si>
    <t>18,851</t>
  </si>
  <si>
    <t>30,829</t>
  </si>
  <si>
    <t>23,144</t>
  </si>
  <si>
    <t>2,281</t>
  </si>
  <si>
    <t>2,421</t>
  </si>
  <si>
    <t>449</t>
  </si>
  <si>
    <t>IMPACT</t>
  </si>
  <si>
    <t>582</t>
  </si>
  <si>
    <t>663</t>
  </si>
  <si>
    <t>1,292</t>
  </si>
  <si>
    <t>1,434</t>
  </si>
  <si>
    <t>2,856</t>
  </si>
  <si>
    <t>3,202</t>
  </si>
  <si>
    <t>2,373</t>
  </si>
  <si>
    <t>2,647</t>
  </si>
  <si>
    <t>2,111</t>
  </si>
  <si>
    <t>1,480</t>
  </si>
  <si>
    <t>25.00</t>
  </si>
  <si>
    <t>3,019</t>
  </si>
  <si>
    <t>3,402</t>
  </si>
  <si>
    <t>1,075</t>
  </si>
  <si>
    <t>-1,586</t>
  </si>
  <si>
    <t>55</t>
  </si>
  <si>
    <t>-1,310</t>
  </si>
  <si>
    <t>-13,979</t>
  </si>
  <si>
    <t>2,490</t>
  </si>
  <si>
    <t>3,798</t>
  </si>
  <si>
    <t>275</t>
  </si>
  <si>
    <t>358</t>
  </si>
  <si>
    <t>1,469</t>
  </si>
  <si>
    <t>1,731</t>
  </si>
  <si>
    <t>1,850</t>
  </si>
  <si>
    <t>2,146</t>
  </si>
  <si>
    <t>320</t>
  </si>
  <si>
    <t>3.95</t>
  </si>
  <si>
    <t>2.29</t>
  </si>
  <si>
    <t>3.45</t>
  </si>
  <si>
    <t>2.22</t>
  </si>
  <si>
    <t>3.65</t>
  </si>
  <si>
    <t>1.90</t>
  </si>
  <si>
    <t>3.83</t>
  </si>
  <si>
    <t>0.66</t>
  </si>
  <si>
    <t>0.68</t>
  </si>
  <si>
    <t>DUSIT</t>
  </si>
  <si>
    <t>5.38</t>
  </si>
  <si>
    <t>0.67</t>
  </si>
  <si>
    <t>5.83</t>
  </si>
  <si>
    <t>0.47</t>
  </si>
  <si>
    <t>5.67</t>
  </si>
  <si>
    <t>2.37</t>
  </si>
  <si>
    <t>2.94</t>
  </si>
  <si>
    <t>SP</t>
  </si>
  <si>
    <t>MENA</t>
  </si>
  <si>
    <t>2.93</t>
  </si>
  <si>
    <t>4.44</t>
  </si>
  <si>
    <t>5.45</t>
  </si>
  <si>
    <t>2.72</t>
  </si>
  <si>
    <t>4.10</t>
  </si>
  <si>
    <t>SECURE</t>
  </si>
  <si>
    <t>STECH</t>
  </si>
  <si>
    <t>STOWER</t>
  </si>
  <si>
    <t>3.69</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</si>
  <si>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</si>
  <si>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</si>
  <si>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</si>
  <si>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</si>
  <si>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</si>
  <si>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</si>
  <si>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</si>
  <si>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</si>
  <si>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</si>
  <si>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</si>
  <si>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</si>
  <si>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</si>
  <si>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</si>
  <si>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</si>
  <si>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</si>
  <si>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</si>
  <si>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</si>
  <si>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</si>
  <si>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</si>
  <si>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</si>
  <si>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</si>
  <si>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</si>
  <si>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</si>
  <si>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</si>
  <si>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</si>
  <si>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</si>
  <si>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</si>
  <si>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</si>
  <si>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</si>
  <si>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</si>
  <si>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</si>
  <si>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</si>
  <si>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</si>
  <si>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</si>
  <si>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</si>
  <si>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</si>
  <si>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</si>
  <si>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</si>
  <si>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</si>
  <si>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</si>
  <si>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</si>
  <si>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</si>
  <si>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</si>
  <si>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</si>
  <si>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</si>
  <si>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</si>
  <si>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</si>
  <si>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</si>
  <si>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</si>
  <si>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</si>
  <si>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</si>
  <si>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</si>
  <si>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</si>
  <si>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</si>
  <si>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</si>
  <si>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</si>
  <si>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</si>
  <si>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</si>
  <si>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</si>
  <si>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</si>
  <si>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</si>
  <si>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</si>
  <si>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</si>
  <si>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</si>
  <si>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</si>
  <si>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</si>
  <si>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</si>
  <si>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</si>
  <si>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</si>
  <si>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</si>
  <si>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</si>
  <si>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</si>
  <si>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</si>
  <si>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</si>
  <si>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</si>
  <si>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</si>
  <si>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</si>
  <si>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</si>
  <si>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</si>
  <si>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</si>
  <si>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</si>
  <si>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</si>
  <si>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</si>
  <si>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</si>
  <si>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</si>
  <si>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</si>
  <si>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</si>
  <si>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</si>
  <si>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</si>
  <si>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</si>
  <si>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</si>
  <si>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</si>
  <si>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</si>
  <si>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</si>
  <si>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</si>
  <si>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</si>
  <si>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</si>
  <si>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</si>
  <si>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</si>
  <si>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</si>
  <si>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</si>
  <si>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</si>
  <si>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</si>
  <si>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</si>
  <si>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</si>
  <si>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</si>
  <si>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</si>
  <si>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</si>
  <si>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</si>
  <si>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</si>
  <si>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</si>
  <si>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</si>
  <si>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</si>
  <si>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</si>
  <si>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</si>
  <si>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</si>
  <si>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</si>
  <si>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</si>
  <si>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</si>
  <si>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</si>
  <si>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</si>
  <si>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</si>
  <si>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</si>
  <si>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</si>
  <si>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</si>
  <si>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</si>
  <si>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</si>
  <si>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</si>
  <si>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</si>
  <si>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</si>
  <si>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</si>
  <si>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</si>
  <si>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</si>
  <si>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</si>
  <si>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</si>
  <si>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</si>
  <si>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</si>
  <si>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</si>
  <si>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</si>
  <si>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</si>
  <si>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</si>
  <si>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</si>
  <si>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</si>
  <si>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</si>
  <si>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</si>
  <si>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</si>
  <si>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</si>
  <si>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</si>
  <si>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</si>
  <si>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</si>
  <si>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</si>
  <si>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</si>
  <si>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</si>
  <si>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</si>
  <si>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</si>
  <si>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</si>
  <si>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</si>
  <si>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</si>
  <si>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</si>
  <si>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</si>
  <si>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</si>
  <si>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</si>
  <si>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</si>
  <si>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</si>
  <si>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</si>
  <si>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</si>
  <si>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</si>
  <si>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</si>
  <si>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</si>
  <si>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</si>
  <si>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</si>
  <si>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</si>
  <si>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</si>
  <si>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</si>
  <si>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</si>
  <si>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</si>
  <si>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</si>
  <si>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</si>
  <si>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</si>
  <si>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</si>
  <si>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</si>
  <si>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</si>
  <si>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</si>
  <si>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</si>
  <si>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</si>
  <si>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</si>
  <si>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</si>
  <si>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</si>
  <si>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</si>
  <si>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</si>
  <si>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</si>
  <si>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</si>
  <si>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</si>
  <si>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</si>
  <si>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</si>
  <si>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</si>
  <si>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</si>
  <si>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</si>
  <si>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</si>
  <si>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</si>
  <si>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</si>
  <si>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</si>
  <si>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</si>
  <si>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</si>
  <si>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</si>
  <si>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</si>
  <si>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</si>
  <si>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</si>
  <si>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</si>
  <si>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</si>
  <si>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</si>
  <si>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</si>
  <si>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</si>
  <si>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</si>
  <si>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</si>
  <si>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</si>
  <si>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</si>
  <si>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</si>
  <si>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</si>
  <si>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</si>
  <si>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</si>
  <si>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</si>
  <si>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</si>
  <si>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</si>
  <si>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</si>
  <si>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</si>
  <si>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</si>
  <si>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</si>
  <si>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</si>
  <si>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</si>
  <si>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</si>
  <si>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</si>
  <si>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</si>
  <si>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</si>
  <si>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</si>
  <si>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</si>
  <si>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</si>
  <si>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</si>
  <si>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</si>
  <si>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</si>
  <si>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</si>
  <si>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</si>
  <si>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</si>
  <si>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</si>
  <si>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</si>
  <si>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</si>
  <si>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</si>
  <si>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</si>
  <si>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</si>
  <si>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</si>
  <si>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</si>
  <si>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</si>
  <si>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</si>
  <si>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</si>
  <si>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</si>
  <si>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</si>
  <si>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</si>
  <si>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</si>
  <si>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</si>
  <si>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</si>
  <si>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</si>
  <si>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</si>
  <si>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</si>
  <si>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</si>
  <si>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</si>
  <si>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</si>
  <si>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</si>
  <si>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</si>
  <si>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</si>
  <si>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</si>
  <si>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</si>
  <si>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</si>
  <si>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</si>
  <si>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</si>
  <si>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</si>
  <si>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</si>
  <si>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</si>
  <si>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</si>
  <si>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</si>
  <si>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</si>
  <si>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</si>
  <si>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</si>
  <si>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</si>
  <si>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</si>
  <si>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</si>
  <si>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</si>
  <si>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</si>
  <si>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</si>
  <si>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</si>
  <si>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</si>
  <si>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</si>
  <si>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</si>
  <si>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</si>
  <si>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</si>
  <si>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</si>
  <si>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</si>
  <si>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</si>
  <si>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</si>
  <si>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</si>
  <si>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</si>
  <si>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</si>
  <si>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</si>
  <si>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</si>
  <si>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</si>
  <si>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</si>
  <si>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</si>
  <si>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</si>
  <si>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</si>
  <si>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</si>
  <si>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</si>
  <si>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</si>
  <si>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</si>
  <si>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</si>
  <si>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</si>
  <si>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</si>
  <si>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</si>
  <si>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</si>
  <si>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</si>
  <si>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</si>
  <si>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</si>
  <si>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</si>
  <si>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</si>
  <si>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</si>
  <si>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</si>
  <si>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</si>
  <si>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</si>
  <si>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</si>
  <si>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</si>
  <si>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</si>
  <si>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</si>
  <si>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</si>
  <si>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</si>
  <si>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</si>
  <si>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</si>
  <si>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</si>
  <si>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</si>
  <si>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</si>
  <si>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</si>
  <si>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</si>
  <si>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</si>
  <si>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</si>
  <si>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</si>
  <si>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3.72</t>
  </si>
  <si>
    <t>2.52</t>
  </si>
  <si>
    <t>2.48</t>
  </si>
  <si>
    <t>1.88</t>
  </si>
  <si>
    <t>AMR</t>
  </si>
  <si>
    <t>6.02</t>
  </si>
  <si>
    <t>2.43</t>
  </si>
  <si>
    <t>1.19</t>
  </si>
  <si>
    <t>2.53</t>
  </si>
  <si>
    <t>3.71</t>
  </si>
  <si>
    <t>0.31</t>
  </si>
  <si>
    <t>BYD</t>
  </si>
  <si>
    <t>4.03</t>
  </si>
  <si>
    <t>3.38</t>
  </si>
  <si>
    <t>5.60</t>
  </si>
  <si>
    <t>1.42</t>
  </si>
  <si>
    <t>0.49</t>
  </si>
  <si>
    <t>2.23</t>
  </si>
  <si>
    <t>3.19</t>
  </si>
  <si>
    <t>4.42</t>
  </si>
  <si>
    <t>3.15</t>
  </si>
  <si>
    <t>2.18</t>
  </si>
  <si>
    <t>4.00</t>
  </si>
  <si>
    <t>4.59</t>
  </si>
  <si>
    <t>12.09</t>
  </si>
  <si>
    <t>4.65</t>
  </si>
  <si>
    <t>2.71</t>
  </si>
  <si>
    <t>4.60</t>
  </si>
  <si>
    <t>3.54</t>
  </si>
  <si>
    <t>17.13</t>
  </si>
  <si>
    <t>2.82</t>
  </si>
  <si>
    <t>4.81</t>
  </si>
  <si>
    <t>VI</t>
  </si>
  <si>
    <t>2.74</t>
  </si>
  <si>
    <t>2021 Net Profit Forecast  (ล้านบาท) ณ ส.ค. 21 - -** -</t>
  </si>
  <si>
    <t>2022 Net Profit Forecast  (ล้านบาท) ณ ส.ค. 22 - -** -</t>
  </si>
  <si>
    <t>8.3</t>
  </si>
  <si>
    <t>48.00</t>
  </si>
  <si>
    <t>9.2</t>
  </si>
  <si>
    <t>214</t>
  </si>
  <si>
    <t>30,461</t>
  </si>
  <si>
    <t>13.05</t>
  </si>
  <si>
    <t>37.00</t>
  </si>
  <si>
    <t>4.1</t>
  </si>
  <si>
    <t>153</t>
  </si>
  <si>
    <t>5.0</t>
  </si>
  <si>
    <t>67.00</t>
  </si>
  <si>
    <t>1,939</t>
  </si>
  <si>
    <t>2,070</t>
  </si>
  <si>
    <t>16.00</t>
  </si>
  <si>
    <t>570</t>
  </si>
  <si>
    <t>602</t>
  </si>
  <si>
    <t>7.90</t>
  </si>
  <si>
    <t>3,955</t>
  </si>
  <si>
    <t>21.50</t>
  </si>
  <si>
    <t>5.9</t>
  </si>
  <si>
    <t>113</t>
  </si>
  <si>
    <t>52</t>
  </si>
  <si>
    <t>142</t>
  </si>
  <si>
    <t>13.2</t>
  </si>
  <si>
    <t>1,032</t>
  </si>
  <si>
    <t>95.00</t>
  </si>
  <si>
    <t>140.0</t>
  </si>
  <si>
    <t>18.00</t>
  </si>
  <si>
    <t>3,843</t>
  </si>
  <si>
    <t>3,115</t>
  </si>
  <si>
    <t>3,248</t>
  </si>
  <si>
    <t>1,442</t>
  </si>
  <si>
    <t>7,658</t>
  </si>
  <si>
    <t>9,953</t>
  </si>
  <si>
    <t>379</t>
  </si>
  <si>
    <t>671</t>
  </si>
  <si>
    <t>710</t>
  </si>
  <si>
    <t>988</t>
  </si>
  <si>
    <t>285</t>
  </si>
  <si>
    <t>0.3</t>
  </si>
  <si>
    <t>506</t>
  </si>
  <si>
    <t>465</t>
  </si>
  <si>
    <t>9.10</t>
  </si>
  <si>
    <t>6,987</t>
  </si>
  <si>
    <t>120.0</t>
  </si>
  <si>
    <t>37.16</t>
  </si>
  <si>
    <t>186</t>
  </si>
  <si>
    <t>233</t>
  </si>
  <si>
    <t>8,598</t>
  </si>
  <si>
    <t>8,729</t>
  </si>
  <si>
    <t>299</t>
  </si>
  <si>
    <t>28.25</t>
  </si>
  <si>
    <t>-286</t>
  </si>
  <si>
    <t>ALLY</t>
  </si>
  <si>
    <t>171</t>
  </si>
  <si>
    <t>19.20</t>
  </si>
  <si>
    <t>16.25</t>
  </si>
  <si>
    <t>435</t>
  </si>
  <si>
    <t>2,061</t>
  </si>
  <si>
    <t>2,096</t>
  </si>
  <si>
    <t>15.80</t>
  </si>
  <si>
    <t>217</t>
  </si>
  <si>
    <t>11.50</t>
  </si>
  <si>
    <t>58.50</t>
  </si>
  <si>
    <t>1,827</t>
  </si>
  <si>
    <t>1,995</t>
  </si>
  <si>
    <t>12.5</t>
  </si>
  <si>
    <t>951</t>
  </si>
  <si>
    <t>-5,835</t>
  </si>
  <si>
    <t>455</t>
  </si>
  <si>
    <t>18.70</t>
  </si>
  <si>
    <t>6.5</t>
  </si>
  <si>
    <t>-16,248</t>
  </si>
  <si>
    <t>1,876</t>
  </si>
  <si>
    <t>9.8</t>
  </si>
  <si>
    <t>1,567</t>
  </si>
  <si>
    <t>212</t>
  </si>
  <si>
    <t>33,465</t>
  </si>
  <si>
    <t>36,902</t>
  </si>
  <si>
    <t>9.1</t>
  </si>
  <si>
    <t>101</t>
  </si>
  <si>
    <t>27.3</t>
  </si>
  <si>
    <t>3,393</t>
  </si>
  <si>
    <t>27.40</t>
  </si>
  <si>
    <t>576</t>
  </si>
  <si>
    <t>15.30</t>
  </si>
  <si>
    <t>32.9</t>
  </si>
  <si>
    <t>10.6</t>
  </si>
  <si>
    <t>4.5</t>
  </si>
  <si>
    <t>7,566</t>
  </si>
  <si>
    <t>15.00</t>
  </si>
  <si>
    <t>18.5</t>
  </si>
  <si>
    <t>8,416</t>
  </si>
  <si>
    <t>2,235</t>
  </si>
  <si>
    <t>2,653</t>
  </si>
  <si>
    <t>3,375</t>
  </si>
  <si>
    <t>12.9</t>
  </si>
  <si>
    <t>9.65</t>
  </si>
  <si>
    <t>2,316</t>
  </si>
  <si>
    <t>17.20</t>
  </si>
  <si>
    <t>1,421</t>
  </si>
  <si>
    <t>1,819</t>
  </si>
  <si>
    <t>37.7</t>
  </si>
  <si>
    <t>1,693</t>
  </si>
  <si>
    <t>28.75</t>
  </si>
  <si>
    <t>1,243</t>
  </si>
  <si>
    <t>0.2</t>
  </si>
  <si>
    <t>6.80</t>
  </si>
  <si>
    <t>28,171</t>
  </si>
  <si>
    <t>499</t>
  </si>
  <si>
    <t>654</t>
  </si>
  <si>
    <t>22.9</t>
  </si>
  <si>
    <t>10.70</t>
  </si>
  <si>
    <t>19,842</t>
  </si>
  <si>
    <t>17,787</t>
  </si>
  <si>
    <t>40,827</t>
  </si>
  <si>
    <t>26,728</t>
  </si>
  <si>
    <t>-4.5</t>
  </si>
  <si>
    <t>26.00</t>
  </si>
  <si>
    <t>293</t>
  </si>
  <si>
    <t>11.80</t>
  </si>
  <si>
    <t>Q2/2021</t>
  </si>
  <si>
    <t>30/06/21</t>
  </si>
  <si>
    <t>2.17</t>
  </si>
  <si>
    <t>3.25</t>
  </si>
  <si>
    <t>5.71</t>
  </si>
  <si>
    <t>2.49</t>
  </si>
  <si>
    <t>4.41</t>
  </si>
  <si>
    <t>3.00</t>
  </si>
  <si>
    <t>2.44</t>
  </si>
  <si>
    <t>4.09</t>
  </si>
  <si>
    <t>3.87</t>
  </si>
  <si>
    <t>3.51</t>
  </si>
  <si>
    <t>5.07</t>
  </si>
  <si>
    <t>2.04</t>
  </si>
  <si>
    <t>5.92</t>
  </si>
  <si>
    <t>5.56</t>
  </si>
  <si>
    <t>5.33</t>
  </si>
  <si>
    <t>6.43</t>
  </si>
  <si>
    <t>2.64</t>
  </si>
  <si>
    <t>3.67</t>
  </si>
  <si>
    <t>4.19</t>
  </si>
  <si>
    <t>1.98</t>
  </si>
  <si>
    <t>6.15</t>
  </si>
  <si>
    <t>2.33</t>
  </si>
  <si>
    <t>2.66</t>
  </si>
  <si>
    <t>2.55</t>
  </si>
  <si>
    <t>3.60</t>
  </si>
  <si>
    <t>5.48</t>
  </si>
  <si>
    <t>4.40</t>
  </si>
  <si>
    <t>2.85</t>
  </si>
  <si>
    <t>8.13</t>
  </si>
  <si>
    <t>2.88</t>
  </si>
  <si>
    <t>XD</t>
  </si>
  <si>
    <t>2.61</t>
  </si>
  <si>
    <t>3.89</t>
  </si>
  <si>
    <t>3.86</t>
  </si>
  <si>
    <t>2.47</t>
  </si>
  <si>
    <t>2.77</t>
  </si>
  <si>
    <t>5.75</t>
  </si>
  <si>
    <t>4.35</t>
  </si>
  <si>
    <t>2.07</t>
  </si>
  <si>
    <t xml:space="preserve">      Net Profit (Loss) Attributable To : Owners Of The Parent</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</si>
  <si>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</si>
  <si>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</si>
  <si>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</si>
  <si>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</si>
  <si>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makro</t>
  </si>
  <si>
    <t>7.5</t>
  </si>
  <si>
    <t>4,122</t>
  </si>
  <si>
    <t>4,569</t>
  </si>
  <si>
    <t>2,544</t>
  </si>
  <si>
    <t>3.1</t>
  </si>
  <si>
    <t>4.45</t>
  </si>
  <si>
    <t>15.4</t>
  </si>
  <si>
    <t>7,684</t>
  </si>
  <si>
    <t>45.75</t>
  </si>
  <si>
    <t>32.3</t>
  </si>
  <si>
    <t>16.0</t>
  </si>
  <si>
    <t>6.2</t>
  </si>
  <si>
    <t>11.3</t>
  </si>
  <si>
    <t>2,290</t>
  </si>
  <si>
    <t>13.8</t>
  </si>
  <si>
    <t>2,160</t>
  </si>
  <si>
    <t>2,549</t>
  </si>
  <si>
    <t>8.7</t>
  </si>
  <si>
    <t>9,721</t>
  </si>
  <si>
    <t>13,424</t>
  </si>
  <si>
    <t>13.6</t>
  </si>
  <si>
    <t>100,820</t>
  </si>
  <si>
    <t>10.3</t>
  </si>
  <si>
    <t>4.9</t>
  </si>
  <si>
    <t>11.7</t>
  </si>
  <si>
    <t>9.60</t>
  </si>
  <si>
    <t>1,142</t>
  </si>
  <si>
    <t>7,045</t>
  </si>
  <si>
    <t>58.00</t>
  </si>
  <si>
    <t>17.4</t>
  </si>
  <si>
    <t>27.5</t>
  </si>
  <si>
    <t>10.4</t>
  </si>
  <si>
    <t>46.2</t>
  </si>
  <si>
    <t>5.20</t>
  </si>
  <si>
    <t>905</t>
  </si>
  <si>
    <t>918</t>
  </si>
  <si>
    <t>16.8</t>
  </si>
  <si>
    <t>12.0</t>
  </si>
  <si>
    <t>201</t>
  </si>
  <si>
    <t>11.6</t>
  </si>
  <si>
    <t>26.3</t>
  </si>
  <si>
    <t>24.8</t>
  </si>
  <si>
    <t>9.30</t>
  </si>
  <si>
    <t>540</t>
  </si>
  <si>
    <t>67.84</t>
  </si>
  <si>
    <t>1,635</t>
  </si>
  <si>
    <t>44.00</t>
  </si>
  <si>
    <t>7.42</t>
  </si>
  <si>
    <t>40.8</t>
  </si>
  <si>
    <t>29.5</t>
  </si>
  <si>
    <t>12.10</t>
  </si>
  <si>
    <t>124</t>
  </si>
  <si>
    <t>628</t>
  </si>
  <si>
    <t>5.1</t>
  </si>
  <si>
    <t>74.50</t>
  </si>
  <si>
    <t>38.6</t>
  </si>
  <si>
    <t>167</t>
  </si>
  <si>
    <t>6.58</t>
  </si>
  <si>
    <t>4,272</t>
  </si>
  <si>
    <t>-1,968</t>
  </si>
  <si>
    <t>234</t>
  </si>
  <si>
    <t>8,265</t>
  </si>
  <si>
    <t>9.0</t>
  </si>
  <si>
    <t>7.1</t>
  </si>
  <si>
    <t>2.57</t>
  </si>
  <si>
    <t>3.03</t>
  </si>
  <si>
    <t>4.14</t>
  </si>
  <si>
    <t>2.14</t>
  </si>
  <si>
    <t>5.52</t>
  </si>
  <si>
    <t>1.61</t>
  </si>
  <si>
    <t>8.57</t>
  </si>
  <si>
    <t>2.11</t>
  </si>
  <si>
    <t>8.52</t>
  </si>
  <si>
    <t>4.76</t>
  </si>
  <si>
    <t>5.18</t>
  </si>
  <si>
    <t>5.64</t>
  </si>
  <si>
    <t>7.46</t>
  </si>
  <si>
    <t>4.46</t>
  </si>
  <si>
    <t>3.92</t>
  </si>
  <si>
    <t>12.20</t>
  </si>
  <si>
    <t>3.36</t>
  </si>
  <si>
    <t>3.59</t>
  </si>
  <si>
    <t>2.80</t>
  </si>
  <si>
    <t>3.94</t>
  </si>
  <si>
    <t>4.08</t>
  </si>
  <si>
    <t>6.25</t>
  </si>
  <si>
    <t>6.68</t>
  </si>
  <si>
    <t>3.64</t>
  </si>
  <si>
    <t>2.01</t>
  </si>
  <si>
    <t>2.58</t>
  </si>
  <si>
    <t>4.93</t>
  </si>
  <si>
    <t>4.26</t>
  </si>
  <si>
    <t>2.92</t>
  </si>
  <si>
    <t>1.35</t>
  </si>
  <si>
    <t>3.78</t>
  </si>
  <si>
    <t>6.06</t>
  </si>
  <si>
    <t>2.83</t>
  </si>
  <si>
    <t>5.09</t>
  </si>
  <si>
    <t>4.50</t>
  </si>
  <si>
    <t>5.86</t>
  </si>
  <si>
    <t>6.93</t>
  </si>
  <si>
    <t>2.91</t>
  </si>
  <si>
    <t>7.14</t>
  </si>
  <si>
    <t>3.66</t>
  </si>
  <si>
    <t>6.85</t>
  </si>
  <si>
    <t>5.98</t>
  </si>
  <si>
    <t>4.17</t>
  </si>
  <si>
    <t>4.38</t>
  </si>
  <si>
    <t>5.59</t>
  </si>
  <si>
    <t>4.49</t>
  </si>
  <si>
    <t>9.95</t>
  </si>
  <si>
    <t>tu</t>
  </si>
  <si>
    <t xml:space="preserve">      Investment In Debt Instruments Measured At Fair Value Through Profit Or Loss</t>
  </si>
  <si>
    <t xml:space="preserve">      Real Estate Development Costs</t>
  </si>
  <si>
    <t xml:space="preserve">      Investment In Joint Ventures</t>
  </si>
  <si>
    <t xml:space="preserve">    Non-Current Portion Of Long-Term Loan Receivables</t>
  </si>
  <si>
    <t xml:space="preserve">      Other Non-Current Financial Assets - Others</t>
  </si>
  <si>
    <t xml:space="preserve">      Advance Payment For Purchases Of Assets</t>
  </si>
  <si>
    <t xml:space="preserve">      Land And Construction Cost Payables</t>
  </si>
  <si>
    <t xml:space="preserve">      Unearned Rental Income</t>
  </si>
  <si>
    <t xml:space="preserve">      Deferred Revenue - Others</t>
  </si>
  <si>
    <t xml:space="preserve">    Provisions For Employee Benefit Obligations - Current</t>
  </si>
  <si>
    <t xml:space="preserve">    Short-Term Provisions</t>
  </si>
  <si>
    <t xml:space="preserve">    Contract Liabilities And Unearned Rental Income - Non-Current</t>
  </si>
  <si>
    <t xml:space="preserve">    Treasury Shares</t>
  </si>
  <si>
    <t xml:space="preserve">      Revenue From Leases</t>
  </si>
  <si>
    <t xml:space="preserve">        Lease Income</t>
  </si>
  <si>
    <t xml:space="preserve">      Investment Income</t>
  </si>
  <si>
    <t xml:space="preserve">      Cost Of Rendering Services</t>
  </si>
  <si>
    <t xml:space="preserve">      Cost Of Leases</t>
  </si>
  <si>
    <t xml:space="preserve">      Gains (Losses) On Disposal Of Non-Financial Assets</t>
  </si>
  <si>
    <t xml:space="preserve">    Gains (Losses) On Investment In Debt Instruments Measured At Fair Value Through Other Comprehensive Income</t>
  </si>
  <si>
    <t xml:space="preserve">    (Gains) Losses On Disposal Of Other Investments</t>
  </si>
  <si>
    <t xml:space="preserve">    (Gains) Losses On Fair Value Adjustments Of Non-Financial Assets</t>
  </si>
  <si>
    <t xml:space="preserve">    Loan Receivables Made</t>
  </si>
  <si>
    <t xml:space="preserve">      Loan Receivables Made (Amended Account)</t>
  </si>
  <si>
    <t xml:space="preserve">    Loan Receivables Repayment Received</t>
  </si>
  <si>
    <t xml:space="preserve">      Long-Term Loan Receivables Repayment Received</t>
  </si>
  <si>
    <t xml:space="preserve">        Long-Term Loan Receivables Repayment Received - Related Parties</t>
  </si>
  <si>
    <t xml:space="preserve">      Loan Receivables Repayment Received (Amended Account)</t>
  </si>
  <si>
    <t xml:space="preserve">        Proceeds From Short-Term Borrowings - Related Parties</t>
  </si>
  <si>
    <t xml:space="preserve">      Proceeds From Borrowings (Amended Account)</t>
  </si>
  <si>
    <t xml:space="preserve">      Repayments On Borrowings (Amended Account)</t>
  </si>
  <si>
    <t xml:space="preserve">    Payment For Purchase Of Treasury Shares</t>
  </si>
  <si>
    <t xml:space="preserve">    Payments For Changes In Interest In Subsidiaries</t>
  </si>
  <si>
    <t>cpn</t>
  </si>
  <si>
    <t xml:space="preserve">    Liabilities Under Agreements And Licences For Operation - Current</t>
  </si>
  <si>
    <t xml:space="preserve">    Other Current Financial Liabilities</t>
  </si>
  <si>
    <t xml:space="preserve">      Other Current Financial Liabilities - Others</t>
  </si>
  <si>
    <t xml:space="preserve">    Liabilities Under Agreements And Licences For Operation - Non-Current</t>
  </si>
  <si>
    <t xml:space="preserve">    Derivative Liabilities - Non-Current</t>
  </si>
  <si>
    <t xml:space="preserve">      Increase (Decrease) In Short-Term Borrowings - Related Parties</t>
  </si>
  <si>
    <t xml:space="preserve">    Restricted Deposits - Current</t>
  </si>
  <si>
    <t xml:space="preserve">    Income Tax Receivable - Current</t>
  </si>
  <si>
    <t xml:space="preserve">    Other Tax Or Other Receivables Under Law And Regulations - Current</t>
  </si>
  <si>
    <t xml:space="preserve">      Other Tax Receivables</t>
  </si>
  <si>
    <t xml:space="preserve">    Derivative Assets - Non-Current</t>
  </si>
  <si>
    <t xml:space="preserve">      Concession And Other Rights</t>
  </si>
  <si>
    <t xml:space="preserve">      Share Subscription Received In Advance</t>
  </si>
  <si>
    <t xml:space="preserve">    Share-Based Payments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</si>
  <si>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</si>
  <si>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</si>
  <si>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</si>
  <si>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Payment For Acquisition Of Bandwidth Licenses</t>
  </si>
  <si>
    <t xml:space="preserve">    Payment For Acquisition Of Assets Under Concession Agreements</t>
  </si>
  <si>
    <t xml:space="preserve">    Proceeds From Share Subscription Received In Advance</t>
  </si>
  <si>
    <t>advanc</t>
  </si>
  <si>
    <t>2.26</t>
  </si>
  <si>
    <t>8.29</t>
  </si>
  <si>
    <t>2.51</t>
  </si>
  <si>
    <t>3.70</t>
  </si>
  <si>
    <t>2.15</t>
  </si>
  <si>
    <t>7.43</t>
  </si>
  <si>
    <t>5.66</t>
  </si>
  <si>
    <t>5.65</t>
  </si>
  <si>
    <t>1.64</t>
  </si>
  <si>
    <t>5.54</t>
  </si>
  <si>
    <t>4.22</t>
  </si>
  <si>
    <t>5.95</t>
  </si>
  <si>
    <t>7.25</t>
  </si>
  <si>
    <t>0.27</t>
  </si>
  <si>
    <t>5.29</t>
  </si>
  <si>
    <t>8.71</t>
  </si>
  <si>
    <t>7.31</t>
  </si>
  <si>
    <t>5.19</t>
  </si>
  <si>
    <t>3.97</t>
  </si>
  <si>
    <t>3.32</t>
  </si>
  <si>
    <t>4.21</t>
  </si>
  <si>
    <t>10.72</t>
  </si>
  <si>
    <t>5.24</t>
  </si>
  <si>
    <t>3.61</t>
  </si>
  <si>
    <t>5.53</t>
  </si>
  <si>
    <t>3.53</t>
  </si>
  <si>
    <t>4.95</t>
  </si>
  <si>
    <t>4.91</t>
  </si>
  <si>
    <t>5.08</t>
  </si>
  <si>
    <t>18.45</t>
  </si>
  <si>
    <t>6.50</t>
  </si>
  <si>
    <t>7.22</t>
  </si>
  <si>
    <t>8.79</t>
  </si>
  <si>
    <t>7.48</t>
  </si>
  <si>
    <t>5.74</t>
  </si>
  <si>
    <t>6.07</t>
  </si>
  <si>
    <t>17.11</t>
  </si>
  <si>
    <t>5.31</t>
  </si>
  <si>
    <t>5.32</t>
  </si>
  <si>
    <t>3.44</t>
  </si>
  <si>
    <t>8.00</t>
  </si>
  <si>
    <t>5.40</t>
  </si>
  <si>
    <t>3.04</t>
  </si>
  <si>
    <t>6.55</t>
  </si>
  <si>
    <t>3.34</t>
  </si>
  <si>
    <t>2.12</t>
  </si>
  <si>
    <t>8.44</t>
  </si>
  <si>
    <t>9.27</t>
  </si>
  <si>
    <t>51.00</t>
  </si>
  <si>
    <t>7.04</t>
  </si>
  <si>
    <t>5.99</t>
  </si>
  <si>
    <t>5.05</t>
  </si>
  <si>
    <t>3.09</t>
  </si>
  <si>
    <t>5.21</t>
  </si>
  <si>
    <t>6.65</t>
  </si>
  <si>
    <t>6.66</t>
  </si>
  <si>
    <t>4.25</t>
  </si>
  <si>
    <t>6.36</t>
  </si>
  <si>
    <t>3.20</t>
  </si>
  <si>
    <t>6.26</t>
  </si>
  <si>
    <t>7.03</t>
  </si>
  <si>
    <t>6.21</t>
  </si>
  <si>
    <t>8.82</t>
  </si>
  <si>
    <t>29.41</t>
  </si>
  <si>
    <t>4.23</t>
  </si>
  <si>
    <t>8.42</t>
  </si>
  <si>
    <t>4.96</t>
  </si>
  <si>
    <t>6.71</t>
  </si>
  <si>
    <t>2.69</t>
  </si>
  <si>
    <t>4.27</t>
  </si>
  <si>
    <t>24.40</t>
  </si>
  <si>
    <t>4.85</t>
  </si>
  <si>
    <t>5.87</t>
  </si>
  <si>
    <t>5.14</t>
  </si>
  <si>
    <t>5.78</t>
  </si>
  <si>
    <t>6.27</t>
  </si>
  <si>
    <t>2.73</t>
  </si>
  <si>
    <t>12.13</t>
  </si>
  <si>
    <t>13.54</t>
  </si>
  <si>
    <t>4.54</t>
  </si>
  <si>
    <t>4.72</t>
  </si>
  <si>
    <t>9.59</t>
  </si>
  <si>
    <t>7.62</t>
  </si>
  <si>
    <t>6.44</t>
  </si>
  <si>
    <t>6.14</t>
  </si>
  <si>
    <t>5.10</t>
  </si>
  <si>
    <t>7.56</t>
  </si>
  <si>
    <t>9.11</t>
  </si>
  <si>
    <t>6.78</t>
  </si>
  <si>
    <t>5.42</t>
  </si>
  <si>
    <t>6.89</t>
  </si>
  <si>
    <t>6.38</t>
  </si>
  <si>
    <t>3.05</t>
  </si>
  <si>
    <t>4.24</t>
  </si>
  <si>
    <t>2.67</t>
  </si>
  <si>
    <t>3.28</t>
  </si>
  <si>
    <t>6.73</t>
  </si>
  <si>
    <t>XW</t>
  </si>
  <si>
    <t>5.76</t>
  </si>
  <si>
    <t>7.72</t>
  </si>
  <si>
    <t>4.33</t>
  </si>
  <si>
    <t>7.87</t>
  </si>
  <si>
    <t>6.47</t>
  </si>
  <si>
    <t>4.01</t>
  </si>
  <si>
    <t>5.49</t>
  </si>
  <si>
    <t>12.57</t>
  </si>
  <si>
    <t>2.32</t>
  </si>
  <si>
    <t>4.48</t>
  </si>
  <si>
    <t>2.54</t>
  </si>
  <si>
    <t>5.97</t>
  </si>
  <si>
    <t>8.51</t>
  </si>
  <si>
    <t>7.27</t>
  </si>
  <si>
    <t>NP</t>
  </si>
  <si>
    <t>3.99</t>
  </si>
  <si>
    <t>4.83</t>
  </si>
  <si>
    <t>3.81</t>
  </si>
  <si>
    <t>10.44</t>
  </si>
  <si>
    <t>7.06</t>
  </si>
  <si>
    <t>4.62</t>
  </si>
  <si>
    <t>7.09</t>
  </si>
  <si>
    <t>5.02</t>
  </si>
  <si>
    <t>6.34</t>
  </si>
  <si>
    <t>7.64</t>
  </si>
  <si>
    <t>5.01</t>
  </si>
  <si>
    <t>13.69</t>
  </si>
  <si>
    <t>3.12</t>
  </si>
  <si>
    <t>3.62</t>
  </si>
  <si>
    <t>3.14</t>
  </si>
  <si>
    <t>6.91</t>
  </si>
  <si>
    <t>4.73</t>
  </si>
  <si>
    <t>9.90</t>
  </si>
  <si>
    <t>683</t>
  </si>
  <si>
    <t>22.8</t>
  </si>
  <si>
    <t>13.75</t>
  </si>
  <si>
    <t>1,679</t>
  </si>
  <si>
    <t>1,870</t>
  </si>
  <si>
    <t>18,779</t>
  </si>
  <si>
    <t>12,237</t>
  </si>
  <si>
    <t>1,150</t>
  </si>
  <si>
    <t>4.0</t>
  </si>
  <si>
    <t>28.70</t>
  </si>
  <si>
    <t>957</t>
  </si>
  <si>
    <t>25.80</t>
  </si>
  <si>
    <t>25,403</t>
  </si>
  <si>
    <t>28,302</t>
  </si>
  <si>
    <t>153.0</t>
  </si>
  <si>
    <t>34,422</t>
  </si>
  <si>
    <t>37,752</t>
  </si>
  <si>
    <t>162.0</t>
  </si>
  <si>
    <t>5,695</t>
  </si>
  <si>
    <t>6,308</t>
  </si>
  <si>
    <t>65.00</t>
  </si>
  <si>
    <t>19,233</t>
  </si>
  <si>
    <t>21,380</t>
  </si>
  <si>
    <t>6,598</t>
  </si>
  <si>
    <t>6,884</t>
  </si>
  <si>
    <t>10.9</t>
  </si>
  <si>
    <t>10,298</t>
  </si>
  <si>
    <t>12,280</t>
  </si>
  <si>
    <t>4,757</t>
  </si>
  <si>
    <t>5,899</t>
  </si>
  <si>
    <t>33.2</t>
  </si>
  <si>
    <t>2,101</t>
  </si>
  <si>
    <t>38.5</t>
  </si>
  <si>
    <t>81.50</t>
  </si>
  <si>
    <t>11,997</t>
  </si>
  <si>
    <t>17,518</t>
  </si>
  <si>
    <t>45.7</t>
  </si>
  <si>
    <t>25.6</t>
  </si>
  <si>
    <t>4,140</t>
  </si>
  <si>
    <t>640.0</t>
  </si>
  <si>
    <t>37.25</t>
  </si>
  <si>
    <t>6.9</t>
  </si>
  <si>
    <t>31.4</t>
  </si>
  <si>
    <t>5,571</t>
  </si>
  <si>
    <t>6,461</t>
  </si>
  <si>
    <t>32.0</t>
  </si>
  <si>
    <t>15.9</t>
  </si>
  <si>
    <t>6,947</t>
  </si>
  <si>
    <t>6.1</t>
  </si>
  <si>
    <t>1,595</t>
  </si>
  <si>
    <t>1,793</t>
  </si>
  <si>
    <t>23.7</t>
  </si>
  <si>
    <t>50.50</t>
  </si>
  <si>
    <t>794</t>
  </si>
  <si>
    <t>47.1</t>
  </si>
  <si>
    <t>8.1</t>
  </si>
  <si>
    <t>22.12</t>
  </si>
  <si>
    <t>898</t>
  </si>
  <si>
    <t>30.3</t>
  </si>
  <si>
    <t>6.3</t>
  </si>
  <si>
    <t>11.1</t>
  </si>
  <si>
    <t>1,430</t>
  </si>
  <si>
    <t>1,646</t>
  </si>
  <si>
    <t>46,504</t>
  </si>
  <si>
    <t>46,518</t>
  </si>
  <si>
    <t>498</t>
  </si>
  <si>
    <t>2,220</t>
  </si>
  <si>
    <t>13.1</t>
  </si>
  <si>
    <t>30.4</t>
  </si>
  <si>
    <t>40.00</t>
  </si>
  <si>
    <t>3,927</t>
  </si>
  <si>
    <t>1,482</t>
  </si>
  <si>
    <t>22.50</t>
  </si>
  <si>
    <t>219</t>
  </si>
  <si>
    <t>56</t>
  </si>
  <si>
    <t>209</t>
  </si>
  <si>
    <t>76.0</t>
  </si>
  <si>
    <t>978</t>
  </si>
  <si>
    <t>26.6</t>
  </si>
  <si>
    <t>19.00</t>
  </si>
  <si>
    <t>12.2</t>
  </si>
  <si>
    <t>1,554</t>
  </si>
  <si>
    <t>2,850</t>
  </si>
  <si>
    <t>26.1</t>
  </si>
  <si>
    <t>4.80</t>
  </si>
  <si>
    <t>7,864</t>
  </si>
  <si>
    <t>4.4</t>
  </si>
  <si>
    <t>14.60</t>
  </si>
  <si>
    <t>4,506</t>
  </si>
  <si>
    <t>3,313</t>
  </si>
  <si>
    <t>31.00</t>
  </si>
  <si>
    <t>17.9</t>
  </si>
  <si>
    <t>3,059</t>
  </si>
  <si>
    <t>3,714</t>
  </si>
  <si>
    <t>37.6</t>
  </si>
  <si>
    <t>55.00</t>
  </si>
  <si>
    <t>4,077</t>
  </si>
  <si>
    <t>4,684</t>
  </si>
  <si>
    <t>23.8</t>
  </si>
  <si>
    <t>5,931</t>
  </si>
  <si>
    <t>7,091</t>
  </si>
  <si>
    <t>36.0</t>
  </si>
  <si>
    <t>11,894</t>
  </si>
  <si>
    <t>8.9</t>
  </si>
  <si>
    <t>4,280</t>
  </si>
  <si>
    <t>3,295</t>
  </si>
  <si>
    <t>7.75</t>
  </si>
  <si>
    <t>8,151</t>
  </si>
  <si>
    <t>12,290</t>
  </si>
  <si>
    <t>55.4</t>
  </si>
  <si>
    <t>43.29</t>
  </si>
  <si>
    <t>18.2</t>
  </si>
  <si>
    <t>9,481</t>
  </si>
  <si>
    <t>5,299</t>
  </si>
  <si>
    <t>28.2</t>
  </si>
  <si>
    <t>1,912</t>
  </si>
  <si>
    <t>2,063</t>
  </si>
  <si>
    <t>14.9</t>
  </si>
  <si>
    <t>100,000</t>
  </si>
  <si>
    <t>49.25</t>
  </si>
  <si>
    <t>40,584</t>
  </si>
  <si>
    <t>45,886</t>
  </si>
  <si>
    <t>6,757</t>
  </si>
  <si>
    <t>7,131</t>
  </si>
  <si>
    <t>9.4</t>
  </si>
  <si>
    <t>52.50</t>
  </si>
  <si>
    <t>14.0</t>
  </si>
  <si>
    <t>342</t>
  </si>
  <si>
    <t>3.90</t>
  </si>
  <si>
    <t>13.5</t>
  </si>
  <si>
    <t>14.10</t>
  </si>
  <si>
    <t>94.0</t>
  </si>
  <si>
    <t>16.7</t>
  </si>
  <si>
    <t>2,294</t>
  </si>
  <si>
    <t>75.00</t>
  </si>
  <si>
    <t>96.50</t>
  </si>
  <si>
    <t>311</t>
  </si>
  <si>
    <t>395</t>
  </si>
  <si>
    <t>25.9</t>
  </si>
  <si>
    <t>4,208</t>
  </si>
  <si>
    <t>4,562</t>
  </si>
  <si>
    <t>269</t>
  </si>
  <si>
    <t>1,143</t>
  </si>
  <si>
    <t>1,357</t>
  </si>
  <si>
    <t>2,932</t>
  </si>
  <si>
    <t>354</t>
  </si>
  <si>
    <t>47.3</t>
  </si>
  <si>
    <t>6,386</t>
  </si>
  <si>
    <t>7,227</t>
  </si>
  <si>
    <t>24.1</t>
  </si>
  <si>
    <t>222</t>
  </si>
  <si>
    <t>6,630</t>
  </si>
  <si>
    <t>72.00</t>
  </si>
  <si>
    <t>10.80</t>
  </si>
  <si>
    <t>5,155</t>
  </si>
  <si>
    <t>5,753</t>
  </si>
  <si>
    <t>82.50</t>
  </si>
  <si>
    <t>3,180</t>
  </si>
  <si>
    <t>4,017</t>
  </si>
  <si>
    <t>48.50</t>
  </si>
  <si>
    <t>21.15</t>
  </si>
  <si>
    <t>3,821</t>
  </si>
  <si>
    <t>4,530</t>
  </si>
  <si>
    <t>34.7</t>
  </si>
  <si>
    <t>165.0</t>
  </si>
  <si>
    <t>20,644</t>
  </si>
  <si>
    <t>22,513</t>
  </si>
  <si>
    <t>32.00</t>
  </si>
  <si>
    <t>583</t>
  </si>
  <si>
    <t>23.6</t>
  </si>
  <si>
    <t>15.45</t>
  </si>
  <si>
    <t>1,751</t>
  </si>
  <si>
    <t>1478.6</t>
  </si>
  <si>
    <t>0.1</t>
  </si>
  <si>
    <t>-15,296</t>
  </si>
  <si>
    <t>1,559</t>
  </si>
  <si>
    <t>-9.8</t>
  </si>
  <si>
    <t>126</t>
  </si>
  <si>
    <t>93.9</t>
  </si>
  <si>
    <t>9.12</t>
  </si>
  <si>
    <t>3,726</t>
  </si>
  <si>
    <t>4,069</t>
  </si>
  <si>
    <t>29.6</t>
  </si>
  <si>
    <t>41.12</t>
  </si>
  <si>
    <t>70.0</t>
  </si>
  <si>
    <t>8.4</t>
  </si>
  <si>
    <t>20.80</t>
  </si>
  <si>
    <t>442</t>
  </si>
  <si>
    <t>17.7</t>
  </si>
  <si>
    <t>25.5</t>
  </si>
  <si>
    <t>19.1</t>
  </si>
  <si>
    <t>1,654</t>
  </si>
  <si>
    <t>14.4</t>
  </si>
  <si>
    <t>184</t>
  </si>
  <si>
    <t>51.9</t>
  </si>
  <si>
    <t>7,359</t>
  </si>
  <si>
    <t>7,502</t>
  </si>
  <si>
    <t>24.15</t>
  </si>
  <si>
    <t>10.7</t>
  </si>
  <si>
    <t>34.38</t>
  </si>
  <si>
    <t>-67</t>
  </si>
  <si>
    <t>-48.4</t>
  </si>
  <si>
    <t>2,660</t>
  </si>
  <si>
    <t>21.0</t>
  </si>
  <si>
    <t>9,146</t>
  </si>
  <si>
    <t>51.5</t>
  </si>
  <si>
    <t>1,120</t>
  </si>
  <si>
    <t>2,460</t>
  </si>
  <si>
    <t>109.2</t>
  </si>
  <si>
    <t>128.5</t>
  </si>
  <si>
    <t>1,653</t>
  </si>
  <si>
    <t>25.7</t>
  </si>
  <si>
    <t>9.5</t>
  </si>
  <si>
    <t>248</t>
  </si>
  <si>
    <t>183</t>
  </si>
  <si>
    <t>187</t>
  </si>
  <si>
    <t>43.0</t>
  </si>
  <si>
    <t>18.3</t>
  </si>
  <si>
    <t>95.8</t>
  </si>
  <si>
    <t>27.25</t>
  </si>
  <si>
    <t>26,414</t>
  </si>
  <si>
    <t>27,870</t>
  </si>
  <si>
    <t>20.4</t>
  </si>
  <si>
    <t>11,742</t>
  </si>
  <si>
    <t>11,610</t>
  </si>
  <si>
    <t>15.50</t>
  </si>
  <si>
    <t>4,107</t>
  </si>
  <si>
    <t>4,418</t>
  </si>
  <si>
    <t>19.7</t>
  </si>
  <si>
    <t>10,430</t>
  </si>
  <si>
    <t>11,104</t>
  </si>
  <si>
    <t>-2,060</t>
  </si>
  <si>
    <t>-1,155</t>
  </si>
  <si>
    <t>10.0</t>
  </si>
  <si>
    <t>11.05</t>
  </si>
  <si>
    <t>27.9</t>
  </si>
  <si>
    <t>25</t>
  </si>
  <si>
    <t>35</t>
  </si>
  <si>
    <t>-1,709</t>
  </si>
  <si>
    <t>-61.6</t>
  </si>
  <si>
    <t>3,764</t>
  </si>
  <si>
    <t>4,342</t>
  </si>
  <si>
    <t>39.6</t>
  </si>
  <si>
    <t>142.8</t>
  </si>
  <si>
    <t>791</t>
  </si>
  <si>
    <t>987</t>
  </si>
  <si>
    <t>16.10</t>
  </si>
  <si>
    <t>365</t>
  </si>
  <si>
    <t>391</t>
  </si>
  <si>
    <t>16.2</t>
  </si>
  <si>
    <t>11.90</t>
  </si>
  <si>
    <t>2,081</t>
  </si>
  <si>
    <t>188.3</t>
  </si>
  <si>
    <t>195.0</t>
  </si>
  <si>
    <t>467</t>
  </si>
  <si>
    <t>22.7</t>
  </si>
  <si>
    <t>1,064</t>
  </si>
  <si>
    <t>16,520</t>
  </si>
  <si>
    <t>42.50</t>
  </si>
  <si>
    <t>22.1</t>
  </si>
  <si>
    <t>11.00</t>
  </si>
  <si>
    <t>1,104</t>
  </si>
  <si>
    <t>2,635</t>
  </si>
  <si>
    <t>82.4</t>
  </si>
  <si>
    <t>453</t>
  </si>
  <si>
    <t>471</t>
  </si>
  <si>
    <t>61.3</t>
  </si>
  <si>
    <t>17.90</t>
  </si>
  <si>
    <t>LPF</t>
  </si>
  <si>
    <t>1,390</t>
  </si>
  <si>
    <t>1,891</t>
  </si>
  <si>
    <t>24.2</t>
  </si>
  <si>
    <t>15.20</t>
  </si>
  <si>
    <t>20.6</t>
  </si>
  <si>
    <t>13.4</t>
  </si>
  <si>
    <t>13.20</t>
  </si>
  <si>
    <t>9,163</t>
  </si>
  <si>
    <t>11,058</t>
  </si>
  <si>
    <t>33.1</t>
  </si>
  <si>
    <t>28.8</t>
  </si>
  <si>
    <t>590</t>
  </si>
  <si>
    <t>656</t>
  </si>
  <si>
    <t>10.2</t>
  </si>
  <si>
    <t>43.6</t>
  </si>
  <si>
    <t>19</t>
  </si>
  <si>
    <t>526</t>
  </si>
  <si>
    <t>-79.0</t>
  </si>
  <si>
    <t>4,464</t>
  </si>
  <si>
    <t>10.12</t>
  </si>
  <si>
    <t>-69.0</t>
  </si>
  <si>
    <t>7,974</t>
  </si>
  <si>
    <t>9,355</t>
  </si>
  <si>
    <t>29.7</t>
  </si>
  <si>
    <t>7,314</t>
  </si>
  <si>
    <t>9.32</t>
  </si>
  <si>
    <t>1,697</t>
  </si>
  <si>
    <t>1,790</t>
  </si>
  <si>
    <t>9.20</t>
  </si>
  <si>
    <t>3,159</t>
  </si>
  <si>
    <t>3,507</t>
  </si>
  <si>
    <t>2,720</t>
  </si>
  <si>
    <t>2,988</t>
  </si>
  <si>
    <t>10.5</t>
  </si>
  <si>
    <t>2,396</t>
  </si>
  <si>
    <t>1,834</t>
  </si>
  <si>
    <t>1,864</t>
  </si>
  <si>
    <t>5,843</t>
  </si>
  <si>
    <t>6,158</t>
  </si>
  <si>
    <t>3,376</t>
  </si>
  <si>
    <t>16.5</t>
  </si>
  <si>
    <t>-1,950</t>
  </si>
  <si>
    <t>-331</t>
  </si>
  <si>
    <t>-22.2</t>
  </si>
  <si>
    <t>36.60</t>
  </si>
  <si>
    <t>-2,010</t>
  </si>
  <si>
    <t>-399</t>
  </si>
  <si>
    <t>-6.9</t>
  </si>
  <si>
    <t>-9.6</t>
  </si>
  <si>
    <t>-5,001</t>
  </si>
  <si>
    <t>-723</t>
  </si>
  <si>
    <t>-2.3</t>
  </si>
  <si>
    <t>-15,022</t>
  </si>
  <si>
    <t>-3,143</t>
  </si>
  <si>
    <t>-55.7</t>
  </si>
  <si>
    <t>64.23</t>
  </si>
  <si>
    <t>-3,343</t>
  </si>
  <si>
    <t>-6.1</t>
  </si>
  <si>
    <t>3,644</t>
  </si>
  <si>
    <t>117.9</t>
  </si>
  <si>
    <t>2,944</t>
  </si>
  <si>
    <t>3,239</t>
  </si>
  <si>
    <t>45.6</t>
  </si>
  <si>
    <t>1,947</t>
  </si>
  <si>
    <t>1,385</t>
  </si>
  <si>
    <t>323</t>
  </si>
  <si>
    <t>12.00</t>
  </si>
  <si>
    <t>34.6</t>
  </si>
  <si>
    <t>1,460</t>
  </si>
  <si>
    <t>1,713</t>
  </si>
  <si>
    <t>52.2</t>
  </si>
  <si>
    <t>376</t>
  </si>
  <si>
    <t>1,561</t>
  </si>
  <si>
    <t>8.18</t>
  </si>
  <si>
    <t>2,909</t>
  </si>
  <si>
    <t>2,829</t>
  </si>
  <si>
    <t>2,121</t>
  </si>
  <si>
    <t>1,659</t>
  </si>
  <si>
    <t>399</t>
  </si>
  <si>
    <t>21.5</t>
  </si>
  <si>
    <t>13.70</t>
  </si>
  <si>
    <t xml:space="preserve">    Non-Current Assets And/Or The Disposal Group Held For Sale</t>
  </si>
  <si>
    <t xml:space="preserve">        Reserve For Treasury Shares</t>
  </si>
  <si>
    <t xml:space="preserve">        Other Reserves</t>
  </si>
  <si>
    <t xml:space="preserve">        Surplus (Deficits) From Cash Flow Hedges</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</si>
  <si>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</si>
  <si>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</si>
  <si>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sccc</t>
  </si>
  <si>
    <t>3.08</t>
  </si>
  <si>
    <t>3.26</t>
  </si>
  <si>
    <t>7.15</t>
  </si>
  <si>
    <t>5.43</t>
  </si>
  <si>
    <t>13.56</t>
  </si>
  <si>
    <t>3.82</t>
  </si>
  <si>
    <t>1.73</t>
  </si>
  <si>
    <t>10.10</t>
  </si>
  <si>
    <t>10.56</t>
  </si>
  <si>
    <t>5.15</t>
  </si>
  <si>
    <t>5.89</t>
  </si>
  <si>
    <t>13.35</t>
  </si>
  <si>
    <t>9.61</t>
  </si>
  <si>
    <t>21.14</t>
  </si>
  <si>
    <t>4.74</t>
  </si>
  <si>
    <t>6.60</t>
  </si>
  <si>
    <t>7.74</t>
  </si>
  <si>
    <t>8.69</t>
  </si>
  <si>
    <t>2.39</t>
  </si>
  <si>
    <t>7.17</t>
  </si>
  <si>
    <t>5.36</t>
  </si>
  <si>
    <t>9.05</t>
  </si>
  <si>
    <t>6.45</t>
  </si>
  <si>
    <t>3.43</t>
  </si>
  <si>
    <t>7.94</t>
  </si>
  <si>
    <t>5.35</t>
  </si>
  <si>
    <t>4.92</t>
  </si>
  <si>
    <t>6.22</t>
  </si>
  <si>
    <t>12.27</t>
  </si>
  <si>
    <t>68.31</t>
  </si>
  <si>
    <t>7.96</t>
  </si>
  <si>
    <t>6.86</t>
  </si>
  <si>
    <t>4.89</t>
  </si>
  <si>
    <t>5.80</t>
  </si>
  <si>
    <t>2.08</t>
  </si>
  <si>
    <t>17.43</t>
  </si>
  <si>
    <t>3.55</t>
  </si>
  <si>
    <t>9.04</t>
  </si>
  <si>
    <t>7.86</t>
  </si>
  <si>
    <t>7.67</t>
  </si>
  <si>
    <t>4.84</t>
  </si>
  <si>
    <t>5.70</t>
  </si>
  <si>
    <t>4.31</t>
  </si>
  <si>
    <t>2.16</t>
  </si>
  <si>
    <t>4.53</t>
  </si>
  <si>
    <t>5.90</t>
  </si>
  <si>
    <t>1.81</t>
  </si>
  <si>
    <t>3.18</t>
  </si>
  <si>
    <t>4.67</t>
  </si>
  <si>
    <t>13.53</t>
  </si>
  <si>
    <t>6.88</t>
  </si>
  <si>
    <t>8.68</t>
  </si>
  <si>
    <t>8.19</t>
  </si>
  <si>
    <t>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</si>
</sst>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0">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0" fontId="7" fillId="13" borderId="0" xfId="1" applyFont="1" applyFill="1" applyBorder="1" applyAlignment="1">
      <alignment horizontal="center"/>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1823">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0" tableType="queryTable" totalsRowShown="0">
  <autoFilter ref="A1:X760" xr:uid="{08AB7BCC-FE40-4DDC-80DE-3D46B7229DB0}"/>
  <tableColumns count="24">
    <tableColumn id="25" xr3:uid="{B12E6D02-C886-474F-86DE-B877FDEC8E33}" uniqueName="25" name="Name" queryTableFieldId="1" dataDxfId="11822"/>
    <tableColumn id="2" xr3:uid="{66C2350C-E452-44DF-882E-A3FC499F0681}" uniqueName="2" name="No." queryTableFieldId="2"/>
    <tableColumn id="3" xr3:uid="{E1B5B99D-4890-47FC-AAD9-3A7DC75A0B1A}" uniqueName="3" name="Links" queryTableFieldId="3" dataDxfId="11821"/>
    <tableColumn id="4" xr3:uid="{333327CE-7C52-4D53-A4BF-ABA6400B37E6}" uniqueName="4" name="Sign" queryTableFieldId="4" dataDxfId="11820"/>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11819"/>
    <tableColumn id="12" xr3:uid="{49560BA0-F67E-49E4-94FE-D2F559D9E209}" uniqueName="12" name="D/E" queryTableFieldId="12"/>
    <tableColumn id="13" xr3:uid="{90E935B6-569E-4838-8BCC-C0DDAEBADBD7}" uniqueName="13" name="DPS" queryTableFieldId="13" dataDxfId="11818"/>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11817"/>
    <tableColumn id="19" xr3:uid="{82997B2F-2151-481E-850E-15704F099617}" uniqueName="19" name="FFloat%" queryTableFieldId="19"/>
    <tableColumn id="20" xr3:uid="{852414DB-BB58-43E9-8BE8-DFF8BE9586A3}" uniqueName="20" name="MG%" queryTableFieldId="20" dataDxfId="11816"/>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11815"/>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6" tableType="queryTable" totalsRowShown="0">
  <autoFilter ref="A1:N266" xr:uid="{B7BC709F-4C25-4563-B32E-D456BB7E43FA}"/>
  <sortState xmlns:xlrd2="http://schemas.microsoft.com/office/spreadsheetml/2017/richdata2" ref="A2:N266">
    <sortCondition ref="A1:A266"/>
  </sortState>
  <tableColumns count="14">
    <tableColumn id="15" xr3:uid="{17D5047E-13D0-4C98-A578-5A1682FD7769}" uniqueName="15" name="Net Profit/ Valuation หมวด/หุ้น**** ยอดรวมทุกหมวด QoQ% YoY%" queryTableFieldId="1" dataDxfId="11814" dataCellStyle="Normal 6"/>
    <tableColumn id="16" xr3:uid="{5E545C81-3072-4A72-AB89-C6615A0AD460}" uniqueName="16" name="2020 Actual Net Profit (ล้านบาท) - - -*" queryTableFieldId="15" dataDxfId="11813" dataCellStyle="Normal 6"/>
    <tableColumn id="18" xr3:uid="{D441A499-DC6A-4975-8D60-89236B746C16}" uniqueName="18" name="2021 Net Profit Forecast  (ล้านบาท) ณ ธ.ค. 20 - - -" queryTableFieldId="17" dataDxfId="11812" dataCellStyle="Normal 6"/>
    <tableColumn id="19" xr3:uid="{6C4D3D31-24B7-4AB8-AF48-08AF1E910670}" uniqueName="19" name="2021 Net Profit Forecast  (ล้านบาท) ณ มี.ค. 21 - - -" queryTableFieldId="18" dataDxfId="11811" dataCellStyle="Normal 6"/>
    <tableColumn id="1" xr3:uid="{A39126C6-374E-4A75-B8BC-C758EEFF663E}" uniqueName="1" name="2021 Net Profit Forecast  (ล้านบาท) ณ มิ.ย. 21 - - -" queryTableFieldId="33" dataDxfId="11810" dataCellStyle="Normal 6"/>
    <tableColumn id="2" xr3:uid="{DDCEF033-103C-425E-8404-A6578646B414}" uniqueName="2" name="2021 Net Profit Forecast  (ล้านบาท) ณ ส.ค. 21 - -** -" queryTableFieldId="41" dataDxfId="11809" dataCellStyle="Normal 6"/>
    <tableColumn id="22" xr3:uid="{DD36C03D-742F-4A74-9DE6-30B4DF9CD1F0}" uniqueName="22" name="2022 Net Profit Forecast  (ล้านบาท) ณ ธ.ค. 21 - - -" queryTableFieldId="21" dataDxfId="11808" dataCellStyle="Normal 6"/>
    <tableColumn id="23" xr3:uid="{7E5B9F59-F0A5-4616-846C-3046820E825E}" uniqueName="23" name="2022 Net Profit Forecast  (ล้านบาท) ณ มี.ค. 22 - - -" queryTableFieldId="22" dataDxfId="11807" dataCellStyle="Normal 6"/>
    <tableColumn id="3" xr3:uid="{1490EC6F-0089-4FA4-90FD-48BFCA9D483D}" uniqueName="3" name="2022 Net Profit Forecast  (ล้านบาท) ณ มิ.ย. 22 - - -" queryTableFieldId="35" dataDxfId="11806" dataCellStyle="Normal 6"/>
    <tableColumn id="4" xr3:uid="{FE9B5806-96F0-4F2C-9309-B7C5B137AC8D}" uniqueName="4" name="2022 Net Profit Forecast  (ล้านบาท) ณ ส.ค. 22 - -** -" queryTableFieldId="42" dataDxfId="11805" dataCellStyle="Normal 6"/>
    <tableColumn id="11" xr3:uid="{13806378-32BF-4873-956E-21608999A524}" uniqueName="11" name="Valuation Forecast 21P/E***" queryTableFieldId="11" dataDxfId="11804" dataCellStyle="Normal 6"/>
    <tableColumn id="12" xr3:uid="{0597C9EF-90EF-4D32-AFF4-A823ED265D1F}" uniqueName="12" name="Valuation Forecast 21P/BV***" queryTableFieldId="12" dataDxfId="11803" dataCellStyle="Normal 6"/>
    <tableColumn id="13" xr3:uid="{8B09988F-D33C-4560-BEB2-54C97E442B7F}" uniqueName="13" name="Valuation Forecast 21DIV" queryTableFieldId="13" dataDxfId="11802" dataCellStyle="Normal 6"/>
    <tableColumn id="14" xr3:uid="{57825609-91D6-492B-85A8-37E32B0D1F2D}" uniqueName="14" name="Valuation Forecast Target Price" queryTableFieldId="14" dataDxfId="11801"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0"/>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1.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893</v>
      </c>
      <c r="B1" s="130" t="s">
        <v>807</v>
      </c>
      <c r="C1" s="130" t="s">
        <v>808</v>
      </c>
      <c r="D1" s="130" t="s">
        <v>809</v>
      </c>
      <c r="E1" s="130" t="s">
        <v>810</v>
      </c>
      <c r="F1" s="130" t="s">
        <v>811</v>
      </c>
      <c r="G1" s="130" t="s">
        <v>812</v>
      </c>
      <c r="H1" s="130" t="s">
        <v>813</v>
      </c>
      <c r="I1" s="130" t="s">
        <v>814</v>
      </c>
      <c r="J1" s="130" t="s">
        <v>52</v>
      </c>
      <c r="K1" s="130" t="s">
        <v>51</v>
      </c>
      <c r="L1" s="130" t="s">
        <v>815</v>
      </c>
      <c r="M1" s="130" t="s">
        <v>816</v>
      </c>
      <c r="N1" s="130" t="s">
        <v>45</v>
      </c>
      <c r="O1" s="130" t="s">
        <v>817</v>
      </c>
      <c r="P1" s="130" t="s">
        <v>818</v>
      </c>
      <c r="Q1" s="130" t="s">
        <v>819</v>
      </c>
      <c r="R1" s="130" t="s">
        <v>820</v>
      </c>
      <c r="S1" s="130" t="s">
        <v>821</v>
      </c>
      <c r="T1" s="130" t="s">
        <v>822</v>
      </c>
      <c r="U1" s="130" t="s">
        <v>823</v>
      </c>
      <c r="V1" s="130" t="s">
        <v>824</v>
      </c>
      <c r="W1" s="130" t="s">
        <v>825</v>
      </c>
      <c r="X1" s="130" t="s">
        <v>826</v>
      </c>
    </row>
    <row r="2" spans="1:24" x14ac:dyDescent="0.3">
      <c r="A2" s="130" t="s">
        <v>827</v>
      </c>
      <c r="B2" s="130"/>
      <c r="C2" s="130"/>
      <c r="D2" s="130"/>
      <c r="E2" s="130">
        <v>18.54</v>
      </c>
      <c r="F2" s="130">
        <v>1.43</v>
      </c>
      <c r="G2" s="130">
        <v>16381463.880000001</v>
      </c>
      <c r="H2" s="130">
        <v>106937.4</v>
      </c>
      <c r="I2" s="130">
        <v>23160.97</v>
      </c>
      <c r="J2" s="130">
        <v>58.2</v>
      </c>
      <c r="K2" s="130" t="s">
        <v>2186</v>
      </c>
      <c r="L2" s="130">
        <v>1.53</v>
      </c>
      <c r="M2" s="130" t="s">
        <v>1083</v>
      </c>
      <c r="N2" s="130">
        <v>1.55</v>
      </c>
      <c r="O2" s="130">
        <v>5.48</v>
      </c>
      <c r="P2" s="130">
        <v>2.1</v>
      </c>
      <c r="Q2" s="130">
        <v>-12.71</v>
      </c>
      <c r="R2" s="130" t="s">
        <v>1059</v>
      </c>
      <c r="S2" s="130">
        <v>40.9</v>
      </c>
      <c r="T2" s="130"/>
      <c r="U2" s="130">
        <v>555.08000000000004</v>
      </c>
      <c r="V2" s="130">
        <v>555.78</v>
      </c>
      <c r="W2" s="130">
        <v>-1.05</v>
      </c>
      <c r="X2" s="130"/>
    </row>
    <row r="3" spans="1:24" x14ac:dyDescent="0.3">
      <c r="A3" s="130" t="s">
        <v>786</v>
      </c>
      <c r="B3" s="130">
        <v>1</v>
      </c>
      <c r="C3" s="130" t="s">
        <v>895</v>
      </c>
      <c r="D3" s="130" t="s">
        <v>6</v>
      </c>
      <c r="E3" s="130">
        <v>6.25</v>
      </c>
      <c r="F3" s="130">
        <v>1.63</v>
      </c>
      <c r="G3" s="130">
        <v>1207000</v>
      </c>
      <c r="H3" s="130">
        <v>7538</v>
      </c>
      <c r="I3" s="130">
        <v>3125</v>
      </c>
      <c r="J3" s="130">
        <v>4.3099999999999996</v>
      </c>
      <c r="K3" s="130" t="s">
        <v>934</v>
      </c>
      <c r="L3" s="130">
        <v>0.26</v>
      </c>
      <c r="M3" s="130" t="s">
        <v>940</v>
      </c>
      <c r="N3" s="130">
        <v>1.45</v>
      </c>
      <c r="O3" s="130">
        <v>40.31</v>
      </c>
      <c r="P3" s="130">
        <v>38.979999999999997</v>
      </c>
      <c r="Q3" s="130">
        <v>15.65</v>
      </c>
      <c r="R3" s="130" t="s">
        <v>2929</v>
      </c>
      <c r="S3" s="130">
        <v>58.11</v>
      </c>
      <c r="T3" s="130"/>
      <c r="U3" s="130">
        <v>28</v>
      </c>
      <c r="V3" s="130">
        <v>14</v>
      </c>
      <c r="W3" s="130">
        <v>0.02</v>
      </c>
      <c r="X3" s="130"/>
    </row>
    <row r="4" spans="1:24" x14ac:dyDescent="0.3">
      <c r="A4" s="130" t="s">
        <v>828</v>
      </c>
      <c r="B4" s="130">
        <v>2</v>
      </c>
      <c r="C4" s="130" t="s">
        <v>898</v>
      </c>
      <c r="D4" s="130" t="s">
        <v>6</v>
      </c>
      <c r="E4" s="130">
        <v>71.5</v>
      </c>
      <c r="F4" s="130">
        <v>4.76</v>
      </c>
      <c r="G4" s="130">
        <v>100</v>
      </c>
      <c r="H4" s="130">
        <v>7</v>
      </c>
      <c r="I4" s="130">
        <v>5606</v>
      </c>
      <c r="J4" s="130">
        <v>48.64</v>
      </c>
      <c r="K4" s="130" t="s">
        <v>2747</v>
      </c>
      <c r="L4" s="130">
        <v>0.81</v>
      </c>
      <c r="M4" s="130" t="s">
        <v>897</v>
      </c>
      <c r="N4" s="130">
        <v>1.41</v>
      </c>
      <c r="O4" s="130">
        <v>-3.08</v>
      </c>
      <c r="P4" s="130">
        <v>5.28</v>
      </c>
      <c r="Q4" s="130">
        <v>3.29</v>
      </c>
      <c r="R4" s="130" t="s">
        <v>900</v>
      </c>
      <c r="S4" s="130">
        <v>2.1</v>
      </c>
      <c r="T4" s="130"/>
      <c r="U4" s="130">
        <v>916</v>
      </c>
      <c r="V4" s="130"/>
      <c r="W4" s="130"/>
      <c r="X4" s="130"/>
    </row>
    <row r="5" spans="1:24" x14ac:dyDescent="0.3">
      <c r="A5" s="130" t="s">
        <v>785</v>
      </c>
      <c r="B5" s="130">
        <v>3</v>
      </c>
      <c r="C5" s="130" t="s">
        <v>895</v>
      </c>
      <c r="D5" s="130" t="s">
        <v>6</v>
      </c>
      <c r="E5" s="130">
        <v>1.31</v>
      </c>
      <c r="F5" s="130">
        <v>7.38</v>
      </c>
      <c r="G5" s="130">
        <v>494932200</v>
      </c>
      <c r="H5" s="130">
        <v>630155</v>
      </c>
      <c r="I5" s="130">
        <v>6737</v>
      </c>
      <c r="J5" s="130">
        <v>31.68</v>
      </c>
      <c r="K5" s="130" t="s">
        <v>997</v>
      </c>
      <c r="L5" s="130">
        <v>0.55000000000000004</v>
      </c>
      <c r="M5" s="130"/>
      <c r="N5" s="130">
        <v>0.04</v>
      </c>
      <c r="O5" s="130">
        <v>7.7</v>
      </c>
      <c r="P5" s="130">
        <v>10.199999999999999</v>
      </c>
      <c r="Q5" s="130">
        <v>37.44</v>
      </c>
      <c r="R5" s="130"/>
      <c r="S5" s="130">
        <v>66.55</v>
      </c>
      <c r="T5" s="130"/>
      <c r="U5" s="130">
        <v>702</v>
      </c>
      <c r="V5" s="130">
        <v>680</v>
      </c>
      <c r="W5" s="130">
        <v>-0.24</v>
      </c>
      <c r="X5" s="130"/>
    </row>
    <row r="6" spans="1:24" x14ac:dyDescent="0.3">
      <c r="A6" s="130" t="s">
        <v>784</v>
      </c>
      <c r="B6" s="130">
        <v>4</v>
      </c>
      <c r="C6" s="130" t="s">
        <v>895</v>
      </c>
      <c r="D6" s="130" t="s">
        <v>6</v>
      </c>
      <c r="E6" s="130">
        <v>4.9800000000000004</v>
      </c>
      <c r="F6" s="130">
        <v>0</v>
      </c>
      <c r="G6" s="130">
        <v>1500</v>
      </c>
      <c r="H6" s="130">
        <v>7</v>
      </c>
      <c r="I6" s="130">
        <v>4880</v>
      </c>
      <c r="J6" s="130">
        <v>51.29</v>
      </c>
      <c r="K6" s="130" t="s">
        <v>933</v>
      </c>
      <c r="L6" s="130">
        <v>2.68</v>
      </c>
      <c r="M6" s="130" t="s">
        <v>903</v>
      </c>
      <c r="N6" s="130">
        <v>0.1</v>
      </c>
      <c r="O6" s="130">
        <v>3.85</v>
      </c>
      <c r="P6" s="130">
        <v>4.58</v>
      </c>
      <c r="Q6" s="130">
        <v>-3.81</v>
      </c>
      <c r="R6" s="130" t="s">
        <v>904</v>
      </c>
      <c r="S6" s="130">
        <v>25.86</v>
      </c>
      <c r="T6" s="130"/>
      <c r="U6" s="130">
        <v>941</v>
      </c>
      <c r="V6" s="130">
        <v>935</v>
      </c>
      <c r="W6" s="130">
        <v>-0.18</v>
      </c>
      <c r="X6" s="130"/>
    </row>
    <row r="7" spans="1:24" x14ac:dyDescent="0.3">
      <c r="A7" s="130" t="s">
        <v>783</v>
      </c>
      <c r="B7" s="130">
        <v>5</v>
      </c>
      <c r="C7" s="130" t="s">
        <v>905</v>
      </c>
      <c r="D7" s="130" t="s">
        <v>82</v>
      </c>
      <c r="E7" s="130">
        <v>1.5</v>
      </c>
      <c r="F7" s="130">
        <v>0</v>
      </c>
      <c r="G7" s="130">
        <v>0</v>
      </c>
      <c r="H7" s="130">
        <v>0</v>
      </c>
      <c r="I7" s="130">
        <v>1685</v>
      </c>
      <c r="J7" s="130"/>
      <c r="K7" s="130" t="s">
        <v>906</v>
      </c>
      <c r="L7" s="130">
        <v>1.74</v>
      </c>
      <c r="M7" s="130"/>
      <c r="N7" s="130">
        <v>0.05</v>
      </c>
      <c r="O7" s="130">
        <v>12.37</v>
      </c>
      <c r="P7" s="130">
        <v>19.82</v>
      </c>
      <c r="Q7" s="130">
        <v>21.63</v>
      </c>
      <c r="R7" s="130"/>
      <c r="S7" s="130">
        <v>20.6</v>
      </c>
      <c r="T7" s="130"/>
      <c r="U7" s="130"/>
      <c r="V7" s="130"/>
      <c r="W7" s="130"/>
      <c r="X7" s="130"/>
    </row>
    <row r="8" spans="1:24" x14ac:dyDescent="0.3">
      <c r="A8" s="130" t="s">
        <v>782</v>
      </c>
      <c r="B8" s="130">
        <v>6</v>
      </c>
      <c r="C8" s="130" t="s">
        <v>895</v>
      </c>
      <c r="D8" s="130" t="s">
        <v>6</v>
      </c>
      <c r="E8" s="130">
        <v>2.42</v>
      </c>
      <c r="F8" s="130">
        <v>7.08</v>
      </c>
      <c r="G8" s="130">
        <v>80030100</v>
      </c>
      <c r="H8" s="130">
        <v>190096</v>
      </c>
      <c r="I8" s="130">
        <v>11737</v>
      </c>
      <c r="J8" s="130"/>
      <c r="K8" s="130" t="s">
        <v>907</v>
      </c>
      <c r="L8" s="130">
        <v>3.55</v>
      </c>
      <c r="M8" s="130"/>
      <c r="N8" s="130">
        <v>0</v>
      </c>
      <c r="O8" s="130">
        <v>-15</v>
      </c>
      <c r="P8" s="130">
        <v>-47.69</v>
      </c>
      <c r="Q8" s="130">
        <v>-261.93</v>
      </c>
      <c r="R8" s="130"/>
      <c r="S8" s="130">
        <v>58.73</v>
      </c>
      <c r="T8" s="130"/>
      <c r="U8" s="130"/>
      <c r="V8" s="130"/>
      <c r="W8" s="130"/>
      <c r="X8" s="130"/>
    </row>
    <row r="9" spans="1:24" x14ac:dyDescent="0.3">
      <c r="A9" s="130" t="s">
        <v>781</v>
      </c>
      <c r="B9">
        <v>7</v>
      </c>
      <c r="C9" s="130" t="s">
        <v>895</v>
      </c>
      <c r="D9" s="130" t="s">
        <v>6</v>
      </c>
      <c r="E9">
        <v>5.4</v>
      </c>
      <c r="F9">
        <v>-1.82</v>
      </c>
      <c r="G9">
        <v>24100</v>
      </c>
      <c r="H9">
        <v>132</v>
      </c>
      <c r="I9">
        <v>1320</v>
      </c>
      <c r="J9">
        <v>31.46</v>
      </c>
      <c r="K9" s="130" t="s">
        <v>902</v>
      </c>
      <c r="L9">
        <v>1.1499999999999999</v>
      </c>
      <c r="M9" s="130"/>
      <c r="N9">
        <v>0.17</v>
      </c>
      <c r="O9">
        <v>3.67</v>
      </c>
      <c r="P9">
        <v>4.47</v>
      </c>
      <c r="Q9">
        <v>2.88</v>
      </c>
      <c r="R9" s="130" t="s">
        <v>909</v>
      </c>
      <c r="S9">
        <v>27.66</v>
      </c>
      <c r="T9" s="130"/>
      <c r="U9">
        <v>865</v>
      </c>
      <c r="V9">
        <v>864</v>
      </c>
      <c r="W9">
        <v>-0.22</v>
      </c>
      <c r="X9" s="130"/>
    </row>
    <row r="10" spans="1:24" x14ac:dyDescent="0.3">
      <c r="A10" s="130" t="s">
        <v>780</v>
      </c>
      <c r="B10">
        <v>8</v>
      </c>
      <c r="C10" s="130" t="s">
        <v>905</v>
      </c>
      <c r="D10" s="130" t="s">
        <v>6</v>
      </c>
      <c r="E10">
        <v>1.25</v>
      </c>
      <c r="F10">
        <v>-2.34</v>
      </c>
      <c r="G10">
        <v>588200</v>
      </c>
      <c r="H10">
        <v>738</v>
      </c>
      <c r="I10">
        <v>375</v>
      </c>
      <c r="J10">
        <v>34.39</v>
      </c>
      <c r="K10" s="130" t="s">
        <v>1116</v>
      </c>
      <c r="L10">
        <v>2.77</v>
      </c>
      <c r="M10" s="130"/>
      <c r="N10">
        <v>0.04</v>
      </c>
      <c r="O10">
        <v>3.11</v>
      </c>
      <c r="P10">
        <v>3.65</v>
      </c>
      <c r="Q10">
        <v>1.25</v>
      </c>
      <c r="R10" s="130"/>
      <c r="S10">
        <v>34.68</v>
      </c>
      <c r="T10" s="130"/>
      <c r="U10">
        <v>907</v>
      </c>
      <c r="V10">
        <v>901</v>
      </c>
      <c r="W10">
        <v>-0.2</v>
      </c>
      <c r="X10" s="130"/>
    </row>
    <row r="11" spans="1:24" x14ac:dyDescent="0.3">
      <c r="A11" s="130" t="s">
        <v>779</v>
      </c>
      <c r="B11">
        <v>9</v>
      </c>
      <c r="C11" s="130" t="s">
        <v>895</v>
      </c>
      <c r="D11" s="130" t="s">
        <v>202</v>
      </c>
      <c r="E11">
        <v>1.56</v>
      </c>
      <c r="F11">
        <v>20.93</v>
      </c>
      <c r="G11">
        <v>28193500</v>
      </c>
      <c r="H11">
        <v>44373</v>
      </c>
      <c r="I11">
        <v>494</v>
      </c>
      <c r="K11" s="130" t="s">
        <v>2379</v>
      </c>
      <c r="L11">
        <v>9.3000000000000007</v>
      </c>
      <c r="M11" s="130"/>
      <c r="N11">
        <v>0</v>
      </c>
      <c r="O11">
        <v>3.31</v>
      </c>
      <c r="P11">
        <v>-75.11</v>
      </c>
      <c r="Q11">
        <v>-6965.86</v>
      </c>
      <c r="R11" s="130"/>
      <c r="S11">
        <v>60.49</v>
      </c>
      <c r="T11" s="130"/>
      <c r="X11" s="130"/>
    </row>
    <row r="12" spans="1:24" x14ac:dyDescent="0.3">
      <c r="A12" s="130" t="s">
        <v>778</v>
      </c>
      <c r="B12">
        <v>10</v>
      </c>
      <c r="C12" s="130" t="s">
        <v>905</v>
      </c>
      <c r="D12" s="130" t="s">
        <v>6</v>
      </c>
      <c r="E12">
        <v>0.87</v>
      </c>
      <c r="F12">
        <v>-1.1399999999999999</v>
      </c>
      <c r="G12">
        <v>6878700</v>
      </c>
      <c r="H12">
        <v>6069</v>
      </c>
      <c r="I12">
        <v>1168</v>
      </c>
      <c r="K12" s="130" t="s">
        <v>2943</v>
      </c>
      <c r="L12">
        <v>0.59</v>
      </c>
      <c r="M12" s="130"/>
      <c r="N12">
        <v>0</v>
      </c>
      <c r="O12">
        <v>-1.95</v>
      </c>
      <c r="P12">
        <v>-8.4</v>
      </c>
      <c r="Q12">
        <v>-19.170000000000002</v>
      </c>
      <c r="R12" s="130"/>
      <c r="S12">
        <v>54.27</v>
      </c>
      <c r="T12" s="130"/>
      <c r="X12" s="130"/>
    </row>
    <row r="13" spans="1:24" x14ac:dyDescent="0.3">
      <c r="A13" s="130" t="s">
        <v>777</v>
      </c>
      <c r="B13">
        <v>11</v>
      </c>
      <c r="C13" s="130" t="s">
        <v>905</v>
      </c>
      <c r="D13" s="130" t="s">
        <v>6</v>
      </c>
      <c r="E13">
        <v>4.18</v>
      </c>
      <c r="F13">
        <v>-0.48</v>
      </c>
      <c r="G13">
        <v>72962300</v>
      </c>
      <c r="H13">
        <v>307000</v>
      </c>
      <c r="I13">
        <v>42536</v>
      </c>
      <c r="J13">
        <v>30.73</v>
      </c>
      <c r="K13" s="130" t="s">
        <v>906</v>
      </c>
      <c r="L13">
        <v>0.37</v>
      </c>
      <c r="M13" s="130" t="s">
        <v>912</v>
      </c>
      <c r="N13">
        <v>0.14000000000000001</v>
      </c>
      <c r="O13">
        <v>9.59</v>
      </c>
      <c r="P13">
        <v>11.66</v>
      </c>
      <c r="Q13">
        <v>26.85</v>
      </c>
      <c r="R13" s="130" t="s">
        <v>1034</v>
      </c>
      <c r="S13">
        <v>22.62</v>
      </c>
      <c r="T13" s="130"/>
      <c r="U13">
        <v>647</v>
      </c>
      <c r="V13">
        <v>608</v>
      </c>
      <c r="X13" s="130"/>
    </row>
    <row r="14" spans="1:24" x14ac:dyDescent="0.3">
      <c r="A14" s="130" t="s">
        <v>776</v>
      </c>
      <c r="B14">
        <v>12</v>
      </c>
      <c r="C14" s="130" t="s">
        <v>905</v>
      </c>
      <c r="D14" s="130" t="s">
        <v>6</v>
      </c>
      <c r="E14">
        <v>2.2999999999999998</v>
      </c>
      <c r="F14">
        <v>0.88</v>
      </c>
      <c r="G14">
        <v>102600</v>
      </c>
      <c r="H14">
        <v>236</v>
      </c>
      <c r="I14">
        <v>1380</v>
      </c>
      <c r="J14">
        <v>42.06</v>
      </c>
      <c r="K14" s="130" t="s">
        <v>3021</v>
      </c>
      <c r="L14">
        <v>1</v>
      </c>
      <c r="M14" s="130" t="s">
        <v>914</v>
      </c>
      <c r="N14">
        <v>0.05</v>
      </c>
      <c r="O14">
        <v>4.84</v>
      </c>
      <c r="P14">
        <v>5.05</v>
      </c>
      <c r="Q14">
        <v>1.86</v>
      </c>
      <c r="R14" s="130" t="s">
        <v>1069</v>
      </c>
      <c r="S14">
        <v>24.93</v>
      </c>
      <c r="T14" s="130"/>
      <c r="U14">
        <v>904</v>
      </c>
      <c r="V14">
        <v>867</v>
      </c>
      <c r="X14" s="130"/>
    </row>
    <row r="15" spans="1:24" x14ac:dyDescent="0.3">
      <c r="A15" s="130" t="s">
        <v>775</v>
      </c>
      <c r="B15">
        <v>13</v>
      </c>
      <c r="C15" s="130" t="s">
        <v>895</v>
      </c>
      <c r="D15" s="130" t="s">
        <v>6</v>
      </c>
      <c r="E15">
        <v>2.1</v>
      </c>
      <c r="F15">
        <v>1.94</v>
      </c>
      <c r="G15">
        <v>9788100</v>
      </c>
      <c r="H15">
        <v>20351</v>
      </c>
      <c r="I15">
        <v>1386</v>
      </c>
      <c r="J15">
        <v>12.18</v>
      </c>
      <c r="K15" s="130" t="s">
        <v>2916</v>
      </c>
      <c r="L15">
        <v>0.93</v>
      </c>
      <c r="M15" s="130" t="s">
        <v>894</v>
      </c>
      <c r="N15">
        <v>0.17</v>
      </c>
      <c r="O15">
        <v>10.95</v>
      </c>
      <c r="P15">
        <v>17.68</v>
      </c>
      <c r="Q15">
        <v>7.91</v>
      </c>
      <c r="R15" s="130" t="s">
        <v>911</v>
      </c>
      <c r="S15">
        <v>36.47</v>
      </c>
      <c r="T15" s="130"/>
      <c r="U15">
        <v>310</v>
      </c>
      <c r="V15">
        <v>337</v>
      </c>
      <c r="W15">
        <v>-0.19</v>
      </c>
      <c r="X15" s="130"/>
    </row>
    <row r="16" spans="1:24" x14ac:dyDescent="0.3">
      <c r="A16" s="130" t="s">
        <v>829</v>
      </c>
      <c r="B16">
        <v>14</v>
      </c>
      <c r="C16" s="130" t="s">
        <v>898</v>
      </c>
      <c r="D16" s="130" t="s">
        <v>6</v>
      </c>
      <c r="E16">
        <v>28.5</v>
      </c>
      <c r="F16">
        <v>-2.56</v>
      </c>
      <c r="G16">
        <v>535800</v>
      </c>
      <c r="H16">
        <v>15344</v>
      </c>
      <c r="I16">
        <v>4560</v>
      </c>
      <c r="J16">
        <v>50.03</v>
      </c>
      <c r="K16" s="130" t="s">
        <v>3118</v>
      </c>
      <c r="M16" s="130" t="s">
        <v>1062</v>
      </c>
      <c r="N16">
        <v>0.56999999999999995</v>
      </c>
      <c r="O16">
        <v>15.59</v>
      </c>
      <c r="P16">
        <v>15.76</v>
      </c>
      <c r="Q16">
        <v>19.420000000000002</v>
      </c>
      <c r="R16" s="130"/>
      <c r="S16">
        <v>37</v>
      </c>
      <c r="T16" s="130"/>
      <c r="U16">
        <v>650</v>
      </c>
      <c r="V16">
        <v>559</v>
      </c>
      <c r="X16" s="130"/>
    </row>
    <row r="17" spans="1:24" x14ac:dyDescent="0.3">
      <c r="A17" s="130" t="s">
        <v>774</v>
      </c>
      <c r="B17">
        <v>15</v>
      </c>
      <c r="C17" s="130" t="s">
        <v>895</v>
      </c>
      <c r="D17" s="130" t="s">
        <v>6</v>
      </c>
      <c r="E17">
        <v>182.5</v>
      </c>
      <c r="F17">
        <v>-0.54</v>
      </c>
      <c r="G17">
        <v>4285800</v>
      </c>
      <c r="H17">
        <v>783106</v>
      </c>
      <c r="I17">
        <v>542741</v>
      </c>
      <c r="J17">
        <v>19.84</v>
      </c>
      <c r="K17" s="130" t="s">
        <v>3245</v>
      </c>
      <c r="L17">
        <v>3.63</v>
      </c>
      <c r="M17" s="130" t="s">
        <v>2378</v>
      </c>
      <c r="N17">
        <v>9.1999999999999993</v>
      </c>
      <c r="O17">
        <v>10.41</v>
      </c>
      <c r="P17">
        <v>36.450000000000003</v>
      </c>
      <c r="Q17">
        <v>15.3</v>
      </c>
      <c r="R17" s="130" t="s">
        <v>1044</v>
      </c>
      <c r="S17">
        <v>36.22</v>
      </c>
      <c r="T17" s="130"/>
      <c r="U17">
        <v>316</v>
      </c>
      <c r="V17">
        <v>471</v>
      </c>
      <c r="W17">
        <v>-4</v>
      </c>
      <c r="X17" s="130"/>
    </row>
    <row r="18" spans="1:24" x14ac:dyDescent="0.3">
      <c r="A18" s="130" t="s">
        <v>773</v>
      </c>
      <c r="B18">
        <v>16</v>
      </c>
      <c r="C18" s="130" t="s">
        <v>895</v>
      </c>
      <c r="D18" s="130" t="s">
        <v>6</v>
      </c>
      <c r="E18">
        <v>182</v>
      </c>
      <c r="F18">
        <v>6.43</v>
      </c>
      <c r="G18">
        <v>1900600</v>
      </c>
      <c r="H18">
        <v>340654</v>
      </c>
      <c r="I18">
        <v>45500</v>
      </c>
      <c r="J18">
        <v>10.53</v>
      </c>
      <c r="K18" s="130" t="s">
        <v>978</v>
      </c>
      <c r="L18">
        <v>4.57</v>
      </c>
      <c r="M18" s="130" t="s">
        <v>917</v>
      </c>
      <c r="N18">
        <v>17.23</v>
      </c>
      <c r="O18">
        <v>8.51</v>
      </c>
      <c r="P18">
        <v>26.36</v>
      </c>
      <c r="Q18">
        <v>22.99</v>
      </c>
      <c r="R18" s="130" t="s">
        <v>2939</v>
      </c>
      <c r="S18">
        <v>30.86</v>
      </c>
      <c r="T18" s="130"/>
      <c r="U18">
        <v>183</v>
      </c>
      <c r="V18">
        <v>361</v>
      </c>
      <c r="W18">
        <v>1.22</v>
      </c>
      <c r="X18" s="130"/>
    </row>
    <row r="19" spans="1:24" x14ac:dyDescent="0.3">
      <c r="A19" s="130" t="s">
        <v>772</v>
      </c>
      <c r="B19">
        <v>17</v>
      </c>
      <c r="C19" s="130" t="s">
        <v>895</v>
      </c>
      <c r="D19" s="130" t="s">
        <v>6</v>
      </c>
      <c r="E19">
        <v>0.73</v>
      </c>
      <c r="F19">
        <v>-1.35</v>
      </c>
      <c r="G19">
        <v>485300</v>
      </c>
      <c r="H19">
        <v>356</v>
      </c>
      <c r="I19">
        <v>1168</v>
      </c>
      <c r="J19">
        <v>23.91</v>
      </c>
      <c r="K19" s="130" t="s">
        <v>2767</v>
      </c>
      <c r="L19">
        <v>3.18</v>
      </c>
      <c r="M19" s="130"/>
      <c r="N19">
        <v>0.03</v>
      </c>
      <c r="O19">
        <v>4.97</v>
      </c>
      <c r="P19">
        <v>9.15</v>
      </c>
      <c r="Q19">
        <v>26.75</v>
      </c>
      <c r="R19" s="130" t="s">
        <v>2934</v>
      </c>
      <c r="S19">
        <v>20.6</v>
      </c>
      <c r="T19" s="130"/>
      <c r="U19">
        <v>650</v>
      </c>
      <c r="V19">
        <v>732</v>
      </c>
      <c r="X19" s="130"/>
    </row>
    <row r="20" spans="1:24" x14ac:dyDescent="0.3">
      <c r="A20" s="130" t="s">
        <v>771</v>
      </c>
      <c r="B20">
        <v>18</v>
      </c>
      <c r="C20" s="130" t="s">
        <v>905</v>
      </c>
      <c r="D20" s="130" t="s">
        <v>6</v>
      </c>
      <c r="E20">
        <v>8.65</v>
      </c>
      <c r="F20">
        <v>1.17</v>
      </c>
      <c r="G20">
        <v>6100</v>
      </c>
      <c r="H20">
        <v>53</v>
      </c>
      <c r="I20">
        <v>394</v>
      </c>
      <c r="J20">
        <v>58.99</v>
      </c>
      <c r="K20" s="130" t="s">
        <v>900</v>
      </c>
      <c r="L20">
        <v>0.18</v>
      </c>
      <c r="M20" s="130"/>
      <c r="N20">
        <v>0.15</v>
      </c>
      <c r="O20">
        <v>0.53</v>
      </c>
      <c r="P20">
        <v>0.59</v>
      </c>
      <c r="Q20">
        <v>3.27</v>
      </c>
      <c r="R20" s="130"/>
      <c r="S20">
        <v>43.31</v>
      </c>
      <c r="T20" s="130"/>
      <c r="U20">
        <v>1044</v>
      </c>
      <c r="V20">
        <v>1082</v>
      </c>
      <c r="W20">
        <v>-0.39</v>
      </c>
      <c r="X20" s="130"/>
    </row>
    <row r="21" spans="1:24" x14ac:dyDescent="0.3">
      <c r="A21" s="130" t="s">
        <v>770</v>
      </c>
      <c r="B21">
        <v>19</v>
      </c>
      <c r="C21" s="130" t="s">
        <v>895</v>
      </c>
      <c r="D21" s="130" t="s">
        <v>6</v>
      </c>
      <c r="E21">
        <v>2.7</v>
      </c>
      <c r="F21">
        <v>-0.74</v>
      </c>
      <c r="G21">
        <v>3063600</v>
      </c>
      <c r="H21">
        <v>8312</v>
      </c>
      <c r="I21">
        <v>2611</v>
      </c>
      <c r="J21">
        <v>8.84</v>
      </c>
      <c r="K21" s="130" t="s">
        <v>902</v>
      </c>
      <c r="L21">
        <v>1.9</v>
      </c>
      <c r="M21" s="130" t="s">
        <v>921</v>
      </c>
      <c r="N21">
        <v>0.31</v>
      </c>
      <c r="O21">
        <v>7.01</v>
      </c>
      <c r="P21">
        <v>16.53</v>
      </c>
      <c r="Q21">
        <v>2.11</v>
      </c>
      <c r="R21" s="130" t="s">
        <v>3120</v>
      </c>
      <c r="S21">
        <v>44.39</v>
      </c>
      <c r="T21" s="130"/>
      <c r="U21">
        <v>235</v>
      </c>
      <c r="V21">
        <v>366</v>
      </c>
      <c r="W21">
        <v>0.26</v>
      </c>
      <c r="X21" s="130"/>
    </row>
    <row r="22" spans="1:24" x14ac:dyDescent="0.3">
      <c r="A22" s="130" t="s">
        <v>769</v>
      </c>
      <c r="B22">
        <v>20</v>
      </c>
      <c r="C22" s="130" t="s">
        <v>895</v>
      </c>
      <c r="D22" s="130" t="s">
        <v>6</v>
      </c>
      <c r="E22">
        <v>21.9</v>
      </c>
      <c r="F22">
        <v>-3.95</v>
      </c>
      <c r="G22">
        <v>7135400</v>
      </c>
      <c r="H22">
        <v>157746</v>
      </c>
      <c r="I22">
        <v>7771</v>
      </c>
      <c r="J22">
        <v>7.14</v>
      </c>
      <c r="K22" s="130" t="s">
        <v>1009</v>
      </c>
      <c r="L22">
        <v>1.95</v>
      </c>
      <c r="M22" s="130" t="s">
        <v>2389</v>
      </c>
      <c r="N22">
        <v>3.12</v>
      </c>
      <c r="O22">
        <v>7.03</v>
      </c>
      <c r="P22">
        <v>14.77</v>
      </c>
      <c r="Q22">
        <v>6.2</v>
      </c>
      <c r="R22" s="130" t="s">
        <v>1052</v>
      </c>
      <c r="S22">
        <v>49.07</v>
      </c>
      <c r="T22" s="130"/>
      <c r="U22">
        <v>219</v>
      </c>
      <c r="V22">
        <v>324</v>
      </c>
      <c r="W22">
        <v>0.33</v>
      </c>
      <c r="X22" s="130"/>
    </row>
    <row r="23" spans="1:24" x14ac:dyDescent="0.3">
      <c r="A23" s="130" t="s">
        <v>768</v>
      </c>
      <c r="B23">
        <v>21</v>
      </c>
      <c r="C23" s="130" t="s">
        <v>895</v>
      </c>
      <c r="D23" s="130" t="s">
        <v>6</v>
      </c>
      <c r="E23">
        <v>15.9</v>
      </c>
      <c r="F23">
        <v>-0.63</v>
      </c>
      <c r="G23">
        <v>78900</v>
      </c>
      <c r="H23">
        <v>1260</v>
      </c>
      <c r="I23">
        <v>2384</v>
      </c>
      <c r="J23">
        <v>26.36</v>
      </c>
      <c r="K23" s="130" t="s">
        <v>896</v>
      </c>
      <c r="L23">
        <v>0.19</v>
      </c>
      <c r="M23" s="130" t="s">
        <v>897</v>
      </c>
      <c r="N23">
        <v>0.61</v>
      </c>
      <c r="O23">
        <v>6.19</v>
      </c>
      <c r="P23">
        <v>5.81</v>
      </c>
      <c r="Q23">
        <v>5.9</v>
      </c>
      <c r="R23" s="130" t="s">
        <v>1020</v>
      </c>
      <c r="S23">
        <v>59.88</v>
      </c>
      <c r="T23" s="130"/>
      <c r="U23">
        <v>773</v>
      </c>
      <c r="V23">
        <v>685</v>
      </c>
      <c r="W23">
        <v>-2.27</v>
      </c>
      <c r="X23" s="130"/>
    </row>
    <row r="24" spans="1:24" x14ac:dyDescent="0.3">
      <c r="A24" s="130" t="s">
        <v>767</v>
      </c>
      <c r="B24">
        <v>22</v>
      </c>
      <c r="C24" s="130" t="s">
        <v>895</v>
      </c>
      <c r="D24" s="130" t="s">
        <v>6</v>
      </c>
      <c r="E24">
        <v>2.02</v>
      </c>
      <c r="F24">
        <v>3.59</v>
      </c>
      <c r="G24">
        <v>10872800</v>
      </c>
      <c r="H24">
        <v>21673</v>
      </c>
      <c r="I24">
        <v>5656</v>
      </c>
      <c r="J24">
        <v>9.33</v>
      </c>
      <c r="K24" s="130" t="s">
        <v>2905</v>
      </c>
      <c r="L24">
        <v>0.17</v>
      </c>
      <c r="M24" s="130" t="s">
        <v>935</v>
      </c>
      <c r="N24">
        <v>0.22</v>
      </c>
      <c r="O24">
        <v>23.17</v>
      </c>
      <c r="P24">
        <v>24.23</v>
      </c>
      <c r="Q24">
        <v>7.9</v>
      </c>
      <c r="R24" s="130" t="s">
        <v>3122</v>
      </c>
      <c r="S24">
        <v>49.2</v>
      </c>
      <c r="T24" s="130"/>
      <c r="U24">
        <v>165</v>
      </c>
      <c r="V24">
        <v>115</v>
      </c>
      <c r="W24">
        <v>0.57999999999999996</v>
      </c>
      <c r="X24" s="130"/>
    </row>
    <row r="25" spans="1:24" x14ac:dyDescent="0.3">
      <c r="A25" s="130" t="s">
        <v>766</v>
      </c>
      <c r="B25">
        <v>23</v>
      </c>
      <c r="C25" s="130" t="s">
        <v>895</v>
      </c>
      <c r="D25" s="130" t="s">
        <v>6</v>
      </c>
      <c r="E25">
        <v>1.22</v>
      </c>
      <c r="F25">
        <v>0</v>
      </c>
      <c r="G25">
        <v>21659200</v>
      </c>
      <c r="H25">
        <v>26527</v>
      </c>
      <c r="I25">
        <v>6383</v>
      </c>
      <c r="J25">
        <v>13</v>
      </c>
      <c r="K25" s="130" t="s">
        <v>3605</v>
      </c>
      <c r="L25">
        <v>0.18</v>
      </c>
      <c r="M25" s="130" t="s">
        <v>894</v>
      </c>
      <c r="N25">
        <v>0.09</v>
      </c>
      <c r="O25">
        <v>21</v>
      </c>
      <c r="P25">
        <v>24.98</v>
      </c>
      <c r="Q25">
        <v>6.54</v>
      </c>
      <c r="R25" s="130" t="s">
        <v>2399</v>
      </c>
      <c r="S25">
        <v>26</v>
      </c>
      <c r="T25" s="130"/>
      <c r="U25">
        <v>249</v>
      </c>
      <c r="V25">
        <v>209</v>
      </c>
      <c r="W25">
        <v>-0.17</v>
      </c>
      <c r="X25" s="130"/>
    </row>
    <row r="26" spans="1:24" x14ac:dyDescent="0.3">
      <c r="A26" s="130" t="s">
        <v>765</v>
      </c>
      <c r="B26">
        <v>24</v>
      </c>
      <c r="C26" s="130" t="s">
        <v>895</v>
      </c>
      <c r="D26" s="130" t="s">
        <v>6</v>
      </c>
      <c r="E26">
        <v>1.94</v>
      </c>
      <c r="F26">
        <v>0.52</v>
      </c>
      <c r="G26">
        <v>13800</v>
      </c>
      <c r="H26">
        <v>27</v>
      </c>
      <c r="I26">
        <v>12251</v>
      </c>
      <c r="J26">
        <v>941.21</v>
      </c>
      <c r="K26" s="130" t="s">
        <v>3156</v>
      </c>
      <c r="L26">
        <v>1.28</v>
      </c>
      <c r="M26" s="130" t="s">
        <v>927</v>
      </c>
      <c r="N26">
        <v>0</v>
      </c>
      <c r="O26">
        <v>1.84</v>
      </c>
      <c r="P26">
        <v>0.37</v>
      </c>
      <c r="Q26">
        <v>2.62</v>
      </c>
      <c r="R26" s="130" t="s">
        <v>2387</v>
      </c>
      <c r="S26">
        <v>25.61</v>
      </c>
      <c r="T26" s="130"/>
      <c r="U26">
        <v>1100</v>
      </c>
      <c r="V26">
        <v>1087</v>
      </c>
      <c r="W26">
        <v>37.07</v>
      </c>
      <c r="X26" s="130"/>
    </row>
    <row r="27" spans="1:24" x14ac:dyDescent="0.3">
      <c r="A27" s="130" t="s">
        <v>764</v>
      </c>
      <c r="B27">
        <v>25</v>
      </c>
      <c r="C27" s="130" t="s">
        <v>895</v>
      </c>
      <c r="D27" s="130" t="s">
        <v>6</v>
      </c>
      <c r="E27">
        <v>26.5</v>
      </c>
      <c r="F27">
        <v>3.92</v>
      </c>
      <c r="G27">
        <v>6005900</v>
      </c>
      <c r="H27">
        <v>159814</v>
      </c>
      <c r="I27">
        <v>5468</v>
      </c>
      <c r="J27">
        <v>10.08</v>
      </c>
      <c r="K27" s="130" t="s">
        <v>1000</v>
      </c>
      <c r="L27">
        <v>1.2</v>
      </c>
      <c r="M27" s="130" t="s">
        <v>1029</v>
      </c>
      <c r="N27">
        <v>2.63</v>
      </c>
      <c r="O27">
        <v>10.17</v>
      </c>
      <c r="P27">
        <v>19.309999999999999</v>
      </c>
      <c r="Q27">
        <v>6.61</v>
      </c>
      <c r="R27" s="130" t="s">
        <v>3123</v>
      </c>
      <c r="S27">
        <v>71.98</v>
      </c>
      <c r="T27" s="130"/>
      <c r="U27">
        <v>225</v>
      </c>
      <c r="V27">
        <v>300</v>
      </c>
      <c r="W27">
        <v>26.18</v>
      </c>
      <c r="X27" s="130"/>
    </row>
    <row r="28" spans="1:24" x14ac:dyDescent="0.3">
      <c r="A28" s="130" t="s">
        <v>763</v>
      </c>
      <c r="B28">
        <v>26</v>
      </c>
      <c r="C28" s="130" t="s">
        <v>895</v>
      </c>
      <c r="D28" s="130" t="s">
        <v>6</v>
      </c>
      <c r="E28">
        <v>19.399999999999999</v>
      </c>
      <c r="F28">
        <v>-0.51</v>
      </c>
      <c r="G28">
        <v>946700</v>
      </c>
      <c r="H28">
        <v>18454</v>
      </c>
      <c r="I28">
        <v>8536</v>
      </c>
      <c r="J28">
        <v>14.51</v>
      </c>
      <c r="K28" s="130" t="s">
        <v>961</v>
      </c>
      <c r="L28">
        <v>1.03</v>
      </c>
      <c r="M28" s="130" t="s">
        <v>920</v>
      </c>
      <c r="N28">
        <v>1.34</v>
      </c>
      <c r="O28">
        <v>6.82</v>
      </c>
      <c r="P28">
        <v>13.81</v>
      </c>
      <c r="Q28">
        <v>6.17</v>
      </c>
      <c r="R28" s="130" t="s">
        <v>2194</v>
      </c>
      <c r="S28">
        <v>39.549999999999997</v>
      </c>
      <c r="T28" s="130"/>
      <c r="U28">
        <v>358</v>
      </c>
      <c r="V28">
        <v>452</v>
      </c>
      <c r="W28">
        <v>0.02</v>
      </c>
      <c r="X28" s="130"/>
    </row>
    <row r="29" spans="1:24" x14ac:dyDescent="0.3">
      <c r="A29" s="130" t="s">
        <v>762</v>
      </c>
      <c r="B29">
        <v>27</v>
      </c>
      <c r="C29" s="130" t="s">
        <v>895</v>
      </c>
      <c r="D29" s="130" t="s">
        <v>6</v>
      </c>
      <c r="E29">
        <v>0.32</v>
      </c>
      <c r="F29">
        <v>3.23</v>
      </c>
      <c r="G29">
        <v>45553900</v>
      </c>
      <c r="H29">
        <v>14763</v>
      </c>
      <c r="I29">
        <v>1357</v>
      </c>
      <c r="K29" s="130" t="s">
        <v>1005</v>
      </c>
      <c r="L29">
        <v>0.34</v>
      </c>
      <c r="M29" s="130"/>
      <c r="N29">
        <v>0</v>
      </c>
      <c r="O29">
        <v>-12.12</v>
      </c>
      <c r="P29">
        <v>-15.23</v>
      </c>
      <c r="Q29">
        <v>-22.19</v>
      </c>
      <c r="R29" s="130"/>
      <c r="S29">
        <v>66.92</v>
      </c>
      <c r="T29" s="130"/>
      <c r="X29" s="130"/>
    </row>
    <row r="30" spans="1:24" x14ac:dyDescent="0.3">
      <c r="A30" s="130" t="s">
        <v>761</v>
      </c>
      <c r="B30">
        <v>28</v>
      </c>
      <c r="C30" s="130" t="s">
        <v>905</v>
      </c>
      <c r="D30" s="130" t="s">
        <v>6</v>
      </c>
      <c r="E30">
        <v>1.73</v>
      </c>
      <c r="F30">
        <v>2.98</v>
      </c>
      <c r="G30">
        <v>1281500</v>
      </c>
      <c r="H30">
        <v>2203</v>
      </c>
      <c r="I30">
        <v>699</v>
      </c>
      <c r="J30">
        <v>11.3</v>
      </c>
      <c r="K30" s="130" t="s">
        <v>1050</v>
      </c>
      <c r="L30">
        <v>0.26</v>
      </c>
      <c r="M30" s="130" t="s">
        <v>912</v>
      </c>
      <c r="N30">
        <v>0.15</v>
      </c>
      <c r="O30">
        <v>11.67</v>
      </c>
      <c r="P30">
        <v>11.51</v>
      </c>
      <c r="Q30">
        <v>12.55</v>
      </c>
      <c r="R30" s="130" t="s">
        <v>2239</v>
      </c>
      <c r="S30">
        <v>48.51</v>
      </c>
      <c r="T30" s="130"/>
      <c r="U30">
        <v>387</v>
      </c>
      <c r="V30">
        <v>287</v>
      </c>
      <c r="W30">
        <v>-2.06</v>
      </c>
      <c r="X30" s="130"/>
    </row>
    <row r="31" spans="1:24" x14ac:dyDescent="0.3">
      <c r="A31" s="130" t="s">
        <v>760</v>
      </c>
      <c r="B31">
        <v>29</v>
      </c>
      <c r="C31" s="130" t="s">
        <v>895</v>
      </c>
      <c r="D31" s="130" t="s">
        <v>6</v>
      </c>
      <c r="E31">
        <v>0.97</v>
      </c>
      <c r="F31">
        <v>0</v>
      </c>
      <c r="G31">
        <v>10203200</v>
      </c>
      <c r="H31">
        <v>9941</v>
      </c>
      <c r="I31">
        <v>1427</v>
      </c>
      <c r="J31">
        <v>10.84</v>
      </c>
      <c r="K31" s="130" t="s">
        <v>910</v>
      </c>
      <c r="L31">
        <v>0.44</v>
      </c>
      <c r="M31" s="130"/>
      <c r="N31">
        <v>0.09</v>
      </c>
      <c r="O31">
        <v>9.7100000000000009</v>
      </c>
      <c r="P31">
        <v>11.96</v>
      </c>
      <c r="Q31">
        <v>5.42</v>
      </c>
      <c r="R31" s="130"/>
      <c r="S31">
        <v>64.849999999999994</v>
      </c>
      <c r="T31" s="130"/>
      <c r="U31">
        <v>370</v>
      </c>
      <c r="V31">
        <v>336</v>
      </c>
      <c r="W31">
        <v>-0.04</v>
      </c>
      <c r="X31" s="130"/>
    </row>
    <row r="32" spans="1:24" x14ac:dyDescent="0.3">
      <c r="A32" s="130" t="s">
        <v>759</v>
      </c>
      <c r="B32">
        <v>30</v>
      </c>
      <c r="C32" s="130" t="s">
        <v>905</v>
      </c>
      <c r="D32" s="130" t="s">
        <v>6</v>
      </c>
      <c r="E32">
        <v>2.9</v>
      </c>
      <c r="F32">
        <v>0</v>
      </c>
      <c r="G32">
        <v>2823600</v>
      </c>
      <c r="H32">
        <v>8236</v>
      </c>
      <c r="I32">
        <v>1948</v>
      </c>
      <c r="K32" s="130" t="s">
        <v>1088</v>
      </c>
      <c r="L32">
        <v>2.66</v>
      </c>
      <c r="M32" s="130"/>
      <c r="N32">
        <v>0</v>
      </c>
      <c r="O32">
        <v>3.13</v>
      </c>
      <c r="P32">
        <v>-0.42</v>
      </c>
      <c r="Q32">
        <v>-4.54</v>
      </c>
      <c r="R32" s="130" t="s">
        <v>934</v>
      </c>
      <c r="S32">
        <v>27.52</v>
      </c>
      <c r="T32" s="130"/>
      <c r="X32" s="130"/>
    </row>
    <row r="33" spans="1:24" x14ac:dyDescent="0.3">
      <c r="A33" s="130" t="s">
        <v>758</v>
      </c>
      <c r="B33">
        <v>31</v>
      </c>
      <c r="C33" s="130" t="s">
        <v>895</v>
      </c>
      <c r="D33" s="130" t="s">
        <v>6</v>
      </c>
      <c r="E33">
        <v>1.75</v>
      </c>
      <c r="F33">
        <v>0</v>
      </c>
      <c r="G33">
        <v>634900</v>
      </c>
      <c r="H33">
        <v>1112</v>
      </c>
      <c r="I33">
        <v>1050</v>
      </c>
      <c r="J33">
        <v>36.49</v>
      </c>
      <c r="K33" s="130" t="s">
        <v>1040</v>
      </c>
      <c r="L33">
        <v>0.21</v>
      </c>
      <c r="M33" s="130" t="s">
        <v>935</v>
      </c>
      <c r="N33">
        <v>0.05</v>
      </c>
      <c r="O33">
        <v>3.5</v>
      </c>
      <c r="P33">
        <v>3.5</v>
      </c>
      <c r="Q33">
        <v>4.76</v>
      </c>
      <c r="R33" s="130" t="s">
        <v>2768</v>
      </c>
      <c r="S33">
        <v>34.44</v>
      </c>
      <c r="T33" s="130"/>
      <c r="U33">
        <v>923</v>
      </c>
      <c r="V33">
        <v>897</v>
      </c>
      <c r="W33">
        <v>1.73</v>
      </c>
      <c r="X33" s="130"/>
    </row>
    <row r="34" spans="1:24" x14ac:dyDescent="0.3">
      <c r="A34" s="130" t="s">
        <v>757</v>
      </c>
      <c r="B34">
        <v>32</v>
      </c>
      <c r="C34" s="130" t="s">
        <v>905</v>
      </c>
      <c r="D34" s="130" t="s">
        <v>6</v>
      </c>
      <c r="E34">
        <v>2.66</v>
      </c>
      <c r="F34">
        <v>0</v>
      </c>
      <c r="G34">
        <v>1101100</v>
      </c>
      <c r="H34">
        <v>2942</v>
      </c>
      <c r="I34">
        <v>3012</v>
      </c>
      <c r="J34">
        <v>1491.67</v>
      </c>
      <c r="K34" s="130" t="s">
        <v>1099</v>
      </c>
      <c r="L34">
        <v>0.75</v>
      </c>
      <c r="M34" s="130"/>
      <c r="N34">
        <v>0</v>
      </c>
      <c r="O34">
        <v>3.39</v>
      </c>
      <c r="P34">
        <v>0.12</v>
      </c>
      <c r="Q34">
        <v>-5.92</v>
      </c>
      <c r="R34" s="130" t="s">
        <v>2759</v>
      </c>
      <c r="S34">
        <v>29.63</v>
      </c>
      <c r="T34" s="130"/>
      <c r="U34">
        <v>1107</v>
      </c>
      <c r="V34">
        <v>1019</v>
      </c>
      <c r="W34">
        <v>-6.07</v>
      </c>
      <c r="X34" s="130"/>
    </row>
    <row r="35" spans="1:24" x14ac:dyDescent="0.3">
      <c r="A35" s="130" t="s">
        <v>756</v>
      </c>
      <c r="B35">
        <v>33</v>
      </c>
      <c r="C35" s="130" t="s">
        <v>905</v>
      </c>
      <c r="D35" s="130" t="s">
        <v>6</v>
      </c>
      <c r="E35">
        <v>177</v>
      </c>
      <c r="F35">
        <v>0.56999999999999995</v>
      </c>
      <c r="G35">
        <v>100</v>
      </c>
      <c r="H35">
        <v>18</v>
      </c>
      <c r="I35">
        <v>7646</v>
      </c>
      <c r="J35">
        <v>11.5</v>
      </c>
      <c r="K35" s="130" t="s">
        <v>930</v>
      </c>
      <c r="L35">
        <v>0.14000000000000001</v>
      </c>
      <c r="M35" s="130" t="s">
        <v>939</v>
      </c>
      <c r="N35">
        <v>15.43</v>
      </c>
      <c r="O35">
        <v>10.43</v>
      </c>
      <c r="P35">
        <v>9.86</v>
      </c>
      <c r="Q35">
        <v>14.05</v>
      </c>
      <c r="R35" s="130" t="s">
        <v>3124</v>
      </c>
      <c r="S35">
        <v>21.37</v>
      </c>
      <c r="T35" s="130"/>
      <c r="U35">
        <v>443</v>
      </c>
      <c r="V35">
        <v>328</v>
      </c>
      <c r="W35">
        <v>20.63</v>
      </c>
      <c r="X35" s="130"/>
    </row>
    <row r="36" spans="1:24" x14ac:dyDescent="0.3">
      <c r="A36" s="130" t="s">
        <v>755</v>
      </c>
      <c r="B36">
        <v>34</v>
      </c>
      <c r="C36" s="130" t="s">
        <v>895</v>
      </c>
      <c r="D36" s="130" t="s">
        <v>6</v>
      </c>
      <c r="E36">
        <v>5.0999999999999996</v>
      </c>
      <c r="F36">
        <v>2</v>
      </c>
      <c r="G36">
        <v>962200</v>
      </c>
      <c r="H36">
        <v>4868</v>
      </c>
      <c r="I36">
        <v>2641</v>
      </c>
      <c r="J36">
        <v>16.07</v>
      </c>
      <c r="K36" s="130" t="s">
        <v>1120</v>
      </c>
      <c r="L36">
        <v>0.65</v>
      </c>
      <c r="M36" s="130" t="s">
        <v>940</v>
      </c>
      <c r="N36">
        <v>0.32</v>
      </c>
      <c r="O36">
        <v>6.35</v>
      </c>
      <c r="P36">
        <v>7.74</v>
      </c>
      <c r="Q36">
        <v>5.82</v>
      </c>
      <c r="R36" s="130" t="s">
        <v>3028</v>
      </c>
      <c r="S36">
        <v>35.340000000000003</v>
      </c>
      <c r="T36" s="130"/>
      <c r="U36">
        <v>596</v>
      </c>
      <c r="V36">
        <v>561</v>
      </c>
      <c r="W36">
        <v>0.43</v>
      </c>
      <c r="X36" s="130"/>
    </row>
    <row r="37" spans="1:24" x14ac:dyDescent="0.3">
      <c r="A37" s="130" t="s">
        <v>754</v>
      </c>
      <c r="B37">
        <v>35</v>
      </c>
      <c r="C37" s="130" t="s">
        <v>895</v>
      </c>
      <c r="D37" s="130" t="s">
        <v>6</v>
      </c>
      <c r="E37">
        <v>5.05</v>
      </c>
      <c r="F37">
        <v>8.84</v>
      </c>
      <c r="G37">
        <v>32546700</v>
      </c>
      <c r="H37">
        <v>161745</v>
      </c>
      <c r="I37">
        <v>5231</v>
      </c>
      <c r="J37">
        <v>16.43</v>
      </c>
      <c r="K37" s="130" t="s">
        <v>3606</v>
      </c>
      <c r="L37">
        <v>1.43</v>
      </c>
      <c r="M37" s="130" t="s">
        <v>941</v>
      </c>
      <c r="N37">
        <v>0.3</v>
      </c>
      <c r="O37">
        <v>11.73</v>
      </c>
      <c r="P37">
        <v>21.02</v>
      </c>
      <c r="Q37">
        <v>41.32</v>
      </c>
      <c r="R37" s="130" t="s">
        <v>997</v>
      </c>
      <c r="S37">
        <v>44.65</v>
      </c>
      <c r="T37" s="130"/>
      <c r="U37">
        <v>348</v>
      </c>
      <c r="V37">
        <v>393</v>
      </c>
      <c r="W37">
        <v>0.35</v>
      </c>
      <c r="X37" s="130"/>
    </row>
    <row r="38" spans="1:24" x14ac:dyDescent="0.3">
      <c r="A38" s="130" t="s">
        <v>753</v>
      </c>
      <c r="B38">
        <v>36</v>
      </c>
      <c r="C38" s="130" t="s">
        <v>895</v>
      </c>
      <c r="D38" s="130" t="s">
        <v>6</v>
      </c>
      <c r="E38">
        <v>6.7</v>
      </c>
      <c r="F38">
        <v>0</v>
      </c>
      <c r="G38">
        <v>18500</v>
      </c>
      <c r="H38">
        <v>123</v>
      </c>
      <c r="I38">
        <v>6688</v>
      </c>
      <c r="J38">
        <v>15.84</v>
      </c>
      <c r="K38" s="130" t="s">
        <v>969</v>
      </c>
      <c r="L38">
        <v>0.28000000000000003</v>
      </c>
      <c r="M38" s="130" t="s">
        <v>942</v>
      </c>
      <c r="N38">
        <v>0.42</v>
      </c>
      <c r="O38">
        <v>7.93</v>
      </c>
      <c r="P38">
        <v>10.18</v>
      </c>
      <c r="Q38">
        <v>11.73</v>
      </c>
      <c r="R38" s="130" t="s">
        <v>961</v>
      </c>
      <c r="S38">
        <v>18.059999999999999</v>
      </c>
      <c r="T38" s="130"/>
      <c r="U38">
        <v>521</v>
      </c>
      <c r="V38">
        <v>490</v>
      </c>
      <c r="W38">
        <v>-0.28000000000000003</v>
      </c>
      <c r="X38" s="130"/>
    </row>
    <row r="39" spans="1:24" x14ac:dyDescent="0.3">
      <c r="A39" s="130" t="s">
        <v>752</v>
      </c>
      <c r="B39">
        <v>37</v>
      </c>
      <c r="C39" s="130" t="s">
        <v>895</v>
      </c>
      <c r="D39" s="130" t="s">
        <v>6</v>
      </c>
      <c r="E39">
        <v>17.899999999999999</v>
      </c>
      <c r="F39">
        <v>0.56000000000000005</v>
      </c>
      <c r="G39">
        <v>15860700</v>
      </c>
      <c r="H39">
        <v>286067</v>
      </c>
      <c r="I39">
        <v>20585</v>
      </c>
      <c r="J39">
        <v>18.84</v>
      </c>
      <c r="K39" s="130" t="s">
        <v>1050</v>
      </c>
      <c r="L39">
        <v>1.37</v>
      </c>
      <c r="M39" s="130" t="s">
        <v>921</v>
      </c>
      <c r="N39">
        <v>0.96</v>
      </c>
      <c r="O39">
        <v>4.9400000000000004</v>
      </c>
      <c r="P39">
        <v>7.13</v>
      </c>
      <c r="Q39">
        <v>32.18</v>
      </c>
      <c r="R39" s="130" t="s">
        <v>3125</v>
      </c>
      <c r="S39">
        <v>72.97</v>
      </c>
      <c r="T39" s="130"/>
      <c r="U39">
        <v>659</v>
      </c>
      <c r="V39">
        <v>678</v>
      </c>
      <c r="W39">
        <v>1.26</v>
      </c>
      <c r="X39" s="130"/>
    </row>
    <row r="40" spans="1:24" x14ac:dyDescent="0.3">
      <c r="A40" s="130" t="s">
        <v>751</v>
      </c>
      <c r="B40">
        <v>38</v>
      </c>
      <c r="C40" s="130" t="s">
        <v>895</v>
      </c>
      <c r="D40" s="130" t="s">
        <v>6</v>
      </c>
      <c r="E40">
        <v>7.6</v>
      </c>
      <c r="F40">
        <v>1.33</v>
      </c>
      <c r="G40">
        <v>265000</v>
      </c>
      <c r="H40">
        <v>1995</v>
      </c>
      <c r="I40">
        <v>7106</v>
      </c>
      <c r="J40">
        <v>204.95</v>
      </c>
      <c r="K40" s="130" t="s">
        <v>931</v>
      </c>
      <c r="L40">
        <v>1.96</v>
      </c>
      <c r="M40" s="130"/>
      <c r="N40">
        <v>0.04</v>
      </c>
      <c r="O40">
        <v>2.31</v>
      </c>
      <c r="P40">
        <v>1.1399999999999999</v>
      </c>
      <c r="Q40">
        <v>30.32</v>
      </c>
      <c r="R40" s="130"/>
      <c r="S40">
        <v>25.95</v>
      </c>
      <c r="T40" s="130"/>
      <c r="U40">
        <v>1077</v>
      </c>
      <c r="V40">
        <v>1055</v>
      </c>
      <c r="W40">
        <v>1.91</v>
      </c>
      <c r="X40" s="130"/>
    </row>
    <row r="41" spans="1:24" x14ac:dyDescent="0.3">
      <c r="A41" s="130" t="s">
        <v>750</v>
      </c>
      <c r="B41">
        <v>39</v>
      </c>
      <c r="C41" s="130" t="s">
        <v>905</v>
      </c>
      <c r="D41" s="130" t="s">
        <v>6</v>
      </c>
      <c r="E41">
        <v>5.35</v>
      </c>
      <c r="F41">
        <v>10.08</v>
      </c>
      <c r="G41">
        <v>38874300</v>
      </c>
      <c r="H41">
        <v>199111</v>
      </c>
      <c r="I41">
        <v>2569</v>
      </c>
      <c r="J41">
        <v>4</v>
      </c>
      <c r="K41" s="130" t="s">
        <v>993</v>
      </c>
      <c r="L41">
        <v>0.7</v>
      </c>
      <c r="M41" s="130" t="s">
        <v>945</v>
      </c>
      <c r="N41">
        <v>1.39</v>
      </c>
      <c r="O41">
        <v>12.56</v>
      </c>
      <c r="P41">
        <v>17.829999999999998</v>
      </c>
      <c r="Q41">
        <v>16.32</v>
      </c>
      <c r="R41" s="130" t="s">
        <v>911</v>
      </c>
      <c r="S41">
        <v>27.95</v>
      </c>
      <c r="T41" s="130"/>
      <c r="U41">
        <v>141</v>
      </c>
      <c r="V41">
        <v>129</v>
      </c>
      <c r="W41">
        <v>-0.02</v>
      </c>
      <c r="X41" s="130"/>
    </row>
    <row r="42" spans="1:24" x14ac:dyDescent="0.3">
      <c r="A42" s="130" t="s">
        <v>2750</v>
      </c>
      <c r="B42">
        <v>40</v>
      </c>
      <c r="C42" s="130" t="s">
        <v>898</v>
      </c>
      <c r="D42" s="130" t="s">
        <v>6</v>
      </c>
      <c r="E42">
        <v>6.5</v>
      </c>
      <c r="F42">
        <v>1.56</v>
      </c>
      <c r="G42">
        <v>11685100</v>
      </c>
      <c r="H42">
        <v>75554</v>
      </c>
      <c r="I42">
        <v>0</v>
      </c>
      <c r="K42" s="130" t="s">
        <v>916</v>
      </c>
      <c r="M42" s="130" t="s">
        <v>916</v>
      </c>
      <c r="N42">
        <v>0</v>
      </c>
      <c r="O42">
        <v>16.62</v>
      </c>
      <c r="P42">
        <v>48.67</v>
      </c>
      <c r="Q42">
        <v>8.73</v>
      </c>
      <c r="R42" s="130" t="s">
        <v>916</v>
      </c>
      <c r="S42">
        <v>37.78</v>
      </c>
      <c r="T42" s="130"/>
      <c r="X42" s="130"/>
    </row>
    <row r="43" spans="1:24" x14ac:dyDescent="0.3">
      <c r="A43" s="130" t="s">
        <v>749</v>
      </c>
      <c r="B43">
        <v>41</v>
      </c>
      <c r="C43" s="130" t="s">
        <v>895</v>
      </c>
      <c r="D43" s="130" t="s">
        <v>6</v>
      </c>
      <c r="E43">
        <v>1.58</v>
      </c>
      <c r="F43">
        <v>2.6</v>
      </c>
      <c r="G43">
        <v>4921000</v>
      </c>
      <c r="H43">
        <v>7707</v>
      </c>
      <c r="I43">
        <v>5266</v>
      </c>
      <c r="J43">
        <v>22.65</v>
      </c>
      <c r="K43" s="130" t="s">
        <v>2186</v>
      </c>
      <c r="L43">
        <v>1.64</v>
      </c>
      <c r="M43" s="130"/>
      <c r="N43">
        <v>7.0000000000000007E-2</v>
      </c>
      <c r="O43">
        <v>4.5599999999999996</v>
      </c>
      <c r="P43">
        <v>1.48</v>
      </c>
      <c r="Q43">
        <v>4.78</v>
      </c>
      <c r="R43" s="130"/>
      <c r="S43">
        <v>49.17</v>
      </c>
      <c r="T43" s="130"/>
      <c r="U43">
        <v>856</v>
      </c>
      <c r="V43">
        <v>743</v>
      </c>
      <c r="W43">
        <v>3.75</v>
      </c>
      <c r="X43" s="130"/>
    </row>
    <row r="44" spans="1:24" x14ac:dyDescent="0.3">
      <c r="A44" s="130" t="s">
        <v>748</v>
      </c>
      <c r="B44">
        <v>42</v>
      </c>
      <c r="C44" s="130" t="s">
        <v>895</v>
      </c>
      <c r="D44" s="130" t="s">
        <v>6</v>
      </c>
      <c r="E44">
        <v>58.75</v>
      </c>
      <c r="F44">
        <v>2.62</v>
      </c>
      <c r="G44">
        <v>30305100</v>
      </c>
      <c r="H44">
        <v>1771781</v>
      </c>
      <c r="I44">
        <v>839285</v>
      </c>
      <c r="K44" s="130" t="s">
        <v>3607</v>
      </c>
      <c r="L44">
        <v>0.62</v>
      </c>
      <c r="M44" s="130" t="s">
        <v>947</v>
      </c>
      <c r="N44">
        <v>0</v>
      </c>
      <c r="O44">
        <v>-8.68</v>
      </c>
      <c r="P44">
        <v>-11.27</v>
      </c>
      <c r="Q44">
        <v>-184.6</v>
      </c>
      <c r="R44" s="130" t="s">
        <v>1063</v>
      </c>
      <c r="S44">
        <v>30</v>
      </c>
      <c r="T44" s="130"/>
      <c r="X44" s="130"/>
    </row>
    <row r="45" spans="1:24" x14ac:dyDescent="0.3">
      <c r="A45" s="130" t="s">
        <v>747</v>
      </c>
      <c r="B45">
        <v>43</v>
      </c>
      <c r="C45" s="130" t="s">
        <v>895</v>
      </c>
      <c r="D45" s="130" t="s">
        <v>6</v>
      </c>
      <c r="E45">
        <v>7.95</v>
      </c>
      <c r="F45">
        <v>2.58</v>
      </c>
      <c r="G45">
        <v>15654100</v>
      </c>
      <c r="H45">
        <v>122561</v>
      </c>
      <c r="I45">
        <v>25010</v>
      </c>
      <c r="J45">
        <v>5.0599999999999996</v>
      </c>
      <c r="K45" s="130" t="s">
        <v>944</v>
      </c>
      <c r="L45">
        <v>1.01</v>
      </c>
      <c r="M45" s="130" t="s">
        <v>950</v>
      </c>
      <c r="N45">
        <v>1.56</v>
      </c>
      <c r="O45">
        <v>10.23</v>
      </c>
      <c r="P45">
        <v>17.14</v>
      </c>
      <c r="Q45">
        <v>14.56</v>
      </c>
      <c r="R45" s="130" t="s">
        <v>3123</v>
      </c>
      <c r="S45">
        <v>65</v>
      </c>
      <c r="T45" s="130"/>
      <c r="U45">
        <v>166</v>
      </c>
      <c r="V45">
        <v>207</v>
      </c>
      <c r="W45">
        <v>0.94</v>
      </c>
      <c r="X45" s="130"/>
    </row>
    <row r="46" spans="1:24" x14ac:dyDescent="0.3">
      <c r="A46" s="130" t="s">
        <v>746</v>
      </c>
      <c r="B46">
        <v>44</v>
      </c>
      <c r="C46" s="130" t="s">
        <v>895</v>
      </c>
      <c r="D46" s="130" t="s">
        <v>6</v>
      </c>
      <c r="E46">
        <v>5.0999999999999996</v>
      </c>
      <c r="F46">
        <v>2.82</v>
      </c>
      <c r="G46">
        <v>712800</v>
      </c>
      <c r="H46">
        <v>3596</v>
      </c>
      <c r="I46">
        <v>3060</v>
      </c>
      <c r="J46">
        <v>49.06</v>
      </c>
      <c r="K46" s="130" t="s">
        <v>3608</v>
      </c>
      <c r="L46">
        <v>0.17</v>
      </c>
      <c r="M46" s="130" t="s">
        <v>942</v>
      </c>
      <c r="N46">
        <v>0.1</v>
      </c>
      <c r="O46">
        <v>12.26</v>
      </c>
      <c r="P46">
        <v>11.05</v>
      </c>
      <c r="Q46">
        <v>24.78</v>
      </c>
      <c r="R46" s="130" t="s">
        <v>922</v>
      </c>
      <c r="S46">
        <v>30.79</v>
      </c>
      <c r="T46" s="130"/>
      <c r="U46">
        <v>745</v>
      </c>
      <c r="V46">
        <v>611</v>
      </c>
      <c r="W46">
        <v>-14.14</v>
      </c>
      <c r="X46" s="130"/>
    </row>
    <row r="47" spans="1:24" x14ac:dyDescent="0.3">
      <c r="A47" s="130" t="s">
        <v>745</v>
      </c>
      <c r="B47">
        <v>45</v>
      </c>
      <c r="C47" s="130" t="s">
        <v>895</v>
      </c>
      <c r="D47" s="130" t="s">
        <v>6</v>
      </c>
      <c r="E47">
        <v>5</v>
      </c>
      <c r="F47">
        <v>-1.96</v>
      </c>
      <c r="G47">
        <v>586900</v>
      </c>
      <c r="H47">
        <v>2960</v>
      </c>
      <c r="I47">
        <v>3300</v>
      </c>
      <c r="J47">
        <v>14.41</v>
      </c>
      <c r="K47" s="130" t="s">
        <v>1056</v>
      </c>
      <c r="L47">
        <v>0.77</v>
      </c>
      <c r="M47" s="130" t="s">
        <v>954</v>
      </c>
      <c r="N47">
        <v>0.35</v>
      </c>
      <c r="O47">
        <v>9.35</v>
      </c>
      <c r="P47">
        <v>13.44</v>
      </c>
      <c r="Q47">
        <v>14.17</v>
      </c>
      <c r="R47" s="130" t="s">
        <v>975</v>
      </c>
      <c r="S47">
        <v>59.09</v>
      </c>
      <c r="T47" s="130"/>
      <c r="U47">
        <v>517</v>
      </c>
      <c r="V47">
        <v>512</v>
      </c>
      <c r="W47">
        <v>-0.09</v>
      </c>
      <c r="X47" s="130"/>
    </row>
    <row r="48" spans="1:24" x14ac:dyDescent="0.3">
      <c r="A48" s="130" t="s">
        <v>744</v>
      </c>
      <c r="B48">
        <v>46</v>
      </c>
      <c r="C48" s="130" t="s">
        <v>895</v>
      </c>
      <c r="D48" s="130" t="s">
        <v>239</v>
      </c>
      <c r="E48">
        <v>0.04</v>
      </c>
      <c r="F48">
        <v>0</v>
      </c>
      <c r="G48">
        <v>0</v>
      </c>
      <c r="H48">
        <v>0</v>
      </c>
      <c r="I48">
        <v>160</v>
      </c>
      <c r="K48" s="130"/>
      <c r="L48">
        <v>-17.02</v>
      </c>
      <c r="M48" s="130"/>
      <c r="N48">
        <v>0</v>
      </c>
      <c r="O48">
        <v>-5.98</v>
      </c>
      <c r="Q48">
        <v>-15.87</v>
      </c>
      <c r="R48" s="130"/>
      <c r="S48">
        <v>43.24</v>
      </c>
      <c r="T48" s="130"/>
      <c r="X48" s="130"/>
    </row>
    <row r="49" spans="1:24" x14ac:dyDescent="0.3">
      <c r="A49" s="130" t="s">
        <v>743</v>
      </c>
      <c r="B49">
        <v>47</v>
      </c>
      <c r="C49" s="130" t="s">
        <v>905</v>
      </c>
      <c r="D49" s="130" t="s">
        <v>6</v>
      </c>
      <c r="E49">
        <v>3.2</v>
      </c>
      <c r="F49">
        <v>3.9</v>
      </c>
      <c r="G49">
        <v>803500</v>
      </c>
      <c r="H49">
        <v>2566</v>
      </c>
      <c r="I49">
        <v>896</v>
      </c>
      <c r="J49">
        <v>22.14</v>
      </c>
      <c r="K49" s="130" t="s">
        <v>919</v>
      </c>
      <c r="L49">
        <v>0.94</v>
      </c>
      <c r="M49" s="130" t="s">
        <v>924</v>
      </c>
      <c r="N49">
        <v>0.14000000000000001</v>
      </c>
      <c r="O49">
        <v>8.1999999999999993</v>
      </c>
      <c r="P49">
        <v>12.41</v>
      </c>
      <c r="Q49">
        <v>6.93</v>
      </c>
      <c r="R49" s="130" t="s">
        <v>2138</v>
      </c>
      <c r="S49">
        <v>42.72</v>
      </c>
      <c r="T49" s="130"/>
      <c r="U49">
        <v>544</v>
      </c>
      <c r="V49">
        <v>564</v>
      </c>
      <c r="X49" s="130"/>
    </row>
    <row r="50" spans="1:24" x14ac:dyDescent="0.3">
      <c r="A50" s="130" t="s">
        <v>742</v>
      </c>
      <c r="B50">
        <v>48</v>
      </c>
      <c r="C50" s="130" t="s">
        <v>895</v>
      </c>
      <c r="D50" s="130" t="s">
        <v>6</v>
      </c>
      <c r="E50">
        <v>8.6999999999999993</v>
      </c>
      <c r="F50">
        <v>2.96</v>
      </c>
      <c r="G50">
        <v>10866700</v>
      </c>
      <c r="H50">
        <v>92605</v>
      </c>
      <c r="I50">
        <v>8337</v>
      </c>
      <c r="J50">
        <v>23.84</v>
      </c>
      <c r="K50" s="130" t="s">
        <v>3127</v>
      </c>
      <c r="L50">
        <v>7.0000000000000007E-2</v>
      </c>
      <c r="M50" s="130" t="s">
        <v>935</v>
      </c>
      <c r="N50">
        <v>0.36</v>
      </c>
      <c r="O50">
        <v>16.420000000000002</v>
      </c>
      <c r="P50">
        <v>18.690000000000001</v>
      </c>
      <c r="Q50">
        <v>12.25</v>
      </c>
      <c r="R50" s="130" t="s">
        <v>910</v>
      </c>
      <c r="S50">
        <v>26.92</v>
      </c>
      <c r="T50" s="130"/>
      <c r="U50">
        <v>465</v>
      </c>
      <c r="V50">
        <v>411</v>
      </c>
      <c r="W50">
        <v>-5.26</v>
      </c>
      <c r="X50" s="130"/>
    </row>
    <row r="51" spans="1:24" x14ac:dyDescent="0.3">
      <c r="A51" s="130" t="s">
        <v>741</v>
      </c>
      <c r="B51">
        <v>49</v>
      </c>
      <c r="C51" s="130" t="s">
        <v>895</v>
      </c>
      <c r="D51" s="130" t="s">
        <v>97</v>
      </c>
      <c r="E51">
        <v>0.02</v>
      </c>
      <c r="F51">
        <v>0</v>
      </c>
      <c r="G51">
        <v>31745100</v>
      </c>
      <c r="H51">
        <v>591</v>
      </c>
      <c r="I51">
        <v>1706</v>
      </c>
      <c r="K51" s="130" t="s">
        <v>988</v>
      </c>
      <c r="L51">
        <v>1.1599999999999999</v>
      </c>
      <c r="M51" s="130"/>
      <c r="N51">
        <v>0</v>
      </c>
      <c r="O51">
        <v>-8.92</v>
      </c>
      <c r="P51">
        <v>-20.04</v>
      </c>
      <c r="Q51">
        <v>-140.05000000000001</v>
      </c>
      <c r="R51" s="130"/>
      <c r="S51">
        <v>54.89</v>
      </c>
      <c r="T51" s="130"/>
      <c r="X51" s="130"/>
    </row>
    <row r="52" spans="1:24" x14ac:dyDescent="0.3">
      <c r="A52" s="130" t="s">
        <v>740</v>
      </c>
      <c r="B52">
        <v>50</v>
      </c>
      <c r="C52" s="130" t="s">
        <v>905</v>
      </c>
      <c r="D52" s="130" t="s">
        <v>6</v>
      </c>
      <c r="E52">
        <v>0.39</v>
      </c>
      <c r="F52">
        <v>0</v>
      </c>
      <c r="G52">
        <v>9307200</v>
      </c>
      <c r="H52">
        <v>3632</v>
      </c>
      <c r="I52">
        <v>1791</v>
      </c>
      <c r="J52">
        <v>14.56</v>
      </c>
      <c r="K52" s="130" t="s">
        <v>1072</v>
      </c>
      <c r="L52">
        <v>0.86</v>
      </c>
      <c r="M52" s="130" t="s">
        <v>927</v>
      </c>
      <c r="N52">
        <v>0.03</v>
      </c>
      <c r="O52">
        <v>2.5299999999999998</v>
      </c>
      <c r="P52">
        <v>2.81</v>
      </c>
      <c r="Q52">
        <v>7.24</v>
      </c>
      <c r="R52" s="130" t="s">
        <v>997</v>
      </c>
      <c r="S52">
        <v>79.13</v>
      </c>
      <c r="T52" s="130"/>
      <c r="U52">
        <v>706</v>
      </c>
      <c r="V52">
        <v>707</v>
      </c>
      <c r="W52">
        <v>0.52</v>
      </c>
      <c r="X52" s="130"/>
    </row>
    <row r="53" spans="1:24" x14ac:dyDescent="0.3">
      <c r="A53" s="130" t="s">
        <v>739</v>
      </c>
      <c r="B53">
        <v>51</v>
      </c>
      <c r="C53" s="130" t="s">
        <v>905</v>
      </c>
      <c r="D53" s="130" t="s">
        <v>6</v>
      </c>
      <c r="E53">
        <v>1.53</v>
      </c>
      <c r="F53">
        <v>-1.29</v>
      </c>
      <c r="G53">
        <v>1862800</v>
      </c>
      <c r="H53">
        <v>2833</v>
      </c>
      <c r="I53">
        <v>918</v>
      </c>
      <c r="K53" s="130" t="s">
        <v>3021</v>
      </c>
      <c r="L53">
        <v>1.29</v>
      </c>
      <c r="M53" s="130"/>
      <c r="N53">
        <v>0</v>
      </c>
      <c r="O53">
        <v>-0.9</v>
      </c>
      <c r="P53">
        <v>-6.69</v>
      </c>
      <c r="Q53">
        <v>-6.93</v>
      </c>
      <c r="R53" s="130"/>
      <c r="S53">
        <v>29.72</v>
      </c>
      <c r="T53" s="130"/>
      <c r="X53" s="130"/>
    </row>
    <row r="54" spans="1:24" x14ac:dyDescent="0.3">
      <c r="A54" s="130" t="s">
        <v>738</v>
      </c>
      <c r="B54">
        <v>52</v>
      </c>
      <c r="C54" s="130" t="s">
        <v>895</v>
      </c>
      <c r="D54" s="130" t="s">
        <v>6</v>
      </c>
      <c r="E54">
        <v>0.8</v>
      </c>
      <c r="F54">
        <v>2.56</v>
      </c>
      <c r="G54">
        <v>9848500</v>
      </c>
      <c r="H54">
        <v>8078</v>
      </c>
      <c r="I54">
        <v>373</v>
      </c>
      <c r="J54">
        <v>104.52</v>
      </c>
      <c r="K54" s="130" t="s">
        <v>1023</v>
      </c>
      <c r="L54">
        <v>0.2</v>
      </c>
      <c r="M54" s="130"/>
      <c r="N54">
        <v>0.01</v>
      </c>
      <c r="O54">
        <v>1.92</v>
      </c>
      <c r="P54">
        <v>1.73</v>
      </c>
      <c r="Q54">
        <v>-1.23</v>
      </c>
      <c r="R54" s="130"/>
      <c r="S54">
        <v>28.67</v>
      </c>
      <c r="T54" s="130"/>
      <c r="U54">
        <v>1044</v>
      </c>
      <c r="V54">
        <v>1052</v>
      </c>
      <c r="W54">
        <v>8.4</v>
      </c>
      <c r="X54" s="130"/>
    </row>
    <row r="55" spans="1:24" x14ac:dyDescent="0.3">
      <c r="A55" s="130" t="s">
        <v>737</v>
      </c>
      <c r="B55">
        <v>53</v>
      </c>
      <c r="C55" s="130" t="s">
        <v>895</v>
      </c>
      <c r="D55" s="130" t="s">
        <v>6</v>
      </c>
      <c r="E55">
        <v>8.4</v>
      </c>
      <c r="F55">
        <v>-0.59</v>
      </c>
      <c r="G55">
        <v>123300</v>
      </c>
      <c r="H55">
        <v>1029</v>
      </c>
      <c r="I55">
        <v>2141</v>
      </c>
      <c r="J55">
        <v>12.34</v>
      </c>
      <c r="K55" s="130" t="s">
        <v>1099</v>
      </c>
      <c r="L55">
        <v>0.35</v>
      </c>
      <c r="M55" s="130" t="s">
        <v>900</v>
      </c>
      <c r="N55">
        <v>0.68</v>
      </c>
      <c r="O55">
        <v>12.89</v>
      </c>
      <c r="P55">
        <v>14.15</v>
      </c>
      <c r="Q55">
        <v>16.43</v>
      </c>
      <c r="R55" s="130" t="s">
        <v>3128</v>
      </c>
      <c r="S55">
        <v>27.87</v>
      </c>
      <c r="T55" s="130"/>
      <c r="U55">
        <v>415</v>
      </c>
      <c r="V55">
        <v>318</v>
      </c>
      <c r="W55">
        <v>-7.94</v>
      </c>
      <c r="X55" s="130"/>
    </row>
    <row r="56" spans="1:24" x14ac:dyDescent="0.3">
      <c r="A56" s="130" t="s">
        <v>736</v>
      </c>
      <c r="B56">
        <v>54</v>
      </c>
      <c r="C56" s="130" t="s">
        <v>895</v>
      </c>
      <c r="D56" s="130" t="s">
        <v>6</v>
      </c>
      <c r="E56">
        <v>18</v>
      </c>
      <c r="F56">
        <v>1.69</v>
      </c>
      <c r="G56">
        <v>10763700</v>
      </c>
      <c r="H56">
        <v>195966</v>
      </c>
      <c r="I56">
        <v>7646</v>
      </c>
      <c r="J56">
        <v>20.260000000000002</v>
      </c>
      <c r="K56" s="130" t="s">
        <v>3609</v>
      </c>
      <c r="L56">
        <v>0.72</v>
      </c>
      <c r="M56" s="130" t="s">
        <v>920</v>
      </c>
      <c r="N56">
        <v>0.9</v>
      </c>
      <c r="O56">
        <v>58.03</v>
      </c>
      <c r="P56">
        <v>91.82</v>
      </c>
      <c r="Q56">
        <v>27.09</v>
      </c>
      <c r="R56" s="130" t="s">
        <v>1054</v>
      </c>
      <c r="S56">
        <v>48.96</v>
      </c>
      <c r="T56" s="130"/>
      <c r="U56">
        <v>294</v>
      </c>
      <c r="V56">
        <v>294</v>
      </c>
      <c r="W56">
        <v>-0.37</v>
      </c>
      <c r="X56" s="130"/>
    </row>
    <row r="57" spans="1:24" x14ac:dyDescent="0.3">
      <c r="A57" s="130" t="s">
        <v>735</v>
      </c>
      <c r="B57">
        <v>55</v>
      </c>
      <c r="C57" s="130" t="s">
        <v>895</v>
      </c>
      <c r="D57" s="130" t="s">
        <v>6</v>
      </c>
      <c r="E57">
        <v>2.2799999999999998</v>
      </c>
      <c r="F57">
        <v>1.79</v>
      </c>
      <c r="G57">
        <v>109700</v>
      </c>
      <c r="H57">
        <v>248</v>
      </c>
      <c r="I57">
        <v>1655</v>
      </c>
      <c r="K57" s="130" t="s">
        <v>933</v>
      </c>
      <c r="L57">
        <v>8.15</v>
      </c>
      <c r="M57" s="130"/>
      <c r="N57">
        <v>0</v>
      </c>
      <c r="O57">
        <v>1.89</v>
      </c>
      <c r="P57">
        <v>-11.63</v>
      </c>
      <c r="Q57">
        <v>-5.27</v>
      </c>
      <c r="R57" s="130"/>
      <c r="S57">
        <v>18.440000000000001</v>
      </c>
      <c r="T57" s="130"/>
      <c r="X57" s="130"/>
    </row>
    <row r="58" spans="1:24" x14ac:dyDescent="0.3">
      <c r="A58" s="130" t="s">
        <v>734</v>
      </c>
      <c r="B58">
        <v>56</v>
      </c>
      <c r="C58" s="130" t="s">
        <v>895</v>
      </c>
      <c r="D58" s="130" t="s">
        <v>6</v>
      </c>
      <c r="E58">
        <v>3.86</v>
      </c>
      <c r="F58">
        <v>-0.52</v>
      </c>
      <c r="G58">
        <v>440600</v>
      </c>
      <c r="H58">
        <v>1712</v>
      </c>
      <c r="I58">
        <v>2123</v>
      </c>
      <c r="J58">
        <v>11.96</v>
      </c>
      <c r="K58" s="130" t="s">
        <v>933</v>
      </c>
      <c r="L58">
        <v>0.5</v>
      </c>
      <c r="M58" s="130" t="s">
        <v>948</v>
      </c>
      <c r="N58">
        <v>0.33</v>
      </c>
      <c r="O58">
        <v>9.3800000000000008</v>
      </c>
      <c r="P58">
        <v>11.46</v>
      </c>
      <c r="Q58">
        <v>4.26</v>
      </c>
      <c r="R58" s="130" t="s">
        <v>3129</v>
      </c>
      <c r="S58">
        <v>29.2</v>
      </c>
      <c r="T58" s="130"/>
      <c r="U58">
        <v>407</v>
      </c>
      <c r="V58">
        <v>367</v>
      </c>
      <c r="W58">
        <v>-4.84</v>
      </c>
      <c r="X58" s="130"/>
    </row>
    <row r="59" spans="1:24" x14ac:dyDescent="0.3">
      <c r="A59" s="130" t="s">
        <v>733</v>
      </c>
      <c r="B59">
        <v>57</v>
      </c>
      <c r="C59" s="130" t="s">
        <v>895</v>
      </c>
      <c r="D59" s="130" t="s">
        <v>6</v>
      </c>
      <c r="E59">
        <v>5.25</v>
      </c>
      <c r="F59">
        <v>0</v>
      </c>
      <c r="G59">
        <v>0</v>
      </c>
      <c r="H59">
        <v>0</v>
      </c>
      <c r="I59">
        <v>1680</v>
      </c>
      <c r="K59" s="130" t="s">
        <v>1093</v>
      </c>
      <c r="L59">
        <v>0.82</v>
      </c>
      <c r="M59" s="130"/>
      <c r="N59">
        <v>0</v>
      </c>
      <c r="O59">
        <v>-0.1</v>
      </c>
      <c r="P59">
        <v>-2.74</v>
      </c>
      <c r="Q59">
        <v>-32.43</v>
      </c>
      <c r="R59" s="130"/>
      <c r="S59">
        <v>27.52</v>
      </c>
      <c r="T59" s="130"/>
      <c r="X59" s="130"/>
    </row>
    <row r="60" spans="1:24" x14ac:dyDescent="0.3">
      <c r="A60" s="130" t="s">
        <v>732</v>
      </c>
      <c r="B60">
        <v>58</v>
      </c>
      <c r="C60" s="130" t="s">
        <v>895</v>
      </c>
      <c r="D60" s="130" t="s">
        <v>6</v>
      </c>
      <c r="E60">
        <v>17.2</v>
      </c>
      <c r="F60">
        <v>-1.71</v>
      </c>
      <c r="G60">
        <v>10492300</v>
      </c>
      <c r="H60">
        <v>183051</v>
      </c>
      <c r="I60">
        <v>14002</v>
      </c>
      <c r="J60">
        <v>15.38</v>
      </c>
      <c r="K60" s="130" t="s">
        <v>3610</v>
      </c>
      <c r="L60">
        <v>0.78</v>
      </c>
      <c r="M60" s="130" t="s">
        <v>897</v>
      </c>
      <c r="N60">
        <v>1.1299999999999999</v>
      </c>
      <c r="O60">
        <v>15.07</v>
      </c>
      <c r="P60">
        <v>27.12</v>
      </c>
      <c r="Q60">
        <v>10.91</v>
      </c>
      <c r="R60" s="130" t="s">
        <v>1005</v>
      </c>
      <c r="S60">
        <v>37.31</v>
      </c>
      <c r="T60" s="130"/>
      <c r="U60">
        <v>271</v>
      </c>
      <c r="V60">
        <v>301</v>
      </c>
      <c r="W60">
        <v>0.78</v>
      </c>
      <c r="X60" s="130"/>
    </row>
    <row r="61" spans="1:24" x14ac:dyDescent="0.3">
      <c r="A61" s="130" t="s">
        <v>731</v>
      </c>
      <c r="B61">
        <v>59</v>
      </c>
      <c r="C61" s="130" t="s">
        <v>895</v>
      </c>
      <c r="D61" s="130" t="s">
        <v>6</v>
      </c>
      <c r="E61">
        <v>2.6</v>
      </c>
      <c r="F61">
        <v>0.78</v>
      </c>
      <c r="G61">
        <v>465200</v>
      </c>
      <c r="H61">
        <v>1210</v>
      </c>
      <c r="I61">
        <v>672</v>
      </c>
      <c r="J61">
        <v>16.13</v>
      </c>
      <c r="K61" s="130" t="s">
        <v>969</v>
      </c>
      <c r="L61">
        <v>0.62</v>
      </c>
      <c r="M61" s="130" t="s">
        <v>921</v>
      </c>
      <c r="N61">
        <v>0.16</v>
      </c>
      <c r="O61">
        <v>7.25</v>
      </c>
      <c r="P61">
        <v>9.8000000000000007</v>
      </c>
      <c r="Q61">
        <v>8.69</v>
      </c>
      <c r="R61" s="130" t="s">
        <v>1113</v>
      </c>
      <c r="S61">
        <v>62.58</v>
      </c>
      <c r="T61" s="130"/>
      <c r="U61">
        <v>523</v>
      </c>
      <c r="V61">
        <v>507</v>
      </c>
      <c r="W61">
        <v>-0.47</v>
      </c>
      <c r="X61" s="130"/>
    </row>
    <row r="62" spans="1:24" x14ac:dyDescent="0.3">
      <c r="A62" s="130" t="s">
        <v>730</v>
      </c>
      <c r="B62">
        <v>60</v>
      </c>
      <c r="C62" s="130" t="s">
        <v>905</v>
      </c>
      <c r="D62" s="130" t="s">
        <v>6</v>
      </c>
      <c r="E62">
        <v>37.75</v>
      </c>
      <c r="F62">
        <v>2.72</v>
      </c>
      <c r="G62">
        <v>1630800</v>
      </c>
      <c r="H62">
        <v>61654</v>
      </c>
      <c r="I62">
        <v>19926</v>
      </c>
      <c r="J62">
        <v>19.98</v>
      </c>
      <c r="K62" s="130" t="s">
        <v>2188</v>
      </c>
      <c r="L62">
        <v>6.93</v>
      </c>
      <c r="M62" s="130" t="s">
        <v>967</v>
      </c>
      <c r="N62">
        <v>1.89</v>
      </c>
      <c r="O62">
        <v>4.6100000000000003</v>
      </c>
      <c r="P62">
        <v>14.42</v>
      </c>
      <c r="Q62">
        <v>26.5</v>
      </c>
      <c r="R62" s="130" t="s">
        <v>2910</v>
      </c>
      <c r="S62">
        <v>41.44</v>
      </c>
      <c r="T62" s="130"/>
      <c r="U62">
        <v>449</v>
      </c>
      <c r="V62">
        <v>701</v>
      </c>
      <c r="W62">
        <v>3.16</v>
      </c>
      <c r="X62" s="130"/>
    </row>
    <row r="63" spans="1:24" x14ac:dyDescent="0.3">
      <c r="A63" s="130" t="s">
        <v>729</v>
      </c>
      <c r="B63">
        <v>61</v>
      </c>
      <c r="C63" s="130" t="s">
        <v>895</v>
      </c>
      <c r="D63" s="130" t="s">
        <v>6</v>
      </c>
      <c r="E63">
        <v>3.46</v>
      </c>
      <c r="F63">
        <v>2.37</v>
      </c>
      <c r="G63">
        <v>5000</v>
      </c>
      <c r="H63">
        <v>17</v>
      </c>
      <c r="I63">
        <v>648</v>
      </c>
      <c r="J63">
        <v>55.27</v>
      </c>
      <c r="K63" s="130" t="s">
        <v>2767</v>
      </c>
      <c r="L63">
        <v>0.33</v>
      </c>
      <c r="M63" s="130" t="s">
        <v>927</v>
      </c>
      <c r="N63">
        <v>0.06</v>
      </c>
      <c r="O63">
        <v>3.64</v>
      </c>
      <c r="P63">
        <v>4.0199999999999996</v>
      </c>
      <c r="Q63">
        <v>8.43</v>
      </c>
      <c r="R63" s="130" t="s">
        <v>3130</v>
      </c>
      <c r="S63">
        <v>25.55</v>
      </c>
      <c r="T63" s="130"/>
      <c r="U63">
        <v>963</v>
      </c>
      <c r="V63">
        <v>951</v>
      </c>
      <c r="W63">
        <v>1.35</v>
      </c>
      <c r="X63" s="130"/>
    </row>
    <row r="64" spans="1:24" x14ac:dyDescent="0.3">
      <c r="A64" s="130" t="s">
        <v>728</v>
      </c>
      <c r="B64">
        <v>62</v>
      </c>
      <c r="C64" s="130" t="s">
        <v>895</v>
      </c>
      <c r="D64" s="130" t="s">
        <v>6</v>
      </c>
      <c r="E64">
        <v>3.4</v>
      </c>
      <c r="F64">
        <v>-0.57999999999999996</v>
      </c>
      <c r="G64">
        <v>14502900</v>
      </c>
      <c r="H64">
        <v>49417</v>
      </c>
      <c r="I64">
        <v>7159</v>
      </c>
      <c r="J64">
        <v>8.85</v>
      </c>
      <c r="K64" s="130" t="s">
        <v>908</v>
      </c>
      <c r="L64">
        <v>0.96</v>
      </c>
      <c r="M64" s="130" t="s">
        <v>940</v>
      </c>
      <c r="N64">
        <v>0.39</v>
      </c>
      <c r="O64">
        <v>10.66</v>
      </c>
      <c r="P64">
        <v>16.78</v>
      </c>
      <c r="Q64">
        <v>34.909999999999997</v>
      </c>
      <c r="R64" s="130" t="s">
        <v>3131</v>
      </c>
      <c r="S64">
        <v>74.09</v>
      </c>
      <c r="T64" s="130"/>
      <c r="U64">
        <v>229</v>
      </c>
      <c r="V64">
        <v>249</v>
      </c>
      <c r="W64">
        <v>-1.4</v>
      </c>
      <c r="X64" s="130"/>
    </row>
    <row r="65" spans="1:24" x14ac:dyDescent="0.3">
      <c r="A65" s="130" t="s">
        <v>830</v>
      </c>
      <c r="B65">
        <v>63</v>
      </c>
      <c r="C65" s="130" t="s">
        <v>898</v>
      </c>
      <c r="D65" s="130" t="s">
        <v>6</v>
      </c>
      <c r="E65">
        <v>9.4</v>
      </c>
      <c r="F65">
        <v>2.73</v>
      </c>
      <c r="G65">
        <v>5907400</v>
      </c>
      <c r="H65">
        <v>55161</v>
      </c>
      <c r="I65">
        <v>7153</v>
      </c>
      <c r="J65">
        <v>5.87</v>
      </c>
      <c r="K65" s="130" t="s">
        <v>3019</v>
      </c>
      <c r="M65" s="130" t="s">
        <v>912</v>
      </c>
      <c r="N65">
        <v>1.62</v>
      </c>
      <c r="O65">
        <v>12.65</v>
      </c>
      <c r="P65">
        <v>22.72</v>
      </c>
      <c r="Q65">
        <v>24.27</v>
      </c>
      <c r="R65" s="130"/>
      <c r="S65">
        <v>32.299999999999997</v>
      </c>
      <c r="T65" s="130"/>
      <c r="U65">
        <v>110</v>
      </c>
      <c r="V65">
        <v>144</v>
      </c>
      <c r="X65" s="130"/>
    </row>
    <row r="66" spans="1:24" x14ac:dyDescent="0.3">
      <c r="A66" s="130" t="s">
        <v>727</v>
      </c>
      <c r="B66">
        <v>64</v>
      </c>
      <c r="C66" s="130" t="s">
        <v>895</v>
      </c>
      <c r="D66" s="130" t="s">
        <v>6</v>
      </c>
      <c r="E66">
        <v>1.22</v>
      </c>
      <c r="F66">
        <v>1.67</v>
      </c>
      <c r="G66">
        <v>2057700</v>
      </c>
      <c r="H66">
        <v>2488</v>
      </c>
      <c r="I66">
        <v>832</v>
      </c>
      <c r="J66">
        <v>26.58</v>
      </c>
      <c r="K66" s="130" t="s">
        <v>3611</v>
      </c>
      <c r="L66">
        <v>0.95</v>
      </c>
      <c r="M66" s="130" t="s">
        <v>903</v>
      </c>
      <c r="N66">
        <v>0.05</v>
      </c>
      <c r="O66">
        <v>5.25</v>
      </c>
      <c r="P66">
        <v>7.09</v>
      </c>
      <c r="Q66">
        <v>5.12</v>
      </c>
      <c r="R66" s="130" t="s">
        <v>2188</v>
      </c>
      <c r="S66">
        <v>50</v>
      </c>
      <c r="T66" s="130"/>
      <c r="U66">
        <v>748</v>
      </c>
      <c r="V66">
        <v>750</v>
      </c>
      <c r="W66">
        <v>0.98</v>
      </c>
      <c r="X66" s="130"/>
    </row>
    <row r="67" spans="1:24" x14ac:dyDescent="0.3">
      <c r="A67" s="130" t="s">
        <v>726</v>
      </c>
      <c r="B67">
        <v>65</v>
      </c>
      <c r="C67" s="130" t="s">
        <v>895</v>
      </c>
      <c r="D67" s="130" t="s">
        <v>6</v>
      </c>
      <c r="E67">
        <v>10.199999999999999</v>
      </c>
      <c r="F67">
        <v>2.5099999999999998</v>
      </c>
      <c r="G67">
        <v>881000</v>
      </c>
      <c r="H67">
        <v>8882</v>
      </c>
      <c r="I67">
        <v>8319</v>
      </c>
      <c r="J67">
        <v>164.57</v>
      </c>
      <c r="K67" s="130" t="s">
        <v>3612</v>
      </c>
      <c r="L67">
        <v>0.53</v>
      </c>
      <c r="M67" s="130" t="s">
        <v>954</v>
      </c>
      <c r="N67">
        <v>0.06</v>
      </c>
      <c r="O67">
        <v>5.72</v>
      </c>
      <c r="P67">
        <v>6.14</v>
      </c>
      <c r="Q67">
        <v>1.35</v>
      </c>
      <c r="R67" s="130" t="s">
        <v>925</v>
      </c>
      <c r="S67">
        <v>33.409999999999997</v>
      </c>
      <c r="T67" s="130"/>
      <c r="U67">
        <v>943</v>
      </c>
      <c r="V67">
        <v>889</v>
      </c>
      <c r="W67">
        <v>4.76</v>
      </c>
      <c r="X67" s="130"/>
    </row>
    <row r="68" spans="1:24" x14ac:dyDescent="0.3">
      <c r="A68" s="130" t="s">
        <v>725</v>
      </c>
      <c r="B68">
        <v>66</v>
      </c>
      <c r="C68" s="130" t="s">
        <v>895</v>
      </c>
      <c r="D68" s="130" t="s">
        <v>6</v>
      </c>
      <c r="E68">
        <v>9.35</v>
      </c>
      <c r="F68">
        <v>1.08</v>
      </c>
      <c r="G68">
        <v>564000</v>
      </c>
      <c r="H68">
        <v>5246</v>
      </c>
      <c r="I68">
        <v>5143</v>
      </c>
      <c r="J68">
        <v>23.78</v>
      </c>
      <c r="K68" s="130" t="s">
        <v>3613</v>
      </c>
      <c r="L68">
        <v>2.5099999999999998</v>
      </c>
      <c r="M68" s="130" t="s">
        <v>983</v>
      </c>
      <c r="N68">
        <v>0.4</v>
      </c>
      <c r="O68">
        <v>16.96</v>
      </c>
      <c r="P68">
        <v>44.22</v>
      </c>
      <c r="Q68">
        <v>26.05</v>
      </c>
      <c r="R68" s="130" t="s">
        <v>2139</v>
      </c>
      <c r="S68">
        <v>28.77</v>
      </c>
      <c r="T68" s="130"/>
      <c r="U68">
        <v>344</v>
      </c>
      <c r="V68">
        <v>393</v>
      </c>
      <c r="W68">
        <v>2.42</v>
      </c>
      <c r="X68" s="130"/>
    </row>
    <row r="69" spans="1:24" x14ac:dyDescent="0.3">
      <c r="A69" s="130" t="s">
        <v>724</v>
      </c>
      <c r="B69">
        <v>67</v>
      </c>
      <c r="C69" s="130" t="s">
        <v>905</v>
      </c>
      <c r="D69" s="130" t="s">
        <v>6</v>
      </c>
      <c r="E69">
        <v>4.1399999999999997</v>
      </c>
      <c r="F69">
        <v>1.47</v>
      </c>
      <c r="G69">
        <v>75292000</v>
      </c>
      <c r="H69">
        <v>308844</v>
      </c>
      <c r="I69">
        <v>132480</v>
      </c>
      <c r="K69" s="130" t="s">
        <v>1069</v>
      </c>
      <c r="L69">
        <v>0.75</v>
      </c>
      <c r="M69" s="130"/>
      <c r="N69">
        <v>0</v>
      </c>
      <c r="O69">
        <v>-0.79</v>
      </c>
      <c r="P69">
        <v>-2.5499999999999998</v>
      </c>
      <c r="Q69">
        <v>-37.92</v>
      </c>
      <c r="R69" s="130"/>
      <c r="S69">
        <v>24.97</v>
      </c>
      <c r="T69" s="130"/>
      <c r="X69" s="130"/>
    </row>
    <row r="70" spans="1:24" x14ac:dyDescent="0.3">
      <c r="A70" s="130" t="s">
        <v>723</v>
      </c>
      <c r="B70">
        <v>68</v>
      </c>
      <c r="C70" s="130" t="s">
        <v>895</v>
      </c>
      <c r="D70" s="130" t="s">
        <v>6</v>
      </c>
      <c r="E70">
        <v>37.25</v>
      </c>
      <c r="F70">
        <v>0</v>
      </c>
      <c r="G70">
        <v>56200</v>
      </c>
      <c r="H70">
        <v>2097</v>
      </c>
      <c r="I70">
        <v>14500</v>
      </c>
      <c r="J70">
        <v>11.24</v>
      </c>
      <c r="K70" s="130" t="s">
        <v>1065</v>
      </c>
      <c r="L70">
        <v>0.44</v>
      </c>
      <c r="M70" s="130" t="s">
        <v>1098</v>
      </c>
      <c r="N70">
        <v>3.31</v>
      </c>
      <c r="O70">
        <v>4.47</v>
      </c>
      <c r="P70">
        <v>7.49</v>
      </c>
      <c r="Q70">
        <v>31.08</v>
      </c>
      <c r="R70" s="130" t="s">
        <v>3034</v>
      </c>
      <c r="S70">
        <v>28.17</v>
      </c>
      <c r="T70" s="130"/>
      <c r="U70">
        <v>509</v>
      </c>
      <c r="V70">
        <v>564</v>
      </c>
      <c r="W70">
        <v>-0.97</v>
      </c>
      <c r="X70" s="130"/>
    </row>
    <row r="71" spans="1:24" x14ac:dyDescent="0.3">
      <c r="A71" s="130" t="s">
        <v>722</v>
      </c>
      <c r="B71">
        <v>69</v>
      </c>
      <c r="C71" s="130" t="s">
        <v>895</v>
      </c>
      <c r="D71" s="130" t="s">
        <v>6</v>
      </c>
      <c r="E71">
        <v>0.82</v>
      </c>
      <c r="F71">
        <v>13.89</v>
      </c>
      <c r="G71">
        <v>1060527100</v>
      </c>
      <c r="H71">
        <v>850929</v>
      </c>
      <c r="I71">
        <v>1576</v>
      </c>
      <c r="J71">
        <v>31.54</v>
      </c>
      <c r="K71" s="130" t="s">
        <v>1076</v>
      </c>
      <c r="L71">
        <v>0.5</v>
      </c>
      <c r="M71" s="130"/>
      <c r="N71">
        <v>0.03</v>
      </c>
      <c r="O71">
        <v>3.69</v>
      </c>
      <c r="P71">
        <v>3.49</v>
      </c>
      <c r="Q71">
        <v>147.34</v>
      </c>
      <c r="R71" s="130"/>
      <c r="S71">
        <v>66.290000000000006</v>
      </c>
      <c r="T71" s="130"/>
      <c r="U71">
        <v>866</v>
      </c>
      <c r="V71">
        <v>831</v>
      </c>
      <c r="W71">
        <v>-1</v>
      </c>
      <c r="X71" s="130"/>
    </row>
    <row r="72" spans="1:24" x14ac:dyDescent="0.3">
      <c r="A72" s="130" t="s">
        <v>721</v>
      </c>
      <c r="B72">
        <v>70</v>
      </c>
      <c r="C72" s="130" t="s">
        <v>895</v>
      </c>
      <c r="D72" s="130" t="s">
        <v>97</v>
      </c>
      <c r="E72">
        <v>0.6</v>
      </c>
      <c r="F72">
        <v>-3.23</v>
      </c>
      <c r="G72">
        <v>3221900</v>
      </c>
      <c r="H72">
        <v>1943</v>
      </c>
      <c r="I72">
        <v>1573</v>
      </c>
      <c r="K72" s="130" t="s">
        <v>3132</v>
      </c>
      <c r="L72">
        <v>0.2</v>
      </c>
      <c r="M72" s="130"/>
      <c r="N72">
        <v>0</v>
      </c>
      <c r="O72">
        <v>-34.08</v>
      </c>
      <c r="P72">
        <v>-41.7</v>
      </c>
      <c r="Q72">
        <v>-266.79000000000002</v>
      </c>
      <c r="R72" s="130"/>
      <c r="S72">
        <v>37.880000000000003</v>
      </c>
      <c r="T72" s="130"/>
      <c r="X72" s="130"/>
    </row>
    <row r="73" spans="1:24" x14ac:dyDescent="0.3">
      <c r="A73" s="130" t="s">
        <v>720</v>
      </c>
      <c r="B73">
        <v>71</v>
      </c>
      <c r="C73" s="130" t="s">
        <v>895</v>
      </c>
      <c r="D73" s="130" t="s">
        <v>6</v>
      </c>
      <c r="E73">
        <v>10.1</v>
      </c>
      <c r="F73">
        <v>6.32</v>
      </c>
      <c r="G73">
        <v>6592300</v>
      </c>
      <c r="H73">
        <v>65470</v>
      </c>
      <c r="I73">
        <v>21210</v>
      </c>
      <c r="K73" s="130" t="s">
        <v>1045</v>
      </c>
      <c r="L73">
        <v>1.58</v>
      </c>
      <c r="M73" s="130"/>
      <c r="N73">
        <v>0</v>
      </c>
      <c r="O73">
        <v>-4.37</v>
      </c>
      <c r="P73">
        <v>-15.73</v>
      </c>
      <c r="Q73">
        <v>-61.45</v>
      </c>
      <c r="R73" s="130"/>
      <c r="S73">
        <v>36.25</v>
      </c>
      <c r="T73" s="130"/>
      <c r="X73" s="130"/>
    </row>
    <row r="74" spans="1:24" x14ac:dyDescent="0.3">
      <c r="A74" s="130" t="s">
        <v>719</v>
      </c>
      <c r="B74">
        <v>72</v>
      </c>
      <c r="C74" s="130" t="s">
        <v>895</v>
      </c>
      <c r="D74" s="130" t="s">
        <v>6</v>
      </c>
      <c r="E74">
        <v>25.25</v>
      </c>
      <c r="F74">
        <v>2.64</v>
      </c>
      <c r="G74">
        <v>773400</v>
      </c>
      <c r="H74">
        <v>19362</v>
      </c>
      <c r="I74">
        <v>16097</v>
      </c>
      <c r="K74" s="130" t="s">
        <v>952</v>
      </c>
      <c r="L74">
        <v>2.31</v>
      </c>
      <c r="M74" s="130"/>
      <c r="N74">
        <v>0</v>
      </c>
      <c r="O74">
        <v>-2.61</v>
      </c>
      <c r="P74">
        <v>-12.17</v>
      </c>
      <c r="Q74">
        <v>-47.98</v>
      </c>
      <c r="R74" s="130"/>
      <c r="S74">
        <v>45.17</v>
      </c>
      <c r="T74" s="130"/>
      <c r="X74" s="130"/>
    </row>
    <row r="75" spans="1:24" x14ac:dyDescent="0.3">
      <c r="A75" s="130" t="s">
        <v>718</v>
      </c>
      <c r="B75">
        <v>73</v>
      </c>
      <c r="C75" s="130" t="s">
        <v>905</v>
      </c>
      <c r="D75" s="130" t="s">
        <v>6</v>
      </c>
      <c r="E75">
        <v>17.5</v>
      </c>
      <c r="F75">
        <v>2.34</v>
      </c>
      <c r="G75">
        <v>25870200</v>
      </c>
      <c r="H75">
        <v>451237</v>
      </c>
      <c r="I75">
        <v>56561</v>
      </c>
      <c r="J75">
        <v>27.21</v>
      </c>
      <c r="K75" s="130" t="s">
        <v>3043</v>
      </c>
      <c r="L75">
        <v>2.16</v>
      </c>
      <c r="M75" s="130" t="s">
        <v>973</v>
      </c>
      <c r="N75">
        <v>0.63</v>
      </c>
      <c r="O75">
        <v>4.1500000000000004</v>
      </c>
      <c r="P75">
        <v>5.25</v>
      </c>
      <c r="Q75">
        <v>27.51</v>
      </c>
      <c r="R75" s="130" t="s">
        <v>2395</v>
      </c>
      <c r="S75">
        <v>54.2</v>
      </c>
      <c r="T75" s="130"/>
      <c r="U75">
        <v>813</v>
      </c>
      <c r="V75">
        <v>807</v>
      </c>
      <c r="W75">
        <v>-0.38</v>
      </c>
      <c r="X75" s="130"/>
    </row>
    <row r="76" spans="1:24" x14ac:dyDescent="0.3">
      <c r="A76" s="130" t="s">
        <v>717</v>
      </c>
      <c r="B76">
        <v>74</v>
      </c>
      <c r="C76" s="130" t="s">
        <v>895</v>
      </c>
      <c r="D76" s="130" t="s">
        <v>6</v>
      </c>
      <c r="E76">
        <v>10.3</v>
      </c>
      <c r="F76">
        <v>0</v>
      </c>
      <c r="G76">
        <v>118368500</v>
      </c>
      <c r="H76">
        <v>1219079</v>
      </c>
      <c r="I76">
        <v>52268</v>
      </c>
      <c r="J76">
        <v>36.79</v>
      </c>
      <c r="K76" s="130" t="s">
        <v>1026</v>
      </c>
      <c r="L76">
        <v>3.16</v>
      </c>
      <c r="M76" s="130" t="s">
        <v>924</v>
      </c>
      <c r="N76">
        <v>0.28000000000000003</v>
      </c>
      <c r="O76">
        <v>4.05</v>
      </c>
      <c r="P76">
        <v>3.13</v>
      </c>
      <c r="Q76">
        <v>9.8800000000000008</v>
      </c>
      <c r="R76" s="130" t="s">
        <v>2767</v>
      </c>
      <c r="S76">
        <v>88.39</v>
      </c>
      <c r="T76" s="130"/>
      <c r="U76">
        <v>935</v>
      </c>
      <c r="V76">
        <v>870</v>
      </c>
      <c r="W76">
        <v>3.89</v>
      </c>
      <c r="X76" s="130"/>
    </row>
    <row r="77" spans="1:24" x14ac:dyDescent="0.3">
      <c r="A77" s="130" t="s">
        <v>716</v>
      </c>
      <c r="B77">
        <v>75</v>
      </c>
      <c r="C77" s="130" t="s">
        <v>905</v>
      </c>
      <c r="D77" s="130" t="s">
        <v>6</v>
      </c>
      <c r="E77">
        <v>28.25</v>
      </c>
      <c r="F77">
        <v>0.89</v>
      </c>
      <c r="G77">
        <v>704200</v>
      </c>
      <c r="H77">
        <v>19727</v>
      </c>
      <c r="I77">
        <v>207800</v>
      </c>
      <c r="J77">
        <v>9.15</v>
      </c>
      <c r="K77" s="130" t="s">
        <v>1029</v>
      </c>
      <c r="L77">
        <v>8.07</v>
      </c>
      <c r="M77" s="130" t="s">
        <v>900</v>
      </c>
      <c r="N77">
        <v>3.06</v>
      </c>
      <c r="O77">
        <v>2.0499999999999998</v>
      </c>
      <c r="P77">
        <v>7.95</v>
      </c>
      <c r="Q77">
        <v>23.82</v>
      </c>
      <c r="R77" s="130" t="s">
        <v>1050</v>
      </c>
      <c r="S77">
        <v>23.12</v>
      </c>
      <c r="T77" s="130"/>
      <c r="U77">
        <v>437</v>
      </c>
      <c r="V77">
        <v>618</v>
      </c>
      <c r="W77">
        <v>0.59</v>
      </c>
      <c r="X77" s="130"/>
    </row>
    <row r="78" spans="1:24" x14ac:dyDescent="0.3">
      <c r="A78" s="130" t="s">
        <v>715</v>
      </c>
      <c r="B78">
        <v>76</v>
      </c>
      <c r="C78" s="130" t="s">
        <v>895</v>
      </c>
      <c r="D78" s="130" t="s">
        <v>6</v>
      </c>
      <c r="E78">
        <v>103</v>
      </c>
      <c r="F78">
        <v>0</v>
      </c>
      <c r="G78">
        <v>4723400</v>
      </c>
      <c r="H78">
        <v>485048</v>
      </c>
      <c r="I78">
        <v>196611</v>
      </c>
      <c r="J78">
        <v>11.96</v>
      </c>
      <c r="K78" s="130" t="s">
        <v>1074</v>
      </c>
      <c r="L78">
        <v>7.51</v>
      </c>
      <c r="M78" s="130" t="s">
        <v>978</v>
      </c>
      <c r="N78">
        <v>8.61</v>
      </c>
      <c r="O78">
        <v>1.49</v>
      </c>
      <c r="P78">
        <v>3.76</v>
      </c>
      <c r="Q78">
        <v>22.86</v>
      </c>
      <c r="R78" s="130" t="s">
        <v>2752</v>
      </c>
      <c r="S78">
        <v>98.53</v>
      </c>
      <c r="T78" s="130"/>
      <c r="U78">
        <v>642</v>
      </c>
      <c r="V78">
        <v>717</v>
      </c>
      <c r="W78">
        <v>9.1300000000000008</v>
      </c>
      <c r="X78" s="130"/>
    </row>
    <row r="79" spans="1:24" x14ac:dyDescent="0.3">
      <c r="A79" s="130" t="s">
        <v>714</v>
      </c>
      <c r="B79">
        <v>77</v>
      </c>
      <c r="C79" s="130" t="s">
        <v>905</v>
      </c>
      <c r="D79" s="130" t="s">
        <v>6</v>
      </c>
      <c r="E79">
        <v>1.58</v>
      </c>
      <c r="F79">
        <v>1.94</v>
      </c>
      <c r="G79">
        <v>484300</v>
      </c>
      <c r="H79">
        <v>761</v>
      </c>
      <c r="I79">
        <v>801</v>
      </c>
      <c r="K79" s="130" t="s">
        <v>1025</v>
      </c>
      <c r="L79">
        <v>3.85</v>
      </c>
      <c r="M79" s="130"/>
      <c r="N79">
        <v>0</v>
      </c>
      <c r="O79">
        <v>-5.87</v>
      </c>
      <c r="P79">
        <v>-22.23</v>
      </c>
      <c r="Q79">
        <v>-259.89999999999998</v>
      </c>
      <c r="R79" s="130"/>
      <c r="S79">
        <v>30.74</v>
      </c>
      <c r="T79" s="130"/>
      <c r="X79" s="130"/>
    </row>
    <row r="80" spans="1:24" x14ac:dyDescent="0.3">
      <c r="A80" s="130" t="s">
        <v>713</v>
      </c>
      <c r="B80">
        <v>78</v>
      </c>
      <c r="C80" s="130" t="s">
        <v>905</v>
      </c>
      <c r="D80" s="130" t="s">
        <v>6</v>
      </c>
      <c r="E80">
        <v>23.4</v>
      </c>
      <c r="F80">
        <v>-5.65</v>
      </c>
      <c r="G80">
        <v>96160900</v>
      </c>
      <c r="H80">
        <v>2294089</v>
      </c>
      <c r="I80">
        <v>58354</v>
      </c>
      <c r="J80">
        <v>27.23</v>
      </c>
      <c r="K80" s="130" t="s">
        <v>3133</v>
      </c>
      <c r="L80">
        <v>1.29</v>
      </c>
      <c r="M80" s="130" t="s">
        <v>940</v>
      </c>
      <c r="N80">
        <v>0.87</v>
      </c>
      <c r="O80">
        <v>18.059999999999999</v>
      </c>
      <c r="P80">
        <v>29.81</v>
      </c>
      <c r="Q80">
        <v>24.27</v>
      </c>
      <c r="R80" s="130" t="s">
        <v>1060</v>
      </c>
      <c r="S80">
        <v>50.01</v>
      </c>
      <c r="T80" s="130"/>
      <c r="U80">
        <v>409</v>
      </c>
      <c r="V80">
        <v>421</v>
      </c>
      <c r="W80">
        <v>1.23</v>
      </c>
      <c r="X80" s="130"/>
    </row>
    <row r="81" spans="1:24" x14ac:dyDescent="0.3">
      <c r="A81" s="130" t="s">
        <v>712</v>
      </c>
      <c r="B81">
        <v>79</v>
      </c>
      <c r="C81" s="130" t="s">
        <v>895</v>
      </c>
      <c r="D81" s="130" t="s">
        <v>6</v>
      </c>
      <c r="E81">
        <v>24.4</v>
      </c>
      <c r="F81">
        <v>0.83</v>
      </c>
      <c r="G81">
        <v>3428500</v>
      </c>
      <c r="H81">
        <v>84007</v>
      </c>
      <c r="I81">
        <v>33597</v>
      </c>
      <c r="J81">
        <v>8.8800000000000008</v>
      </c>
      <c r="K81" s="130" t="s">
        <v>1087</v>
      </c>
      <c r="L81">
        <v>1.94</v>
      </c>
      <c r="M81" s="130" t="s">
        <v>920</v>
      </c>
      <c r="N81">
        <v>2.69</v>
      </c>
      <c r="O81">
        <v>5.26</v>
      </c>
      <c r="P81">
        <v>7.67</v>
      </c>
      <c r="Q81">
        <v>5.53</v>
      </c>
      <c r="R81" s="130" t="s">
        <v>3125</v>
      </c>
      <c r="S81">
        <v>64.27</v>
      </c>
      <c r="T81" s="130"/>
      <c r="U81">
        <v>445</v>
      </c>
      <c r="V81">
        <v>466</v>
      </c>
      <c r="W81">
        <v>-0.71</v>
      </c>
      <c r="X81" s="130"/>
    </row>
    <row r="82" spans="1:24" x14ac:dyDescent="0.3">
      <c r="A82" s="130" t="s">
        <v>711</v>
      </c>
      <c r="B82">
        <v>80</v>
      </c>
      <c r="C82" s="130" t="s">
        <v>895</v>
      </c>
      <c r="D82" s="130" t="s">
        <v>6</v>
      </c>
      <c r="E82">
        <v>14.3</v>
      </c>
      <c r="F82">
        <v>1.42</v>
      </c>
      <c r="G82">
        <v>13200800</v>
      </c>
      <c r="H82">
        <v>187603</v>
      </c>
      <c r="I82">
        <v>38785</v>
      </c>
      <c r="J82">
        <v>18.59</v>
      </c>
      <c r="K82" s="130" t="s">
        <v>969</v>
      </c>
      <c r="L82">
        <v>1.28</v>
      </c>
      <c r="M82" s="130" t="s">
        <v>983</v>
      </c>
      <c r="N82">
        <v>0.76</v>
      </c>
      <c r="O82">
        <v>6.13</v>
      </c>
      <c r="P82">
        <v>10.66</v>
      </c>
      <c r="Q82">
        <v>50.03</v>
      </c>
      <c r="R82" s="130" t="s">
        <v>2924</v>
      </c>
      <c r="S82">
        <v>24.61</v>
      </c>
      <c r="T82" s="130"/>
      <c r="U82">
        <v>553</v>
      </c>
      <c r="V82">
        <v>611</v>
      </c>
      <c r="W82">
        <v>2.5499999999999998</v>
      </c>
      <c r="X82" s="130"/>
    </row>
    <row r="83" spans="1:24" x14ac:dyDescent="0.3">
      <c r="A83" s="130" t="s">
        <v>710</v>
      </c>
      <c r="B83">
        <v>81</v>
      </c>
      <c r="C83" s="130" t="s">
        <v>895</v>
      </c>
      <c r="D83" s="130" t="s">
        <v>6</v>
      </c>
      <c r="E83">
        <v>45.5</v>
      </c>
      <c r="F83">
        <v>2.25</v>
      </c>
      <c r="G83">
        <v>14600</v>
      </c>
      <c r="H83">
        <v>655</v>
      </c>
      <c r="I83">
        <v>13650</v>
      </c>
      <c r="J83">
        <v>5.14</v>
      </c>
      <c r="K83" s="130" t="s">
        <v>2383</v>
      </c>
      <c r="L83">
        <v>0.04</v>
      </c>
      <c r="M83" s="130" t="s">
        <v>984</v>
      </c>
      <c r="N83">
        <v>8.9600000000000009</v>
      </c>
      <c r="O83">
        <v>5.52</v>
      </c>
      <c r="P83">
        <v>5.07</v>
      </c>
      <c r="Q83">
        <v>18.86</v>
      </c>
      <c r="R83" s="130" t="s">
        <v>937</v>
      </c>
      <c r="S83">
        <v>22.62</v>
      </c>
      <c r="T83" s="130"/>
      <c r="U83">
        <v>458</v>
      </c>
      <c r="V83">
        <v>388</v>
      </c>
      <c r="W83">
        <v>-0.06</v>
      </c>
      <c r="X83" s="130"/>
    </row>
    <row r="84" spans="1:24" x14ac:dyDescent="0.3">
      <c r="A84" s="130" t="s">
        <v>709</v>
      </c>
      <c r="B84">
        <v>82</v>
      </c>
      <c r="C84" s="130" t="s">
        <v>895</v>
      </c>
      <c r="D84" s="130" t="s">
        <v>6</v>
      </c>
      <c r="E84">
        <v>22.9</v>
      </c>
      <c r="F84">
        <v>-0.43</v>
      </c>
      <c r="G84">
        <v>31501300</v>
      </c>
      <c r="H84">
        <v>715183</v>
      </c>
      <c r="I84">
        <v>363927</v>
      </c>
      <c r="J84">
        <v>51.46</v>
      </c>
      <c r="K84" s="130" t="s">
        <v>3057</v>
      </c>
      <c r="L84">
        <v>0.51</v>
      </c>
      <c r="M84" s="130" t="s">
        <v>963</v>
      </c>
      <c r="N84">
        <v>0.44</v>
      </c>
      <c r="O84">
        <v>8.5399999999999991</v>
      </c>
      <c r="P84">
        <v>8.5500000000000007</v>
      </c>
      <c r="Q84">
        <v>8.91</v>
      </c>
      <c r="R84" s="130" t="s">
        <v>966</v>
      </c>
      <c r="S84">
        <v>65.98</v>
      </c>
      <c r="T84" s="130"/>
      <c r="U84">
        <v>820</v>
      </c>
      <c r="V84">
        <v>720</v>
      </c>
      <c r="W84">
        <v>2.41</v>
      </c>
      <c r="X84" s="130"/>
    </row>
    <row r="85" spans="1:24" x14ac:dyDescent="0.3">
      <c r="A85" s="130" t="s">
        <v>708</v>
      </c>
      <c r="B85">
        <v>83</v>
      </c>
      <c r="C85" s="130" t="s">
        <v>895</v>
      </c>
      <c r="D85" s="130" t="s">
        <v>6</v>
      </c>
      <c r="E85">
        <v>1.4</v>
      </c>
      <c r="F85">
        <v>1.45</v>
      </c>
      <c r="G85">
        <v>12578400</v>
      </c>
      <c r="H85">
        <v>17597</v>
      </c>
      <c r="I85">
        <v>4210</v>
      </c>
      <c r="K85" s="130" t="s">
        <v>3614</v>
      </c>
      <c r="L85">
        <v>0.28000000000000003</v>
      </c>
      <c r="M85" s="130"/>
      <c r="N85">
        <v>0</v>
      </c>
      <c r="O85">
        <v>-6.92</v>
      </c>
      <c r="P85">
        <v>-6.58</v>
      </c>
      <c r="Q85">
        <v>-22.96</v>
      </c>
      <c r="R85" s="130"/>
      <c r="S85">
        <v>77.989999999999995</v>
      </c>
      <c r="T85" s="130"/>
      <c r="X85" s="130"/>
    </row>
    <row r="86" spans="1:24" x14ac:dyDescent="0.3">
      <c r="A86" s="130" t="s">
        <v>707</v>
      </c>
      <c r="B86">
        <v>84</v>
      </c>
      <c r="C86" s="130" t="s">
        <v>895</v>
      </c>
      <c r="D86" s="130" t="s">
        <v>6</v>
      </c>
      <c r="E86">
        <v>11.4</v>
      </c>
      <c r="F86">
        <v>1.79</v>
      </c>
      <c r="G86">
        <v>24651700</v>
      </c>
      <c r="H86">
        <v>281722</v>
      </c>
      <c r="I86">
        <v>22800</v>
      </c>
      <c r="J86">
        <v>34.700000000000003</v>
      </c>
      <c r="K86" s="130" t="s">
        <v>3033</v>
      </c>
      <c r="L86">
        <v>0.76</v>
      </c>
      <c r="M86" s="130"/>
      <c r="N86">
        <v>0.33</v>
      </c>
      <c r="O86">
        <v>8.77</v>
      </c>
      <c r="P86">
        <v>12.05</v>
      </c>
      <c r="Q86">
        <v>11.41</v>
      </c>
      <c r="R86" s="130"/>
      <c r="S86">
        <v>49.34</v>
      </c>
      <c r="T86" s="130"/>
      <c r="U86">
        <v>660</v>
      </c>
      <c r="V86">
        <v>653</v>
      </c>
      <c r="W86">
        <v>-0.18</v>
      </c>
      <c r="X86" s="130"/>
    </row>
    <row r="87" spans="1:24" x14ac:dyDescent="0.3">
      <c r="A87" s="130" t="s">
        <v>706</v>
      </c>
      <c r="B87">
        <v>85</v>
      </c>
      <c r="C87" s="130" t="s">
        <v>895</v>
      </c>
      <c r="D87" s="130" t="s">
        <v>6</v>
      </c>
      <c r="E87">
        <v>8.25</v>
      </c>
      <c r="F87">
        <v>5.0999999999999996</v>
      </c>
      <c r="G87">
        <v>117754800</v>
      </c>
      <c r="H87">
        <v>957888</v>
      </c>
      <c r="I87">
        <v>126101</v>
      </c>
      <c r="J87">
        <v>65.66</v>
      </c>
      <c r="K87" s="130" t="s">
        <v>1042</v>
      </c>
      <c r="L87">
        <v>1.99</v>
      </c>
      <c r="M87" s="130" t="s">
        <v>921</v>
      </c>
      <c r="N87">
        <v>0.12</v>
      </c>
      <c r="O87">
        <v>3.87</v>
      </c>
      <c r="P87">
        <v>5.09</v>
      </c>
      <c r="Q87">
        <v>8.5500000000000007</v>
      </c>
      <c r="R87" s="130" t="s">
        <v>1120</v>
      </c>
      <c r="S87">
        <v>54.02</v>
      </c>
      <c r="T87" s="130"/>
      <c r="U87">
        <v>945</v>
      </c>
      <c r="V87">
        <v>952</v>
      </c>
      <c r="W87">
        <v>2.93</v>
      </c>
      <c r="X87" s="130"/>
    </row>
    <row r="88" spans="1:24" x14ac:dyDescent="0.3">
      <c r="A88" s="130" t="s">
        <v>705</v>
      </c>
      <c r="B88">
        <v>86</v>
      </c>
      <c r="C88" s="130" t="s">
        <v>895</v>
      </c>
      <c r="D88" s="130" t="s">
        <v>6</v>
      </c>
      <c r="E88">
        <v>33.25</v>
      </c>
      <c r="F88">
        <v>3.1</v>
      </c>
      <c r="G88">
        <v>4658700</v>
      </c>
      <c r="H88">
        <v>154450</v>
      </c>
      <c r="I88">
        <v>18329</v>
      </c>
      <c r="J88">
        <v>12.19</v>
      </c>
      <c r="K88" s="130" t="s">
        <v>1134</v>
      </c>
      <c r="L88">
        <v>1.04</v>
      </c>
      <c r="M88" s="130" t="s">
        <v>986</v>
      </c>
      <c r="N88">
        <v>2.73</v>
      </c>
      <c r="O88">
        <v>10.28</v>
      </c>
      <c r="P88">
        <v>16.420000000000002</v>
      </c>
      <c r="Q88">
        <v>51.37</v>
      </c>
      <c r="R88" s="130" t="s">
        <v>3137</v>
      </c>
      <c r="S88">
        <v>17.96</v>
      </c>
      <c r="T88" s="130"/>
      <c r="U88">
        <v>330</v>
      </c>
      <c r="V88">
        <v>356</v>
      </c>
      <c r="W88">
        <v>0.16</v>
      </c>
      <c r="X88" s="130"/>
    </row>
    <row r="89" spans="1:24" x14ac:dyDescent="0.3">
      <c r="A89" s="130" t="s">
        <v>704</v>
      </c>
      <c r="B89">
        <v>87</v>
      </c>
      <c r="C89" s="130" t="s">
        <v>905</v>
      </c>
      <c r="D89" s="130" t="s">
        <v>6</v>
      </c>
      <c r="E89">
        <v>11.1</v>
      </c>
      <c r="F89">
        <v>-0.89</v>
      </c>
      <c r="G89">
        <v>2253400</v>
      </c>
      <c r="H89">
        <v>25029</v>
      </c>
      <c r="I89">
        <v>7708</v>
      </c>
      <c r="J89">
        <v>13.14</v>
      </c>
      <c r="K89" s="130" t="s">
        <v>1024</v>
      </c>
      <c r="L89">
        <v>2.31</v>
      </c>
      <c r="M89" s="130" t="s">
        <v>942</v>
      </c>
      <c r="N89">
        <v>0.84</v>
      </c>
      <c r="O89">
        <v>4.93</v>
      </c>
      <c r="P89">
        <v>12.6</v>
      </c>
      <c r="Q89">
        <v>5.6</v>
      </c>
      <c r="R89" s="130" t="s">
        <v>3016</v>
      </c>
      <c r="S89">
        <v>27.41</v>
      </c>
      <c r="T89" s="130"/>
      <c r="U89">
        <v>471</v>
      </c>
      <c r="V89">
        <v>605</v>
      </c>
      <c r="W89">
        <v>4.2300000000000004</v>
      </c>
      <c r="X89" s="130"/>
    </row>
    <row r="90" spans="1:24" x14ac:dyDescent="0.3">
      <c r="A90" s="130" t="s">
        <v>703</v>
      </c>
      <c r="B90">
        <v>88</v>
      </c>
      <c r="C90" s="130" t="s">
        <v>895</v>
      </c>
      <c r="D90" s="130" t="s">
        <v>6</v>
      </c>
      <c r="E90">
        <v>44</v>
      </c>
      <c r="F90">
        <v>0</v>
      </c>
      <c r="G90">
        <v>5321500</v>
      </c>
      <c r="H90">
        <v>232623</v>
      </c>
      <c r="I90">
        <v>114704</v>
      </c>
      <c r="J90">
        <v>41.85</v>
      </c>
      <c r="K90" s="130" t="s">
        <v>3028</v>
      </c>
      <c r="L90">
        <v>3.33</v>
      </c>
      <c r="M90" s="130" t="s">
        <v>924</v>
      </c>
      <c r="N90">
        <v>1.04</v>
      </c>
      <c r="O90">
        <v>6.21</v>
      </c>
      <c r="P90">
        <v>9.76</v>
      </c>
      <c r="Q90">
        <v>10.54</v>
      </c>
      <c r="R90" s="130" t="s">
        <v>989</v>
      </c>
      <c r="S90">
        <v>36.01</v>
      </c>
      <c r="T90" s="130"/>
      <c r="U90">
        <v>764</v>
      </c>
      <c r="V90">
        <v>813</v>
      </c>
      <c r="W90">
        <v>6.65</v>
      </c>
      <c r="X90" s="130"/>
    </row>
    <row r="91" spans="1:24" x14ac:dyDescent="0.3">
      <c r="A91" s="130" t="s">
        <v>702</v>
      </c>
      <c r="B91">
        <v>89</v>
      </c>
      <c r="C91" s="130" t="s">
        <v>895</v>
      </c>
      <c r="D91" s="130" t="s">
        <v>6</v>
      </c>
      <c r="E91">
        <v>0.95</v>
      </c>
      <c r="F91">
        <v>-2.06</v>
      </c>
      <c r="G91">
        <v>130500</v>
      </c>
      <c r="H91">
        <v>126</v>
      </c>
      <c r="I91">
        <v>345</v>
      </c>
      <c r="K91" s="130" t="s">
        <v>923</v>
      </c>
      <c r="L91">
        <v>1.61</v>
      </c>
      <c r="M91" s="130"/>
      <c r="N91">
        <v>0</v>
      </c>
      <c r="O91">
        <v>-0.31</v>
      </c>
      <c r="P91">
        <v>-5.5</v>
      </c>
      <c r="Q91">
        <v>-17.97</v>
      </c>
      <c r="R91" s="130"/>
      <c r="S91">
        <v>44.63</v>
      </c>
      <c r="T91" s="130"/>
      <c r="X91" s="130"/>
    </row>
    <row r="92" spans="1:24" x14ac:dyDescent="0.3">
      <c r="A92" s="130" t="s">
        <v>701</v>
      </c>
      <c r="B92">
        <v>90</v>
      </c>
      <c r="C92" s="130" t="s">
        <v>895</v>
      </c>
      <c r="D92" s="130" t="s">
        <v>6</v>
      </c>
      <c r="E92">
        <v>130</v>
      </c>
      <c r="F92">
        <v>0</v>
      </c>
      <c r="G92">
        <v>1371000</v>
      </c>
      <c r="H92">
        <v>177896</v>
      </c>
      <c r="I92">
        <v>103296</v>
      </c>
      <c r="J92">
        <v>144.51</v>
      </c>
      <c r="K92" s="130" t="s">
        <v>3615</v>
      </c>
      <c r="L92">
        <v>0.28999999999999998</v>
      </c>
      <c r="M92" s="130" t="s">
        <v>1034</v>
      </c>
      <c r="N92">
        <v>0.88</v>
      </c>
      <c r="O92">
        <v>3.77</v>
      </c>
      <c r="P92">
        <v>3.86</v>
      </c>
      <c r="Q92">
        <v>5.37</v>
      </c>
      <c r="R92" s="130" t="s">
        <v>2188</v>
      </c>
      <c r="S92">
        <v>49.02</v>
      </c>
      <c r="T92" s="130"/>
      <c r="U92">
        <v>1006</v>
      </c>
      <c r="V92">
        <v>983</v>
      </c>
      <c r="W92">
        <v>59.89</v>
      </c>
      <c r="X92" s="130"/>
    </row>
    <row r="93" spans="1:24" x14ac:dyDescent="0.3">
      <c r="A93" s="130" t="s">
        <v>700</v>
      </c>
      <c r="B93">
        <v>91</v>
      </c>
      <c r="C93" s="130" t="s">
        <v>895</v>
      </c>
      <c r="D93" s="130" t="s">
        <v>6</v>
      </c>
      <c r="E93">
        <v>0.55000000000000004</v>
      </c>
      <c r="F93">
        <v>3.77</v>
      </c>
      <c r="G93">
        <v>2144800</v>
      </c>
      <c r="H93">
        <v>1158</v>
      </c>
      <c r="I93">
        <v>1941</v>
      </c>
      <c r="J93">
        <v>85.42</v>
      </c>
      <c r="K93" s="130" t="s">
        <v>910</v>
      </c>
      <c r="L93">
        <v>0.68</v>
      </c>
      <c r="M93" s="130"/>
      <c r="N93">
        <v>0.01</v>
      </c>
      <c r="O93">
        <v>1.41</v>
      </c>
      <c r="P93">
        <v>1.38</v>
      </c>
      <c r="Q93">
        <v>-6.38</v>
      </c>
      <c r="R93" s="130"/>
      <c r="S93">
        <v>30.59</v>
      </c>
      <c r="T93" s="130"/>
      <c r="U93">
        <v>1047</v>
      </c>
      <c r="V93">
        <v>1073</v>
      </c>
      <c r="W93">
        <v>-22.02</v>
      </c>
      <c r="X93" s="130"/>
    </row>
    <row r="94" spans="1:24" x14ac:dyDescent="0.3">
      <c r="A94" s="130" t="s">
        <v>699</v>
      </c>
      <c r="B94">
        <v>92</v>
      </c>
      <c r="C94" s="130" t="s">
        <v>895</v>
      </c>
      <c r="D94" s="130" t="s">
        <v>6</v>
      </c>
      <c r="E94">
        <v>11.2</v>
      </c>
      <c r="F94">
        <v>0</v>
      </c>
      <c r="G94">
        <v>2290400</v>
      </c>
      <c r="H94">
        <v>25976</v>
      </c>
      <c r="I94">
        <v>4480</v>
      </c>
      <c r="J94">
        <v>20.69</v>
      </c>
      <c r="K94" s="130" t="s">
        <v>3050</v>
      </c>
      <c r="L94">
        <v>2.74</v>
      </c>
      <c r="M94" s="130" t="s">
        <v>924</v>
      </c>
      <c r="N94">
        <v>0.56000000000000005</v>
      </c>
      <c r="O94">
        <v>15.24</v>
      </c>
      <c r="P94">
        <v>38.07</v>
      </c>
      <c r="Q94">
        <v>16.48</v>
      </c>
      <c r="R94" s="130" t="s">
        <v>987</v>
      </c>
      <c r="S94">
        <v>24.41</v>
      </c>
      <c r="T94" s="130"/>
      <c r="U94">
        <v>317</v>
      </c>
      <c r="V94">
        <v>378</v>
      </c>
      <c r="W94">
        <v>0.89</v>
      </c>
      <c r="X94" s="130"/>
    </row>
    <row r="95" spans="1:24" x14ac:dyDescent="0.3">
      <c r="A95" s="130" t="s">
        <v>698</v>
      </c>
      <c r="B95">
        <v>93</v>
      </c>
      <c r="C95" s="130" t="s">
        <v>895</v>
      </c>
      <c r="D95" s="130" t="s">
        <v>6</v>
      </c>
      <c r="E95">
        <v>34</v>
      </c>
      <c r="F95">
        <v>0.74</v>
      </c>
      <c r="G95">
        <v>7184800</v>
      </c>
      <c r="H95">
        <v>244599</v>
      </c>
      <c r="I95">
        <v>136265</v>
      </c>
      <c r="J95">
        <v>32.299999999999997</v>
      </c>
      <c r="K95" s="130" t="s">
        <v>975</v>
      </c>
      <c r="L95">
        <v>1.8</v>
      </c>
      <c r="M95" s="130" t="s">
        <v>924</v>
      </c>
      <c r="N95">
        <v>1.06</v>
      </c>
      <c r="O95">
        <v>3.22</v>
      </c>
      <c r="P95">
        <v>3.74</v>
      </c>
      <c r="Q95">
        <v>2.97</v>
      </c>
      <c r="R95" s="130" t="s">
        <v>2377</v>
      </c>
      <c r="S95">
        <v>25.57</v>
      </c>
      <c r="T95" s="130"/>
      <c r="U95">
        <v>893</v>
      </c>
      <c r="V95">
        <v>887</v>
      </c>
      <c r="W95">
        <v>1.1599999999999999</v>
      </c>
      <c r="X95" s="130"/>
    </row>
    <row r="96" spans="1:24" x14ac:dyDescent="0.3">
      <c r="A96" s="130" t="s">
        <v>697</v>
      </c>
      <c r="B96">
        <v>94</v>
      </c>
      <c r="C96" s="130" t="s">
        <v>895</v>
      </c>
      <c r="D96" s="130" t="s">
        <v>6</v>
      </c>
      <c r="E96">
        <v>1.91</v>
      </c>
      <c r="F96">
        <v>-0.52</v>
      </c>
      <c r="G96">
        <v>848100</v>
      </c>
      <c r="H96">
        <v>1608</v>
      </c>
      <c r="I96">
        <v>3055</v>
      </c>
      <c r="K96" s="130" t="s">
        <v>1049</v>
      </c>
      <c r="L96">
        <v>0.17</v>
      </c>
      <c r="M96" s="130" t="s">
        <v>903</v>
      </c>
      <c r="N96">
        <v>0</v>
      </c>
      <c r="O96">
        <v>-1.77</v>
      </c>
      <c r="P96">
        <v>-2.04</v>
      </c>
      <c r="Q96">
        <v>14.09</v>
      </c>
      <c r="R96" s="130" t="s">
        <v>1020</v>
      </c>
      <c r="S96">
        <v>24.75</v>
      </c>
      <c r="T96" s="130"/>
      <c r="X96" s="130"/>
    </row>
    <row r="97" spans="1:24" x14ac:dyDescent="0.3">
      <c r="A97" s="130" t="s">
        <v>696</v>
      </c>
      <c r="B97">
        <v>95</v>
      </c>
      <c r="C97" s="130" t="s">
        <v>895</v>
      </c>
      <c r="D97" s="130" t="s">
        <v>6</v>
      </c>
      <c r="E97">
        <v>2.1800000000000002</v>
      </c>
      <c r="F97">
        <v>-1.8</v>
      </c>
      <c r="G97">
        <v>141500</v>
      </c>
      <c r="H97">
        <v>307</v>
      </c>
      <c r="I97">
        <v>2346</v>
      </c>
      <c r="K97" s="130" t="s">
        <v>1047</v>
      </c>
      <c r="L97">
        <v>0.23</v>
      </c>
      <c r="M97" s="130"/>
      <c r="N97">
        <v>0</v>
      </c>
      <c r="O97">
        <v>-5.34</v>
      </c>
      <c r="P97">
        <v>-6.01</v>
      </c>
      <c r="Q97">
        <v>0.72</v>
      </c>
      <c r="R97" s="130"/>
      <c r="S97">
        <v>26.64</v>
      </c>
      <c r="T97" s="130"/>
      <c r="X97" s="130"/>
    </row>
    <row r="98" spans="1:24" x14ac:dyDescent="0.3">
      <c r="A98" s="130" t="s">
        <v>695</v>
      </c>
      <c r="B98">
        <v>96</v>
      </c>
      <c r="C98" s="130" t="s">
        <v>895</v>
      </c>
      <c r="D98" s="130" t="s">
        <v>6</v>
      </c>
      <c r="E98">
        <v>270</v>
      </c>
      <c r="F98">
        <v>1.1200000000000001</v>
      </c>
      <c r="G98">
        <v>91600</v>
      </c>
      <c r="H98">
        <v>24529</v>
      </c>
      <c r="I98">
        <v>28747</v>
      </c>
      <c r="J98">
        <v>10.17</v>
      </c>
      <c r="K98" s="130" t="s">
        <v>1030</v>
      </c>
      <c r="L98">
        <v>0.96</v>
      </c>
      <c r="M98" s="130"/>
      <c r="N98">
        <v>26.44</v>
      </c>
      <c r="O98">
        <v>5.67</v>
      </c>
      <c r="P98">
        <v>9.15</v>
      </c>
      <c r="Q98">
        <v>18.579999999999998</v>
      </c>
      <c r="R98" s="130" t="s">
        <v>2918</v>
      </c>
      <c r="S98">
        <v>84.28</v>
      </c>
      <c r="T98" s="130"/>
      <c r="U98">
        <v>430</v>
      </c>
      <c r="V98">
        <v>473</v>
      </c>
      <c r="W98">
        <v>3.41</v>
      </c>
      <c r="X98" s="130"/>
    </row>
    <row r="99" spans="1:24" x14ac:dyDescent="0.3">
      <c r="A99" s="130" t="s">
        <v>694</v>
      </c>
      <c r="B99">
        <v>97</v>
      </c>
      <c r="C99" s="130" t="s">
        <v>895</v>
      </c>
      <c r="D99" s="130" t="s">
        <v>6</v>
      </c>
      <c r="E99">
        <v>26.75</v>
      </c>
      <c r="F99">
        <v>0.94</v>
      </c>
      <c r="G99">
        <v>1707900</v>
      </c>
      <c r="H99">
        <v>45666</v>
      </c>
      <c r="I99">
        <v>45677</v>
      </c>
      <c r="J99">
        <v>18.190000000000001</v>
      </c>
      <c r="K99" s="130" t="s">
        <v>1028</v>
      </c>
      <c r="L99">
        <v>6.37</v>
      </c>
      <c r="M99" s="130"/>
      <c r="N99">
        <v>1.46</v>
      </c>
      <c r="O99">
        <v>0.84</v>
      </c>
      <c r="P99">
        <v>5.38</v>
      </c>
      <c r="Q99">
        <v>7.29</v>
      </c>
      <c r="R99" s="130" t="s">
        <v>1065</v>
      </c>
      <c r="S99">
        <v>44.59</v>
      </c>
      <c r="T99" s="130"/>
      <c r="U99">
        <v>695</v>
      </c>
      <c r="V99">
        <v>848</v>
      </c>
      <c r="W99">
        <v>3.59</v>
      </c>
      <c r="X99" s="130"/>
    </row>
    <row r="100" spans="1:24" x14ac:dyDescent="0.3">
      <c r="A100" s="130" t="s">
        <v>693</v>
      </c>
      <c r="B100">
        <v>98</v>
      </c>
      <c r="C100" s="130" t="s">
        <v>895</v>
      </c>
      <c r="D100" s="130" t="s">
        <v>6</v>
      </c>
      <c r="E100">
        <v>1.04</v>
      </c>
      <c r="F100">
        <v>0.97</v>
      </c>
      <c r="G100">
        <v>5575900</v>
      </c>
      <c r="H100">
        <v>5765</v>
      </c>
      <c r="I100">
        <v>18069</v>
      </c>
      <c r="K100" s="130" t="s">
        <v>920</v>
      </c>
      <c r="L100">
        <v>0.22</v>
      </c>
      <c r="M100" s="130" t="s">
        <v>903</v>
      </c>
      <c r="N100">
        <v>0</v>
      </c>
      <c r="O100">
        <v>-0.21</v>
      </c>
      <c r="P100">
        <v>-1.77</v>
      </c>
      <c r="Q100">
        <v>-17.739999999999998</v>
      </c>
      <c r="R100" s="130" t="s">
        <v>2934</v>
      </c>
      <c r="S100">
        <v>71.989999999999995</v>
      </c>
      <c r="T100" s="130"/>
      <c r="X100" s="130"/>
    </row>
    <row r="101" spans="1:24" x14ac:dyDescent="0.3">
      <c r="A101" s="130" t="s">
        <v>692</v>
      </c>
      <c r="B101">
        <v>99</v>
      </c>
      <c r="C101" s="130" t="s">
        <v>895</v>
      </c>
      <c r="D101" s="130" t="s">
        <v>239</v>
      </c>
      <c r="E101">
        <v>0.14000000000000001</v>
      </c>
      <c r="F101">
        <v>0</v>
      </c>
      <c r="G101">
        <v>0</v>
      </c>
      <c r="H101">
        <v>0</v>
      </c>
      <c r="I101">
        <v>963</v>
      </c>
      <c r="K101" s="130" t="s">
        <v>998</v>
      </c>
      <c r="L101">
        <v>2.61</v>
      </c>
      <c r="M101" s="130"/>
      <c r="N101">
        <v>0</v>
      </c>
      <c r="O101">
        <v>-20.84</v>
      </c>
      <c r="P101">
        <v>-76.08</v>
      </c>
      <c r="Q101">
        <v>-137.71</v>
      </c>
      <c r="R101" s="130"/>
      <c r="S101">
        <v>78.59</v>
      </c>
      <c r="T101" s="130"/>
      <c r="X101" s="130"/>
    </row>
    <row r="102" spans="1:24" x14ac:dyDescent="0.3">
      <c r="A102" s="130" t="s">
        <v>691</v>
      </c>
      <c r="B102">
        <v>100</v>
      </c>
      <c r="C102" s="130" t="s">
        <v>895</v>
      </c>
      <c r="D102" s="130" t="s">
        <v>6</v>
      </c>
      <c r="E102">
        <v>3.8</v>
      </c>
      <c r="F102">
        <v>0.53</v>
      </c>
      <c r="G102">
        <v>1116800</v>
      </c>
      <c r="H102">
        <v>4224</v>
      </c>
      <c r="I102">
        <v>1672</v>
      </c>
      <c r="J102">
        <v>19.600000000000001</v>
      </c>
      <c r="K102" s="130" t="s">
        <v>2926</v>
      </c>
      <c r="L102">
        <v>0.81</v>
      </c>
      <c r="M102" s="130" t="s">
        <v>909</v>
      </c>
      <c r="N102">
        <v>0.2</v>
      </c>
      <c r="O102">
        <v>8.17</v>
      </c>
      <c r="P102">
        <v>12.5</v>
      </c>
      <c r="Q102">
        <v>6.61</v>
      </c>
      <c r="R102" s="130" t="s">
        <v>3021</v>
      </c>
      <c r="S102">
        <v>38.33</v>
      </c>
      <c r="T102" s="130"/>
      <c r="U102">
        <v>627</v>
      </c>
      <c r="V102">
        <v>639</v>
      </c>
      <c r="W102">
        <v>-2.4500000000000002</v>
      </c>
      <c r="X102" s="130"/>
    </row>
    <row r="103" spans="1:24" x14ac:dyDescent="0.3">
      <c r="A103" s="130" t="s">
        <v>690</v>
      </c>
      <c r="B103">
        <v>101</v>
      </c>
      <c r="C103" s="130" t="s">
        <v>895</v>
      </c>
      <c r="D103" s="130" t="s">
        <v>2935</v>
      </c>
      <c r="E103">
        <v>9.6</v>
      </c>
      <c r="F103">
        <v>0</v>
      </c>
      <c r="G103">
        <v>131400</v>
      </c>
      <c r="H103">
        <v>1256</v>
      </c>
      <c r="I103">
        <v>7877</v>
      </c>
      <c r="J103">
        <v>38.130000000000003</v>
      </c>
      <c r="K103" s="130" t="s">
        <v>3138</v>
      </c>
      <c r="L103">
        <v>0.41</v>
      </c>
      <c r="M103" s="130" t="s">
        <v>1027</v>
      </c>
      <c r="N103">
        <v>0.25</v>
      </c>
      <c r="O103">
        <v>24.01</v>
      </c>
      <c r="P103">
        <v>29.32</v>
      </c>
      <c r="Q103">
        <v>36.299999999999997</v>
      </c>
      <c r="R103" s="130" t="s">
        <v>1111</v>
      </c>
      <c r="S103">
        <v>29.66</v>
      </c>
      <c r="T103" s="130"/>
      <c r="U103">
        <v>483</v>
      </c>
      <c r="V103">
        <v>460</v>
      </c>
      <c r="W103">
        <v>1.54</v>
      </c>
      <c r="X103" s="130"/>
    </row>
    <row r="104" spans="1:24" x14ac:dyDescent="0.3">
      <c r="A104" s="130" t="s">
        <v>689</v>
      </c>
      <c r="B104">
        <v>102</v>
      </c>
      <c r="C104" s="130" t="s">
        <v>895</v>
      </c>
      <c r="D104" s="130" t="s">
        <v>6</v>
      </c>
      <c r="E104">
        <v>18.2</v>
      </c>
      <c r="F104">
        <v>-1.62</v>
      </c>
      <c r="G104">
        <v>4007700</v>
      </c>
      <c r="H104">
        <v>73994</v>
      </c>
      <c r="I104">
        <v>55469</v>
      </c>
      <c r="J104">
        <v>13.12</v>
      </c>
      <c r="K104" s="130" t="s">
        <v>1050</v>
      </c>
      <c r="L104">
        <v>0.18</v>
      </c>
      <c r="M104" s="130" t="s">
        <v>900</v>
      </c>
      <c r="N104">
        <v>1.38</v>
      </c>
      <c r="O104">
        <v>8.6199999999999992</v>
      </c>
      <c r="P104">
        <v>10.029999999999999</v>
      </c>
      <c r="Q104">
        <v>69.58</v>
      </c>
      <c r="R104" s="130" t="s">
        <v>2185</v>
      </c>
      <c r="S104">
        <v>21.18</v>
      </c>
      <c r="T104" s="130"/>
      <c r="U104">
        <v>477</v>
      </c>
      <c r="V104">
        <v>419</v>
      </c>
      <c r="W104">
        <v>-1.32</v>
      </c>
      <c r="X104" s="130"/>
    </row>
    <row r="105" spans="1:24" x14ac:dyDescent="0.3">
      <c r="A105" s="130" t="s">
        <v>688</v>
      </c>
      <c r="B105">
        <v>103</v>
      </c>
      <c r="C105" s="130" t="s">
        <v>895</v>
      </c>
      <c r="D105" s="130" t="s">
        <v>6</v>
      </c>
      <c r="E105">
        <v>2.84</v>
      </c>
      <c r="F105">
        <v>0</v>
      </c>
      <c r="G105">
        <v>1206400</v>
      </c>
      <c r="H105">
        <v>3419</v>
      </c>
      <c r="I105">
        <v>2594</v>
      </c>
      <c r="K105" s="130" t="s">
        <v>1087</v>
      </c>
      <c r="L105">
        <v>1.7</v>
      </c>
      <c r="M105" s="130"/>
      <c r="N105">
        <v>0</v>
      </c>
      <c r="O105">
        <v>0.62</v>
      </c>
      <c r="P105">
        <v>-0.37</v>
      </c>
      <c r="Q105">
        <v>-1.25</v>
      </c>
      <c r="R105" s="130"/>
      <c r="S105">
        <v>56.17</v>
      </c>
      <c r="T105" s="130"/>
      <c r="X105" s="130"/>
    </row>
    <row r="106" spans="1:24" x14ac:dyDescent="0.3">
      <c r="A106" s="130" t="s">
        <v>687</v>
      </c>
      <c r="B106">
        <v>104</v>
      </c>
      <c r="C106" s="130" t="s">
        <v>895</v>
      </c>
      <c r="D106" s="130" t="s">
        <v>6</v>
      </c>
      <c r="E106">
        <v>1.55</v>
      </c>
      <c r="F106">
        <v>0</v>
      </c>
      <c r="G106">
        <v>7000</v>
      </c>
      <c r="H106">
        <v>11</v>
      </c>
      <c r="I106">
        <v>1589</v>
      </c>
      <c r="J106">
        <v>32.71</v>
      </c>
      <c r="K106" s="130" t="s">
        <v>913</v>
      </c>
      <c r="L106">
        <v>0.04</v>
      </c>
      <c r="M106" s="130" t="s">
        <v>912</v>
      </c>
      <c r="N106">
        <v>0.05</v>
      </c>
      <c r="O106">
        <v>5.39</v>
      </c>
      <c r="P106">
        <v>3.93</v>
      </c>
      <c r="Q106">
        <v>17</v>
      </c>
      <c r="R106" s="130" t="s">
        <v>1040</v>
      </c>
      <c r="S106">
        <v>15.87</v>
      </c>
      <c r="T106" s="130"/>
      <c r="U106">
        <v>891</v>
      </c>
      <c r="V106">
        <v>792</v>
      </c>
      <c r="W106">
        <v>0.36</v>
      </c>
      <c r="X106" s="130"/>
    </row>
    <row r="107" spans="1:24" x14ac:dyDescent="0.3">
      <c r="A107" s="130" t="s">
        <v>686</v>
      </c>
      <c r="B107">
        <v>105</v>
      </c>
      <c r="C107" s="130" t="s">
        <v>895</v>
      </c>
      <c r="D107" s="130" t="s">
        <v>6</v>
      </c>
      <c r="E107">
        <v>0.67</v>
      </c>
      <c r="F107">
        <v>1.52</v>
      </c>
      <c r="G107">
        <v>242540000</v>
      </c>
      <c r="H107">
        <v>166083</v>
      </c>
      <c r="I107">
        <v>5513</v>
      </c>
      <c r="J107">
        <v>342.4</v>
      </c>
      <c r="K107" s="130" t="s">
        <v>1066</v>
      </c>
      <c r="L107">
        <v>0.04</v>
      </c>
      <c r="M107" s="130" t="s">
        <v>912</v>
      </c>
      <c r="N107">
        <v>0</v>
      </c>
      <c r="O107">
        <v>1.67</v>
      </c>
      <c r="P107">
        <v>0.61</v>
      </c>
      <c r="Q107">
        <v>-21.18</v>
      </c>
      <c r="R107" s="130" t="s">
        <v>2751</v>
      </c>
      <c r="S107">
        <v>30.38</v>
      </c>
      <c r="T107" s="130"/>
      <c r="U107">
        <v>1087</v>
      </c>
      <c r="V107">
        <v>1091</v>
      </c>
      <c r="W107">
        <v>0.08</v>
      </c>
      <c r="X107" s="130"/>
    </row>
    <row r="108" spans="1:24" x14ac:dyDescent="0.3">
      <c r="A108" s="130" t="s">
        <v>685</v>
      </c>
      <c r="B108">
        <v>106</v>
      </c>
      <c r="C108" s="130" t="s">
        <v>895</v>
      </c>
      <c r="D108" s="130" t="s">
        <v>6</v>
      </c>
      <c r="E108">
        <v>6.05</v>
      </c>
      <c r="F108">
        <v>-3.2</v>
      </c>
      <c r="G108">
        <v>981200</v>
      </c>
      <c r="H108">
        <v>5997</v>
      </c>
      <c r="I108">
        <v>4913</v>
      </c>
      <c r="J108">
        <v>20.76</v>
      </c>
      <c r="K108" s="130" t="s">
        <v>1033</v>
      </c>
      <c r="L108">
        <v>3.67</v>
      </c>
      <c r="M108" s="130" t="s">
        <v>954</v>
      </c>
      <c r="N108">
        <v>0.3</v>
      </c>
      <c r="O108">
        <v>5.85</v>
      </c>
      <c r="P108">
        <v>12.39</v>
      </c>
      <c r="Q108">
        <v>10.54</v>
      </c>
      <c r="R108" s="130" t="s">
        <v>1055</v>
      </c>
      <c r="S108">
        <v>24.69</v>
      </c>
      <c r="T108" s="130"/>
      <c r="U108">
        <v>526</v>
      </c>
      <c r="V108">
        <v>649</v>
      </c>
      <c r="W108">
        <v>-2.63</v>
      </c>
      <c r="X108" s="130"/>
    </row>
    <row r="109" spans="1:24" x14ac:dyDescent="0.3">
      <c r="A109" s="130" t="s">
        <v>684</v>
      </c>
      <c r="B109">
        <v>107</v>
      </c>
      <c r="C109" s="130" t="s">
        <v>895</v>
      </c>
      <c r="D109" s="130" t="s">
        <v>6</v>
      </c>
      <c r="E109">
        <v>1.45</v>
      </c>
      <c r="F109">
        <v>0</v>
      </c>
      <c r="G109">
        <v>1794000</v>
      </c>
      <c r="H109">
        <v>2611</v>
      </c>
      <c r="I109">
        <v>1626</v>
      </c>
      <c r="J109">
        <v>16.62</v>
      </c>
      <c r="K109" s="130" t="s">
        <v>1088</v>
      </c>
      <c r="L109">
        <v>0.02</v>
      </c>
      <c r="M109" s="130" t="s">
        <v>894</v>
      </c>
      <c r="N109">
        <v>0.09</v>
      </c>
      <c r="O109">
        <v>6.12</v>
      </c>
      <c r="P109">
        <v>5.0999999999999996</v>
      </c>
      <c r="Q109">
        <v>7.01</v>
      </c>
      <c r="R109" s="130" t="s">
        <v>3018</v>
      </c>
      <c r="S109">
        <v>31.1</v>
      </c>
      <c r="T109" s="130"/>
      <c r="U109">
        <v>684</v>
      </c>
      <c r="V109">
        <v>582</v>
      </c>
      <c r="W109">
        <v>-0.2</v>
      </c>
      <c r="X109" s="130"/>
    </row>
    <row r="110" spans="1:24" x14ac:dyDescent="0.3">
      <c r="A110" s="130" t="s">
        <v>683</v>
      </c>
      <c r="B110">
        <v>108</v>
      </c>
      <c r="C110" s="130" t="s">
        <v>895</v>
      </c>
      <c r="D110" s="130" t="s">
        <v>6</v>
      </c>
      <c r="E110">
        <v>0.39</v>
      </c>
      <c r="F110">
        <v>2.63</v>
      </c>
      <c r="G110">
        <v>897900</v>
      </c>
      <c r="H110">
        <v>342</v>
      </c>
      <c r="I110">
        <v>831</v>
      </c>
      <c r="K110" s="130" t="s">
        <v>969</v>
      </c>
      <c r="L110">
        <v>2.25</v>
      </c>
      <c r="M110" s="130"/>
      <c r="N110">
        <v>0</v>
      </c>
      <c r="O110">
        <v>-2.14</v>
      </c>
      <c r="P110">
        <v>-16.579999999999998</v>
      </c>
      <c r="Q110">
        <v>-17.63</v>
      </c>
      <c r="R110" s="130"/>
      <c r="S110">
        <v>50.02</v>
      </c>
      <c r="T110" s="130"/>
      <c r="X110" s="130"/>
    </row>
    <row r="111" spans="1:24" x14ac:dyDescent="0.3">
      <c r="A111" s="130" t="s">
        <v>682</v>
      </c>
      <c r="B111">
        <v>109</v>
      </c>
      <c r="C111" s="130" t="s">
        <v>895</v>
      </c>
      <c r="D111" s="130" t="s">
        <v>6</v>
      </c>
      <c r="E111">
        <v>10.1</v>
      </c>
      <c r="F111">
        <v>0</v>
      </c>
      <c r="G111">
        <v>0</v>
      </c>
      <c r="H111">
        <v>0</v>
      </c>
      <c r="I111">
        <v>121</v>
      </c>
      <c r="K111" s="130" t="s">
        <v>2756</v>
      </c>
      <c r="L111">
        <v>0.57999999999999996</v>
      </c>
      <c r="M111" s="130"/>
      <c r="N111">
        <v>0</v>
      </c>
      <c r="O111">
        <v>-5.58</v>
      </c>
      <c r="P111">
        <v>-7.51</v>
      </c>
      <c r="Q111">
        <v>-9.01</v>
      </c>
      <c r="R111" s="130"/>
      <c r="S111">
        <v>29.51</v>
      </c>
      <c r="T111" s="130"/>
      <c r="X111" s="130"/>
    </row>
    <row r="112" spans="1:24" x14ac:dyDescent="0.3">
      <c r="A112" s="130" t="s">
        <v>681</v>
      </c>
      <c r="B112">
        <v>110</v>
      </c>
      <c r="C112" s="130" t="s">
        <v>895</v>
      </c>
      <c r="D112" s="130" t="s">
        <v>6</v>
      </c>
      <c r="E112">
        <v>8.9</v>
      </c>
      <c r="F112">
        <v>2.89</v>
      </c>
      <c r="G112">
        <v>51115500</v>
      </c>
      <c r="H112">
        <v>449985</v>
      </c>
      <c r="I112">
        <v>117152</v>
      </c>
      <c r="J112">
        <v>21</v>
      </c>
      <c r="K112" s="130" t="s">
        <v>953</v>
      </c>
      <c r="L112">
        <v>2.29</v>
      </c>
      <c r="M112" s="130" t="s">
        <v>1006</v>
      </c>
      <c r="N112">
        <v>0.42</v>
      </c>
      <c r="O112">
        <v>5.47</v>
      </c>
      <c r="P112">
        <v>9.8699999999999992</v>
      </c>
      <c r="Q112">
        <v>15.06</v>
      </c>
      <c r="R112" s="130" t="s">
        <v>2191</v>
      </c>
      <c r="S112">
        <v>59.67</v>
      </c>
      <c r="T112" s="130"/>
      <c r="U112">
        <v>603</v>
      </c>
      <c r="V112">
        <v>683</v>
      </c>
      <c r="W112">
        <v>2.27</v>
      </c>
      <c r="X112" s="130"/>
    </row>
    <row r="113" spans="1:24" x14ac:dyDescent="0.3">
      <c r="A113" s="130" t="s">
        <v>680</v>
      </c>
      <c r="B113">
        <v>111</v>
      </c>
      <c r="C113" s="130" t="s">
        <v>895</v>
      </c>
      <c r="D113" s="130" t="s">
        <v>6</v>
      </c>
      <c r="E113">
        <v>0.9</v>
      </c>
      <c r="F113">
        <v>0</v>
      </c>
      <c r="G113">
        <v>1740200</v>
      </c>
      <c r="H113">
        <v>1553</v>
      </c>
      <c r="I113">
        <v>680</v>
      </c>
      <c r="K113" s="130" t="s">
        <v>1104</v>
      </c>
      <c r="L113">
        <v>0.53</v>
      </c>
      <c r="M113" s="130" t="s">
        <v>912</v>
      </c>
      <c r="N113">
        <v>0</v>
      </c>
      <c r="O113">
        <v>-3.95</v>
      </c>
      <c r="P113">
        <v>-8.0500000000000007</v>
      </c>
      <c r="Q113">
        <v>-15.92</v>
      </c>
      <c r="R113" s="130" t="s">
        <v>2379</v>
      </c>
      <c r="S113">
        <v>34.090000000000003</v>
      </c>
      <c r="T113" s="130"/>
      <c r="X113" s="130"/>
    </row>
    <row r="114" spans="1:24" x14ac:dyDescent="0.3">
      <c r="A114" s="130" t="s">
        <v>679</v>
      </c>
      <c r="B114">
        <v>112</v>
      </c>
      <c r="C114" s="130" t="s">
        <v>905</v>
      </c>
      <c r="D114" s="130" t="s">
        <v>6</v>
      </c>
      <c r="E114">
        <v>14.8</v>
      </c>
      <c r="F114">
        <v>0.68</v>
      </c>
      <c r="G114">
        <v>2100</v>
      </c>
      <c r="H114">
        <v>31</v>
      </c>
      <c r="I114">
        <v>444</v>
      </c>
      <c r="J114">
        <v>4.04</v>
      </c>
      <c r="K114" s="130" t="s">
        <v>998</v>
      </c>
      <c r="L114">
        <v>1.47</v>
      </c>
      <c r="M114" s="130" t="s">
        <v>897</v>
      </c>
      <c r="N114">
        <v>3.66</v>
      </c>
      <c r="O114">
        <v>6.95</v>
      </c>
      <c r="P114">
        <v>15.39</v>
      </c>
      <c r="Q114">
        <v>15.44</v>
      </c>
      <c r="R114" s="130" t="s">
        <v>1051</v>
      </c>
      <c r="S114">
        <v>28.43</v>
      </c>
      <c r="T114" s="130"/>
      <c r="U114">
        <v>179</v>
      </c>
      <c r="V114">
        <v>300</v>
      </c>
      <c r="W114">
        <v>0.05</v>
      </c>
      <c r="X114" s="130"/>
    </row>
    <row r="115" spans="1:24" x14ac:dyDescent="0.3">
      <c r="A115" s="130" t="s">
        <v>678</v>
      </c>
      <c r="B115">
        <v>113</v>
      </c>
      <c r="C115" s="130" t="s">
        <v>895</v>
      </c>
      <c r="D115" s="130" t="s">
        <v>6</v>
      </c>
      <c r="E115">
        <v>0.61</v>
      </c>
      <c r="F115">
        <v>3.39</v>
      </c>
      <c r="G115">
        <v>43600200</v>
      </c>
      <c r="H115">
        <v>26443</v>
      </c>
      <c r="I115">
        <v>2776</v>
      </c>
      <c r="K115" s="130" t="s">
        <v>1008</v>
      </c>
      <c r="L115">
        <v>1.03</v>
      </c>
      <c r="M115" s="130"/>
      <c r="N115">
        <v>0</v>
      </c>
      <c r="O115">
        <v>1.29</v>
      </c>
      <c r="P115">
        <v>-6.88</v>
      </c>
      <c r="Q115">
        <v>3.98</v>
      </c>
      <c r="R115" s="130"/>
      <c r="S115">
        <v>88.11</v>
      </c>
      <c r="T115" s="130"/>
      <c r="X115" s="130"/>
    </row>
    <row r="116" spans="1:24" x14ac:dyDescent="0.3">
      <c r="A116" s="130" t="s">
        <v>2757</v>
      </c>
      <c r="B116">
        <v>114</v>
      </c>
      <c r="C116" s="130" t="s">
        <v>898</v>
      </c>
      <c r="D116" s="130" t="s">
        <v>97</v>
      </c>
      <c r="E116">
        <v>8.4499999999999993</v>
      </c>
      <c r="F116">
        <v>1.81</v>
      </c>
      <c r="G116">
        <v>9313900</v>
      </c>
      <c r="H116">
        <v>78362</v>
      </c>
      <c r="I116">
        <v>12136</v>
      </c>
      <c r="K116" s="130" t="s">
        <v>2881</v>
      </c>
      <c r="M116" s="130"/>
      <c r="N116">
        <v>0</v>
      </c>
      <c r="O116">
        <v>-27.16</v>
      </c>
      <c r="P116">
        <v>-44.61</v>
      </c>
      <c r="Q116">
        <v>-32.96</v>
      </c>
      <c r="R116" s="130"/>
      <c r="S116">
        <v>25.59</v>
      </c>
      <c r="T116" s="130"/>
      <c r="X116" s="130"/>
    </row>
    <row r="117" spans="1:24" x14ac:dyDescent="0.3">
      <c r="A117" s="130" t="s">
        <v>677</v>
      </c>
      <c r="B117">
        <v>115</v>
      </c>
      <c r="C117" s="130" t="s">
        <v>905</v>
      </c>
      <c r="D117" s="130" t="s">
        <v>6</v>
      </c>
      <c r="E117">
        <v>2.46</v>
      </c>
      <c r="F117">
        <v>1.65</v>
      </c>
      <c r="G117">
        <v>551400</v>
      </c>
      <c r="H117">
        <v>1365</v>
      </c>
      <c r="I117">
        <v>723</v>
      </c>
      <c r="J117">
        <v>9.1</v>
      </c>
      <c r="K117" s="130" t="s">
        <v>913</v>
      </c>
      <c r="L117">
        <v>2.19</v>
      </c>
      <c r="M117" s="130" t="s">
        <v>912</v>
      </c>
      <c r="N117">
        <v>0.27</v>
      </c>
      <c r="O117">
        <v>8.1</v>
      </c>
      <c r="P117">
        <v>14.95</v>
      </c>
      <c r="Q117">
        <v>5.5</v>
      </c>
      <c r="R117" s="130" t="s">
        <v>1030</v>
      </c>
      <c r="S117">
        <v>35.08</v>
      </c>
      <c r="T117" s="130"/>
      <c r="U117">
        <v>265</v>
      </c>
      <c r="V117">
        <v>335</v>
      </c>
      <c r="W117">
        <v>0.21</v>
      </c>
      <c r="X117" s="130"/>
    </row>
    <row r="118" spans="1:24" x14ac:dyDescent="0.3">
      <c r="A118" s="130" t="s">
        <v>676</v>
      </c>
      <c r="B118">
        <v>116</v>
      </c>
      <c r="C118" s="130" t="s">
        <v>895</v>
      </c>
      <c r="D118" s="130" t="s">
        <v>6</v>
      </c>
      <c r="E118">
        <v>133</v>
      </c>
      <c r="F118">
        <v>-1.48</v>
      </c>
      <c r="G118">
        <v>6071400</v>
      </c>
      <c r="H118">
        <v>808032</v>
      </c>
      <c r="I118">
        <v>133000</v>
      </c>
      <c r="J118">
        <v>37.619999999999997</v>
      </c>
      <c r="K118" s="130" t="s">
        <v>3616</v>
      </c>
      <c r="L118">
        <v>0.7</v>
      </c>
      <c r="M118" s="130" t="s">
        <v>971</v>
      </c>
      <c r="N118">
        <v>3.51</v>
      </c>
      <c r="O118">
        <v>25.3</v>
      </c>
      <c r="P118">
        <v>37.119999999999997</v>
      </c>
      <c r="Q118">
        <v>18.12</v>
      </c>
      <c r="R118" s="130" t="s">
        <v>1056</v>
      </c>
      <c r="S118">
        <v>28.85</v>
      </c>
      <c r="T118" s="130"/>
      <c r="U118">
        <v>466</v>
      </c>
      <c r="V118">
        <v>454</v>
      </c>
      <c r="W118">
        <v>1.36</v>
      </c>
      <c r="X118" s="130"/>
    </row>
    <row r="119" spans="1:24" x14ac:dyDescent="0.3">
      <c r="A119" s="130" t="s">
        <v>675</v>
      </c>
      <c r="B119">
        <v>117</v>
      </c>
      <c r="C119" s="130" t="s">
        <v>895</v>
      </c>
      <c r="D119" s="130" t="s">
        <v>6</v>
      </c>
      <c r="E119">
        <v>2.48</v>
      </c>
      <c r="F119">
        <v>0.81</v>
      </c>
      <c r="G119">
        <v>5305700</v>
      </c>
      <c r="H119">
        <v>13263</v>
      </c>
      <c r="I119">
        <v>12300</v>
      </c>
      <c r="J119">
        <v>60.12</v>
      </c>
      <c r="K119" s="130" t="s">
        <v>981</v>
      </c>
      <c r="L119">
        <v>3.03</v>
      </c>
      <c r="M119" s="130" t="s">
        <v>912</v>
      </c>
      <c r="N119">
        <v>0.04</v>
      </c>
      <c r="O119">
        <v>1.75</v>
      </c>
      <c r="P119">
        <v>1.25</v>
      </c>
      <c r="Q119">
        <v>0.44</v>
      </c>
      <c r="R119" s="130" t="s">
        <v>993</v>
      </c>
      <c r="S119">
        <v>26.1</v>
      </c>
      <c r="T119" s="130"/>
      <c r="U119">
        <v>1036</v>
      </c>
      <c r="V119">
        <v>1040</v>
      </c>
      <c r="W119">
        <v>-2.67</v>
      </c>
      <c r="X119" s="130"/>
    </row>
    <row r="120" spans="1:24" x14ac:dyDescent="0.3">
      <c r="A120" s="130" t="s">
        <v>674</v>
      </c>
      <c r="B120">
        <v>118</v>
      </c>
      <c r="C120" s="130" t="s">
        <v>895</v>
      </c>
      <c r="D120" s="130" t="s">
        <v>6</v>
      </c>
      <c r="E120">
        <v>0.55000000000000004</v>
      </c>
      <c r="F120">
        <v>0</v>
      </c>
      <c r="G120">
        <v>1569600</v>
      </c>
      <c r="H120">
        <v>862</v>
      </c>
      <c r="I120">
        <v>1522</v>
      </c>
      <c r="J120">
        <v>26.59</v>
      </c>
      <c r="K120" s="130" t="s">
        <v>1025</v>
      </c>
      <c r="L120">
        <v>1.02</v>
      </c>
      <c r="M120" s="130" t="s">
        <v>912</v>
      </c>
      <c r="N120">
        <v>0.02</v>
      </c>
      <c r="O120">
        <v>3.75</v>
      </c>
      <c r="P120">
        <v>4.7300000000000004</v>
      </c>
      <c r="Q120">
        <v>3.64</v>
      </c>
      <c r="R120" s="130" t="s">
        <v>3037</v>
      </c>
      <c r="S120">
        <v>48.19</v>
      </c>
      <c r="T120" s="130"/>
      <c r="U120">
        <v>812</v>
      </c>
      <c r="V120">
        <v>817</v>
      </c>
      <c r="W120">
        <v>-0.31</v>
      </c>
      <c r="X120" s="130"/>
    </row>
    <row r="121" spans="1:24" x14ac:dyDescent="0.3">
      <c r="A121" s="130" t="s">
        <v>673</v>
      </c>
      <c r="B121">
        <v>119</v>
      </c>
      <c r="C121" s="130" t="s">
        <v>895</v>
      </c>
      <c r="D121" s="130" t="s">
        <v>6</v>
      </c>
      <c r="E121">
        <v>2.1800000000000002</v>
      </c>
      <c r="F121">
        <v>0.93</v>
      </c>
      <c r="G121">
        <v>5543000</v>
      </c>
      <c r="H121">
        <v>11926</v>
      </c>
      <c r="I121">
        <v>1624</v>
      </c>
      <c r="J121">
        <v>5.89</v>
      </c>
      <c r="K121" s="130" t="s">
        <v>994</v>
      </c>
      <c r="L121">
        <v>0.5</v>
      </c>
      <c r="M121" s="130"/>
      <c r="N121">
        <v>0.37</v>
      </c>
      <c r="O121">
        <v>10.18</v>
      </c>
      <c r="P121">
        <v>23.42</v>
      </c>
      <c r="Q121">
        <v>72.69</v>
      </c>
      <c r="R121" s="130"/>
      <c r="S121">
        <v>68.290000000000006</v>
      </c>
      <c r="T121" s="130"/>
      <c r="U121">
        <v>106</v>
      </c>
      <c r="V121">
        <v>212</v>
      </c>
      <c r="W121">
        <v>-0.02</v>
      </c>
      <c r="X121" s="130"/>
    </row>
    <row r="122" spans="1:24" x14ac:dyDescent="0.3">
      <c r="A122" s="130" t="s">
        <v>672</v>
      </c>
      <c r="B122">
        <v>120</v>
      </c>
      <c r="C122" s="130" t="s">
        <v>895</v>
      </c>
      <c r="D122" s="130" t="s">
        <v>6</v>
      </c>
      <c r="E122">
        <v>32</v>
      </c>
      <c r="F122">
        <v>3.23</v>
      </c>
      <c r="G122">
        <v>6097000</v>
      </c>
      <c r="H122">
        <v>191890</v>
      </c>
      <c r="I122">
        <v>43200</v>
      </c>
      <c r="K122" s="130" t="s">
        <v>3223</v>
      </c>
      <c r="L122">
        <v>2.5299999999999998</v>
      </c>
      <c r="M122" s="130"/>
      <c r="N122">
        <v>0</v>
      </c>
      <c r="O122">
        <v>-7.54</v>
      </c>
      <c r="P122">
        <v>-21.69</v>
      </c>
      <c r="Q122">
        <v>-20.41</v>
      </c>
      <c r="R122" s="130"/>
      <c r="S122">
        <v>72.400000000000006</v>
      </c>
      <c r="T122" s="130"/>
      <c r="X122" s="130"/>
    </row>
    <row r="123" spans="1:24" x14ac:dyDescent="0.3">
      <c r="A123" s="130" t="s">
        <v>671</v>
      </c>
      <c r="B123">
        <v>121</v>
      </c>
      <c r="C123" s="130" t="s">
        <v>905</v>
      </c>
      <c r="D123" s="130" t="s">
        <v>6</v>
      </c>
      <c r="E123">
        <v>2.08</v>
      </c>
      <c r="F123">
        <v>0.97</v>
      </c>
      <c r="G123">
        <v>1325300</v>
      </c>
      <c r="H123">
        <v>2772</v>
      </c>
      <c r="I123">
        <v>1928</v>
      </c>
      <c r="K123" s="130" t="s">
        <v>1045</v>
      </c>
      <c r="L123">
        <v>2.14</v>
      </c>
      <c r="M123" s="130"/>
      <c r="N123">
        <v>0</v>
      </c>
      <c r="O123">
        <v>-1.73</v>
      </c>
      <c r="P123">
        <v>-11.66</v>
      </c>
      <c r="Q123">
        <v>1.83</v>
      </c>
      <c r="R123" s="130"/>
      <c r="S123">
        <v>32.159999999999997</v>
      </c>
      <c r="T123" s="130"/>
      <c r="X123" s="130"/>
    </row>
    <row r="124" spans="1:24" x14ac:dyDescent="0.3">
      <c r="A124" s="130" t="s">
        <v>670</v>
      </c>
      <c r="B124">
        <v>122</v>
      </c>
      <c r="C124" s="130" t="s">
        <v>895</v>
      </c>
      <c r="D124" s="130" t="s">
        <v>6</v>
      </c>
      <c r="E124">
        <v>0.48</v>
      </c>
      <c r="F124">
        <v>0</v>
      </c>
      <c r="G124">
        <v>13230300</v>
      </c>
      <c r="H124">
        <v>6395</v>
      </c>
      <c r="I124">
        <v>3968</v>
      </c>
      <c r="K124" s="130" t="s">
        <v>993</v>
      </c>
      <c r="L124">
        <v>5.16</v>
      </c>
      <c r="M124" s="130"/>
      <c r="N124">
        <v>0</v>
      </c>
      <c r="O124">
        <v>1.59</v>
      </c>
      <c r="P124">
        <v>-14.8</v>
      </c>
      <c r="Q124">
        <v>-42.58</v>
      </c>
      <c r="R124" s="130"/>
      <c r="S124">
        <v>44.18</v>
      </c>
      <c r="T124" s="130"/>
      <c r="X124" s="130"/>
    </row>
    <row r="125" spans="1:24" x14ac:dyDescent="0.3">
      <c r="A125" s="130" t="s">
        <v>669</v>
      </c>
      <c r="B125">
        <v>123</v>
      </c>
      <c r="C125" s="130" t="s">
        <v>895</v>
      </c>
      <c r="D125" s="130" t="s">
        <v>6</v>
      </c>
      <c r="E125">
        <v>1.03</v>
      </c>
      <c r="F125">
        <v>1.98</v>
      </c>
      <c r="G125">
        <v>9491100</v>
      </c>
      <c r="H125">
        <v>9669</v>
      </c>
      <c r="I125">
        <v>4126</v>
      </c>
      <c r="J125">
        <v>17.53</v>
      </c>
      <c r="K125" s="130" t="s">
        <v>1098</v>
      </c>
      <c r="L125">
        <v>0.77</v>
      </c>
      <c r="M125" s="130"/>
      <c r="N125">
        <v>0.06</v>
      </c>
      <c r="O125">
        <v>4.32</v>
      </c>
      <c r="P125">
        <v>4.5199999999999996</v>
      </c>
      <c r="Q125">
        <v>20.47</v>
      </c>
      <c r="R125" s="130"/>
      <c r="S125">
        <v>39.74</v>
      </c>
      <c r="T125" s="130"/>
      <c r="U125">
        <v>709</v>
      </c>
      <c r="V125">
        <v>678</v>
      </c>
      <c r="W125">
        <v>1.1599999999999999</v>
      </c>
      <c r="X125" s="130"/>
    </row>
    <row r="126" spans="1:24" x14ac:dyDescent="0.3">
      <c r="A126" s="130" t="s">
        <v>668</v>
      </c>
      <c r="B126">
        <v>124</v>
      </c>
      <c r="C126" s="130" t="s">
        <v>895</v>
      </c>
      <c r="D126" s="130" t="s">
        <v>6</v>
      </c>
      <c r="E126">
        <v>30.5</v>
      </c>
      <c r="F126">
        <v>0</v>
      </c>
      <c r="G126">
        <v>900</v>
      </c>
      <c r="H126">
        <v>28</v>
      </c>
      <c r="I126">
        <v>366</v>
      </c>
      <c r="J126">
        <v>8.99</v>
      </c>
      <c r="K126" s="130" t="s">
        <v>1035</v>
      </c>
      <c r="L126">
        <v>0.41</v>
      </c>
      <c r="M126" s="130" t="s">
        <v>899</v>
      </c>
      <c r="N126">
        <v>3.37</v>
      </c>
      <c r="O126">
        <v>5.66</v>
      </c>
      <c r="P126">
        <v>7.69</v>
      </c>
      <c r="Q126">
        <v>0.26</v>
      </c>
      <c r="R126" s="130" t="s">
        <v>3022</v>
      </c>
      <c r="S126">
        <v>55.53</v>
      </c>
      <c r="T126" s="130"/>
      <c r="U126">
        <v>443</v>
      </c>
      <c r="V126">
        <v>441</v>
      </c>
      <c r="W126">
        <v>-0.05</v>
      </c>
      <c r="X126" s="130"/>
    </row>
    <row r="127" spans="1:24" x14ac:dyDescent="0.3">
      <c r="A127" s="130" t="s">
        <v>667</v>
      </c>
      <c r="B127">
        <v>125</v>
      </c>
      <c r="C127" s="130" t="s">
        <v>895</v>
      </c>
      <c r="D127" s="130" t="s">
        <v>6</v>
      </c>
      <c r="E127">
        <v>12.3</v>
      </c>
      <c r="F127">
        <v>6.03</v>
      </c>
      <c r="G127">
        <v>11377000</v>
      </c>
      <c r="H127">
        <v>137173</v>
      </c>
      <c r="I127">
        <v>11730</v>
      </c>
      <c r="J127">
        <v>69.290000000000006</v>
      </c>
      <c r="K127" s="130" t="s">
        <v>3139</v>
      </c>
      <c r="L127">
        <v>1.47</v>
      </c>
      <c r="M127" s="130"/>
      <c r="N127">
        <v>0.18</v>
      </c>
      <c r="O127">
        <v>8.9499999999999993</v>
      </c>
      <c r="P127">
        <v>9.83</v>
      </c>
      <c r="Q127">
        <v>28.93</v>
      </c>
      <c r="R127" s="130" t="s">
        <v>914</v>
      </c>
      <c r="S127">
        <v>49.55</v>
      </c>
      <c r="T127" s="130"/>
      <c r="U127">
        <v>722</v>
      </c>
      <c r="V127">
        <v>648</v>
      </c>
      <c r="W127">
        <v>1.81</v>
      </c>
      <c r="X127" s="130"/>
    </row>
    <row r="128" spans="1:24" x14ac:dyDescent="0.3">
      <c r="A128" s="130" t="s">
        <v>666</v>
      </c>
      <c r="B128">
        <v>126</v>
      </c>
      <c r="C128" s="130" t="s">
        <v>895</v>
      </c>
      <c r="D128" s="130" t="s">
        <v>6</v>
      </c>
      <c r="E128">
        <v>0.79</v>
      </c>
      <c r="F128">
        <v>1.28</v>
      </c>
      <c r="G128">
        <v>713800</v>
      </c>
      <c r="H128">
        <v>558</v>
      </c>
      <c r="I128">
        <v>1007</v>
      </c>
      <c r="J128">
        <v>4.92</v>
      </c>
      <c r="K128" s="130" t="s">
        <v>1059</v>
      </c>
      <c r="L128">
        <v>2.59</v>
      </c>
      <c r="M128" s="130" t="s">
        <v>912</v>
      </c>
      <c r="N128">
        <v>0.16</v>
      </c>
      <c r="O128">
        <v>1.28</v>
      </c>
      <c r="P128">
        <v>11.56</v>
      </c>
      <c r="Q128">
        <v>4.25</v>
      </c>
      <c r="R128" s="130" t="s">
        <v>917</v>
      </c>
      <c r="S128">
        <v>25.85</v>
      </c>
      <c r="T128" s="130"/>
      <c r="U128">
        <v>260</v>
      </c>
      <c r="V128">
        <v>583</v>
      </c>
      <c r="W128">
        <v>0.27</v>
      </c>
      <c r="X128" s="130"/>
    </row>
    <row r="129" spans="1:24" x14ac:dyDescent="0.3">
      <c r="A129" s="130" t="s">
        <v>665</v>
      </c>
      <c r="B129">
        <v>127</v>
      </c>
      <c r="C129" s="130" t="s">
        <v>895</v>
      </c>
      <c r="D129" s="130" t="s">
        <v>6</v>
      </c>
      <c r="E129">
        <v>3.98</v>
      </c>
      <c r="F129">
        <v>-2.93</v>
      </c>
      <c r="G129">
        <v>162092400</v>
      </c>
      <c r="H129">
        <v>654644</v>
      </c>
      <c r="I129">
        <v>43780</v>
      </c>
      <c r="J129">
        <v>31.8</v>
      </c>
      <c r="K129" s="130" t="s">
        <v>3617</v>
      </c>
      <c r="L129">
        <v>0.5</v>
      </c>
      <c r="M129" s="130" t="s">
        <v>903</v>
      </c>
      <c r="N129">
        <v>0.12</v>
      </c>
      <c r="O129">
        <v>25.04</v>
      </c>
      <c r="P129">
        <v>33.119999999999997</v>
      </c>
      <c r="Q129">
        <v>22.86</v>
      </c>
      <c r="R129" s="130" t="s">
        <v>938</v>
      </c>
      <c r="S129">
        <v>42.78</v>
      </c>
      <c r="T129" s="130"/>
      <c r="U129">
        <v>446</v>
      </c>
      <c r="V129">
        <v>429</v>
      </c>
      <c r="W129">
        <v>4.53</v>
      </c>
      <c r="X129" s="130"/>
    </row>
    <row r="130" spans="1:24" x14ac:dyDescent="0.3">
      <c r="A130" s="130" t="s">
        <v>664</v>
      </c>
      <c r="B130">
        <v>128</v>
      </c>
      <c r="C130" s="130" t="s">
        <v>895</v>
      </c>
      <c r="D130" s="130" t="s">
        <v>6</v>
      </c>
      <c r="E130">
        <v>0.73</v>
      </c>
      <c r="F130">
        <v>2.82</v>
      </c>
      <c r="G130">
        <v>3599400</v>
      </c>
      <c r="H130">
        <v>2580</v>
      </c>
      <c r="I130">
        <v>994</v>
      </c>
      <c r="K130" s="130" t="s">
        <v>993</v>
      </c>
      <c r="L130">
        <v>2.35</v>
      </c>
      <c r="M130" s="130"/>
      <c r="N130">
        <v>0</v>
      </c>
      <c r="O130">
        <v>-3.63</v>
      </c>
      <c r="P130">
        <v>-25.71</v>
      </c>
      <c r="Q130">
        <v>-49.56</v>
      </c>
      <c r="R130" s="130"/>
      <c r="S130">
        <v>45.4</v>
      </c>
      <c r="T130" s="130"/>
      <c r="X130" s="130"/>
    </row>
    <row r="131" spans="1:24" x14ac:dyDescent="0.3">
      <c r="A131" s="130" t="s">
        <v>663</v>
      </c>
      <c r="B131">
        <v>129</v>
      </c>
      <c r="C131" s="130" t="s">
        <v>905</v>
      </c>
      <c r="D131" s="130" t="s">
        <v>6</v>
      </c>
      <c r="E131">
        <v>77</v>
      </c>
      <c r="F131">
        <v>4.76</v>
      </c>
      <c r="G131">
        <v>100</v>
      </c>
      <c r="H131">
        <v>8</v>
      </c>
      <c r="I131">
        <v>578</v>
      </c>
      <c r="K131" s="130" t="s">
        <v>1008</v>
      </c>
      <c r="L131">
        <v>0.46</v>
      </c>
      <c r="M131" s="130"/>
      <c r="N131">
        <v>0</v>
      </c>
      <c r="O131">
        <v>-9.19</v>
      </c>
      <c r="P131">
        <v>-17.41</v>
      </c>
      <c r="Q131">
        <v>-3.39</v>
      </c>
      <c r="R131" s="130"/>
      <c r="S131">
        <v>25.8</v>
      </c>
      <c r="T131" s="130"/>
      <c r="X131" s="130"/>
    </row>
    <row r="132" spans="1:24" x14ac:dyDescent="0.3">
      <c r="A132" s="130" t="s">
        <v>662</v>
      </c>
      <c r="B132">
        <v>130</v>
      </c>
      <c r="C132" s="130" t="s">
        <v>895</v>
      </c>
      <c r="D132" s="130" t="s">
        <v>6</v>
      </c>
      <c r="E132">
        <v>3.26</v>
      </c>
      <c r="F132">
        <v>0</v>
      </c>
      <c r="G132">
        <v>119700</v>
      </c>
      <c r="H132">
        <v>385</v>
      </c>
      <c r="I132">
        <v>2608</v>
      </c>
      <c r="K132" s="130" t="s">
        <v>3140</v>
      </c>
      <c r="L132">
        <v>11.27</v>
      </c>
      <c r="M132" s="130"/>
      <c r="N132">
        <v>0</v>
      </c>
      <c r="O132">
        <v>-0.34</v>
      </c>
      <c r="P132">
        <v>-17.079999999999998</v>
      </c>
      <c r="Q132">
        <v>-197.38</v>
      </c>
      <c r="R132" s="130"/>
      <c r="S132">
        <v>37.409999999999997</v>
      </c>
      <c r="T132" s="130"/>
      <c r="X132" s="130"/>
    </row>
    <row r="133" spans="1:24" x14ac:dyDescent="0.3">
      <c r="A133" s="130" t="s">
        <v>661</v>
      </c>
      <c r="B133">
        <v>131</v>
      </c>
      <c r="C133" s="130" t="s">
        <v>905</v>
      </c>
      <c r="D133" s="130" t="s">
        <v>6</v>
      </c>
      <c r="E133">
        <v>0.81</v>
      </c>
      <c r="F133">
        <v>2.5299999999999998</v>
      </c>
      <c r="G133">
        <v>1137300</v>
      </c>
      <c r="H133">
        <v>915</v>
      </c>
      <c r="I133">
        <v>864</v>
      </c>
      <c r="K133" s="130" t="s">
        <v>1052</v>
      </c>
      <c r="L133">
        <v>5.35</v>
      </c>
      <c r="M133" s="130"/>
      <c r="N133">
        <v>0</v>
      </c>
      <c r="O133">
        <v>0.14000000000000001</v>
      </c>
      <c r="P133">
        <v>-15.85</v>
      </c>
      <c r="Q133">
        <v>-21.43</v>
      </c>
      <c r="R133" s="130"/>
      <c r="S133">
        <v>29.4</v>
      </c>
      <c r="T133" s="130"/>
      <c r="X133" s="130"/>
    </row>
    <row r="134" spans="1:24" x14ac:dyDescent="0.3">
      <c r="A134" s="130" t="s">
        <v>660</v>
      </c>
      <c r="B134">
        <v>132</v>
      </c>
      <c r="C134" s="130" t="s">
        <v>895</v>
      </c>
      <c r="D134" s="130" t="s">
        <v>6</v>
      </c>
      <c r="E134">
        <v>0.53</v>
      </c>
      <c r="F134">
        <v>-1.85</v>
      </c>
      <c r="G134">
        <v>1342000</v>
      </c>
      <c r="H134">
        <v>722</v>
      </c>
      <c r="I134">
        <v>458</v>
      </c>
      <c r="K134" s="130" t="s">
        <v>2761</v>
      </c>
      <c r="L134">
        <v>1.41</v>
      </c>
      <c r="M134" s="130"/>
      <c r="N134">
        <v>0</v>
      </c>
      <c r="O134">
        <v>-9.61</v>
      </c>
      <c r="P134">
        <v>-29.19</v>
      </c>
      <c r="Q134">
        <v>-12.76</v>
      </c>
      <c r="R134" s="130"/>
      <c r="S134">
        <v>63.74</v>
      </c>
      <c r="T134" s="130"/>
      <c r="X134" s="130"/>
    </row>
    <row r="135" spans="1:24" x14ac:dyDescent="0.3">
      <c r="A135" s="130" t="s">
        <v>659</v>
      </c>
      <c r="B135">
        <v>133</v>
      </c>
      <c r="C135" s="130" t="s">
        <v>905</v>
      </c>
      <c r="D135" s="130" t="s">
        <v>6</v>
      </c>
      <c r="E135">
        <v>0.74</v>
      </c>
      <c r="F135">
        <v>-1.33</v>
      </c>
      <c r="G135">
        <v>463300</v>
      </c>
      <c r="H135">
        <v>345</v>
      </c>
      <c r="I135">
        <v>25768</v>
      </c>
      <c r="J135">
        <v>46.68</v>
      </c>
      <c r="K135" s="130" t="s">
        <v>928</v>
      </c>
      <c r="L135">
        <v>8.8000000000000007</v>
      </c>
      <c r="M135" s="130" t="s">
        <v>927</v>
      </c>
      <c r="N135">
        <v>0.02</v>
      </c>
      <c r="O135">
        <v>1.02</v>
      </c>
      <c r="P135">
        <v>1.34</v>
      </c>
      <c r="Q135">
        <v>9.7200000000000006</v>
      </c>
      <c r="R135" s="130" t="s">
        <v>2384</v>
      </c>
      <c r="S135">
        <v>5.17</v>
      </c>
      <c r="T135" s="130"/>
      <c r="U135">
        <v>1009</v>
      </c>
      <c r="V135">
        <v>1050</v>
      </c>
      <c r="W135">
        <v>0.01</v>
      </c>
      <c r="X135" s="130"/>
    </row>
    <row r="136" spans="1:24" x14ac:dyDescent="0.3">
      <c r="A136" s="130" t="s">
        <v>658</v>
      </c>
      <c r="B136">
        <v>134</v>
      </c>
      <c r="C136" s="130" t="s">
        <v>905</v>
      </c>
      <c r="D136" s="130" t="s">
        <v>6</v>
      </c>
      <c r="E136">
        <v>2.2000000000000002</v>
      </c>
      <c r="F136">
        <v>0.92</v>
      </c>
      <c r="G136">
        <v>300</v>
      </c>
      <c r="H136">
        <v>1</v>
      </c>
      <c r="I136">
        <v>660</v>
      </c>
      <c r="K136" s="130" t="s">
        <v>957</v>
      </c>
      <c r="L136">
        <v>0.02</v>
      </c>
      <c r="M136" s="130"/>
      <c r="N136">
        <v>0</v>
      </c>
      <c r="O136">
        <v>-1.67</v>
      </c>
      <c r="P136">
        <v>-1.53</v>
      </c>
      <c r="Q136">
        <v>-5.05</v>
      </c>
      <c r="R136" s="130"/>
      <c r="S136">
        <v>26.68</v>
      </c>
      <c r="T136" s="130"/>
      <c r="X136" s="130"/>
    </row>
    <row r="137" spans="1:24" x14ac:dyDescent="0.3">
      <c r="A137" s="130" t="s">
        <v>657</v>
      </c>
      <c r="B137">
        <v>135</v>
      </c>
      <c r="C137" s="130" t="s">
        <v>895</v>
      </c>
      <c r="D137" s="130" t="s">
        <v>6</v>
      </c>
      <c r="E137">
        <v>19.600000000000001</v>
      </c>
      <c r="F137">
        <v>0.51</v>
      </c>
      <c r="G137">
        <v>16251700</v>
      </c>
      <c r="H137">
        <v>319022</v>
      </c>
      <c r="I137">
        <v>33200</v>
      </c>
      <c r="J137">
        <v>26.93</v>
      </c>
      <c r="K137" s="130" t="s">
        <v>930</v>
      </c>
      <c r="L137">
        <v>2.19</v>
      </c>
      <c r="M137" s="130" t="s">
        <v>940</v>
      </c>
      <c r="N137">
        <v>0.72</v>
      </c>
      <c r="O137">
        <v>3.06</v>
      </c>
      <c r="P137">
        <v>4.59</v>
      </c>
      <c r="Q137">
        <v>7.2</v>
      </c>
      <c r="R137" s="130" t="s">
        <v>989</v>
      </c>
      <c r="S137">
        <v>65.12</v>
      </c>
      <c r="T137" s="130"/>
      <c r="U137">
        <v>862</v>
      </c>
      <c r="V137">
        <v>870</v>
      </c>
      <c r="W137">
        <v>-11.88</v>
      </c>
      <c r="X137" s="130"/>
    </row>
    <row r="138" spans="1:24" x14ac:dyDescent="0.3">
      <c r="A138" s="130" t="s">
        <v>656</v>
      </c>
      <c r="B138">
        <v>136</v>
      </c>
      <c r="C138" s="130" t="s">
        <v>895</v>
      </c>
      <c r="D138" s="130" t="s">
        <v>6</v>
      </c>
      <c r="E138">
        <v>5.6</v>
      </c>
      <c r="F138">
        <v>1.82</v>
      </c>
      <c r="G138">
        <v>18075900</v>
      </c>
      <c r="H138">
        <v>100210</v>
      </c>
      <c r="I138">
        <v>45525</v>
      </c>
      <c r="J138">
        <v>26.68</v>
      </c>
      <c r="K138" s="130" t="s">
        <v>1079</v>
      </c>
      <c r="L138">
        <v>1.35</v>
      </c>
      <c r="M138" s="130" t="s">
        <v>914</v>
      </c>
      <c r="N138">
        <v>0.2</v>
      </c>
      <c r="O138">
        <v>4.47</v>
      </c>
      <c r="P138">
        <v>7.15</v>
      </c>
      <c r="Q138">
        <v>25.36</v>
      </c>
      <c r="R138" s="130" t="s">
        <v>928</v>
      </c>
      <c r="S138">
        <v>24.22</v>
      </c>
      <c r="T138" s="130"/>
      <c r="U138">
        <v>757</v>
      </c>
      <c r="V138">
        <v>798</v>
      </c>
      <c r="W138">
        <v>0.27</v>
      </c>
      <c r="X138" s="130"/>
    </row>
    <row r="139" spans="1:24" x14ac:dyDescent="0.3">
      <c r="A139" s="130" t="s">
        <v>655</v>
      </c>
      <c r="B139">
        <v>137</v>
      </c>
      <c r="C139" s="130" t="s">
        <v>895</v>
      </c>
      <c r="D139" s="130" t="s">
        <v>6</v>
      </c>
      <c r="E139">
        <v>2.84</v>
      </c>
      <c r="F139">
        <v>0.71</v>
      </c>
      <c r="G139">
        <v>145400</v>
      </c>
      <c r="H139">
        <v>412</v>
      </c>
      <c r="I139">
        <v>1082</v>
      </c>
      <c r="K139" s="130" t="s">
        <v>984</v>
      </c>
      <c r="L139">
        <v>0.11</v>
      </c>
      <c r="M139" s="130"/>
      <c r="N139">
        <v>0</v>
      </c>
      <c r="O139">
        <v>-1.25</v>
      </c>
      <c r="P139">
        <v>-1.19</v>
      </c>
      <c r="Q139">
        <v>-1.44</v>
      </c>
      <c r="R139" s="130"/>
      <c r="S139">
        <v>36.950000000000003</v>
      </c>
      <c r="T139" s="130"/>
      <c r="X139" s="130"/>
    </row>
    <row r="140" spans="1:24" x14ac:dyDescent="0.3">
      <c r="A140" s="130" t="s">
        <v>654</v>
      </c>
      <c r="B140">
        <v>138</v>
      </c>
      <c r="C140" s="130" t="s">
        <v>895</v>
      </c>
      <c r="D140" s="130" t="s">
        <v>6</v>
      </c>
      <c r="E140">
        <v>2.36</v>
      </c>
      <c r="F140">
        <v>-1.67</v>
      </c>
      <c r="G140">
        <v>174200</v>
      </c>
      <c r="H140">
        <v>413</v>
      </c>
      <c r="I140">
        <v>2266</v>
      </c>
      <c r="K140" s="130" t="s">
        <v>1032</v>
      </c>
      <c r="L140">
        <v>2.0099999999999998</v>
      </c>
      <c r="M140" s="130"/>
      <c r="N140">
        <v>0</v>
      </c>
      <c r="O140">
        <v>0.94</v>
      </c>
      <c r="P140">
        <v>-0.56000000000000005</v>
      </c>
      <c r="Q140">
        <v>7.14</v>
      </c>
      <c r="R140" s="130"/>
      <c r="S140">
        <v>41.38</v>
      </c>
      <c r="T140" s="130"/>
      <c r="X140" s="130"/>
    </row>
    <row r="141" spans="1:24" x14ac:dyDescent="0.3">
      <c r="A141" s="130" t="s">
        <v>653</v>
      </c>
      <c r="B141">
        <v>139</v>
      </c>
      <c r="C141" s="130" t="s">
        <v>905</v>
      </c>
      <c r="D141" s="130" t="s">
        <v>6</v>
      </c>
      <c r="E141">
        <v>1.22</v>
      </c>
      <c r="F141">
        <v>0.83</v>
      </c>
      <c r="G141">
        <v>912700</v>
      </c>
      <c r="H141">
        <v>1102</v>
      </c>
      <c r="I141">
        <v>1255</v>
      </c>
      <c r="J141">
        <v>9.24</v>
      </c>
      <c r="K141" s="130" t="s">
        <v>2389</v>
      </c>
      <c r="L141">
        <v>1.1000000000000001</v>
      </c>
      <c r="M141" s="130"/>
      <c r="N141">
        <v>0.14000000000000001</v>
      </c>
      <c r="O141">
        <v>3.86</v>
      </c>
      <c r="P141">
        <v>5.25</v>
      </c>
      <c r="Q141">
        <v>10.74</v>
      </c>
      <c r="R141" s="130" t="s">
        <v>1129</v>
      </c>
      <c r="S141">
        <v>35.229999999999997</v>
      </c>
      <c r="T141" s="130"/>
      <c r="U141">
        <v>515</v>
      </c>
      <c r="V141">
        <v>529</v>
      </c>
      <c r="W141">
        <v>-0.1</v>
      </c>
      <c r="X141" s="130"/>
    </row>
    <row r="142" spans="1:24" x14ac:dyDescent="0.3">
      <c r="A142" s="130" t="s">
        <v>652</v>
      </c>
      <c r="B142">
        <v>140</v>
      </c>
      <c r="C142" s="130" t="s">
        <v>895</v>
      </c>
      <c r="D142" s="130" t="s">
        <v>6</v>
      </c>
      <c r="E142">
        <v>1.1000000000000001</v>
      </c>
      <c r="F142">
        <v>1.85</v>
      </c>
      <c r="G142">
        <v>1014500</v>
      </c>
      <c r="H142">
        <v>1102</v>
      </c>
      <c r="I142">
        <v>281</v>
      </c>
      <c r="K142" s="130" t="s">
        <v>1104</v>
      </c>
      <c r="L142">
        <v>1.43</v>
      </c>
      <c r="M142" s="130"/>
      <c r="N142">
        <v>0</v>
      </c>
      <c r="O142">
        <v>-7.74</v>
      </c>
      <c r="P142">
        <v>-21.02</v>
      </c>
      <c r="Q142">
        <v>-28.24</v>
      </c>
      <c r="R142" s="130"/>
      <c r="S142">
        <v>57.91</v>
      </c>
      <c r="T142" s="130"/>
      <c r="X142" s="130"/>
    </row>
    <row r="143" spans="1:24" x14ac:dyDescent="0.3">
      <c r="A143" s="130" t="s">
        <v>651</v>
      </c>
      <c r="B143">
        <v>141</v>
      </c>
      <c r="C143" s="130" t="s">
        <v>895</v>
      </c>
      <c r="D143" s="130" t="s">
        <v>6</v>
      </c>
      <c r="E143">
        <v>3.48</v>
      </c>
      <c r="F143">
        <v>-1.69</v>
      </c>
      <c r="G143">
        <v>1478700</v>
      </c>
      <c r="H143">
        <v>5161</v>
      </c>
      <c r="I143">
        <v>14000</v>
      </c>
      <c r="J143">
        <v>66.3</v>
      </c>
      <c r="K143" s="130" t="s">
        <v>2768</v>
      </c>
      <c r="L143">
        <v>1.48</v>
      </c>
      <c r="M143" s="130" t="s">
        <v>894</v>
      </c>
      <c r="N143">
        <v>0.05</v>
      </c>
      <c r="O143">
        <v>3.63</v>
      </c>
      <c r="P143">
        <v>6.06</v>
      </c>
      <c r="Q143">
        <v>7.16</v>
      </c>
      <c r="R143" s="130" t="s">
        <v>929</v>
      </c>
      <c r="S143">
        <v>15.09</v>
      </c>
      <c r="T143" s="130"/>
      <c r="U143">
        <v>915</v>
      </c>
      <c r="V143">
        <v>966</v>
      </c>
      <c r="W143">
        <v>-3.25</v>
      </c>
      <c r="X143" s="130"/>
    </row>
    <row r="144" spans="1:24" x14ac:dyDescent="0.3">
      <c r="A144" s="130" t="s">
        <v>650</v>
      </c>
      <c r="B144">
        <v>142</v>
      </c>
      <c r="C144" s="130" t="s">
        <v>905</v>
      </c>
      <c r="D144" s="130" t="s">
        <v>6</v>
      </c>
      <c r="E144">
        <v>1.77</v>
      </c>
      <c r="F144">
        <v>2.31</v>
      </c>
      <c r="G144">
        <v>173600</v>
      </c>
      <c r="H144">
        <v>307</v>
      </c>
      <c r="I144">
        <v>1819</v>
      </c>
      <c r="J144">
        <v>32.07</v>
      </c>
      <c r="K144" s="130" t="s">
        <v>994</v>
      </c>
      <c r="L144">
        <v>2.0499999999999998</v>
      </c>
      <c r="M144" s="130" t="s">
        <v>894</v>
      </c>
      <c r="N144">
        <v>0.06</v>
      </c>
      <c r="O144">
        <v>1.52</v>
      </c>
      <c r="P144">
        <v>2.75</v>
      </c>
      <c r="Q144">
        <v>0.64</v>
      </c>
      <c r="R144" s="130" t="s">
        <v>2776</v>
      </c>
      <c r="S144">
        <v>27.53</v>
      </c>
      <c r="T144" s="130"/>
      <c r="U144">
        <v>920</v>
      </c>
      <c r="V144">
        <v>965</v>
      </c>
      <c r="W144">
        <v>-0.67</v>
      </c>
      <c r="X144" s="130"/>
    </row>
    <row r="145" spans="1:24" x14ac:dyDescent="0.3">
      <c r="A145" s="130" t="s">
        <v>649</v>
      </c>
      <c r="B145">
        <v>143</v>
      </c>
      <c r="C145" s="130" t="s">
        <v>895</v>
      </c>
      <c r="D145" s="130" t="s">
        <v>6</v>
      </c>
      <c r="E145">
        <v>2.06</v>
      </c>
      <c r="F145">
        <v>1.98</v>
      </c>
      <c r="G145">
        <v>1656300</v>
      </c>
      <c r="H145">
        <v>3384</v>
      </c>
      <c r="I145">
        <v>1213</v>
      </c>
      <c r="J145">
        <v>18.52</v>
      </c>
      <c r="K145" s="130" t="s">
        <v>1124</v>
      </c>
      <c r="L145">
        <v>0.51</v>
      </c>
      <c r="M145" s="130" t="s">
        <v>894</v>
      </c>
      <c r="N145">
        <v>0.11</v>
      </c>
      <c r="O145">
        <v>5.87</v>
      </c>
      <c r="P145">
        <v>8.58</v>
      </c>
      <c r="Q145">
        <v>6.52</v>
      </c>
      <c r="R145" s="130" t="s">
        <v>2752</v>
      </c>
      <c r="S145">
        <v>42.65</v>
      </c>
      <c r="T145" s="130"/>
      <c r="U145">
        <v>604</v>
      </c>
      <c r="V145">
        <v>621</v>
      </c>
      <c r="W145">
        <v>-32.630000000000003</v>
      </c>
      <c r="X145" s="130"/>
    </row>
    <row r="146" spans="1:24" x14ac:dyDescent="0.3">
      <c r="A146" s="130" t="s">
        <v>648</v>
      </c>
      <c r="B146">
        <v>144</v>
      </c>
      <c r="C146" s="130" t="s">
        <v>895</v>
      </c>
      <c r="D146" s="130" t="s">
        <v>6</v>
      </c>
      <c r="E146">
        <v>67.25</v>
      </c>
      <c r="F146">
        <v>5.08</v>
      </c>
      <c r="G146">
        <v>18525700</v>
      </c>
      <c r="H146">
        <v>1234944</v>
      </c>
      <c r="I146">
        <v>80700</v>
      </c>
      <c r="J146">
        <v>38.64</v>
      </c>
      <c r="K146" s="130" t="s">
        <v>3618</v>
      </c>
      <c r="L146">
        <v>1.39</v>
      </c>
      <c r="M146" s="130" t="s">
        <v>988</v>
      </c>
      <c r="N146">
        <v>1.73</v>
      </c>
      <c r="O146">
        <v>25.05</v>
      </c>
      <c r="P146">
        <v>61.83</v>
      </c>
      <c r="Q146">
        <v>4.9000000000000004</v>
      </c>
      <c r="R146" s="130" t="s">
        <v>929</v>
      </c>
      <c r="S146">
        <v>45.71</v>
      </c>
      <c r="T146" s="130"/>
      <c r="U146">
        <v>449</v>
      </c>
      <c r="V146">
        <v>459</v>
      </c>
      <c r="W146">
        <v>0.84</v>
      </c>
      <c r="X146" s="130"/>
    </row>
    <row r="147" spans="1:24" x14ac:dyDescent="0.3">
      <c r="A147" s="130" t="s">
        <v>647</v>
      </c>
      <c r="B147">
        <v>145</v>
      </c>
      <c r="C147" s="130" t="s">
        <v>895</v>
      </c>
      <c r="D147" s="130" t="s">
        <v>6</v>
      </c>
      <c r="E147">
        <v>4.5999999999999996</v>
      </c>
      <c r="F147">
        <v>-1.29</v>
      </c>
      <c r="G147">
        <v>83500</v>
      </c>
      <c r="H147">
        <v>385</v>
      </c>
      <c r="I147">
        <v>616</v>
      </c>
      <c r="K147" s="130" t="s">
        <v>896</v>
      </c>
      <c r="L147">
        <v>0.18</v>
      </c>
      <c r="M147" s="130"/>
      <c r="N147">
        <v>0</v>
      </c>
      <c r="O147">
        <v>2.4900000000000002</v>
      </c>
      <c r="P147">
        <v>-0.22</v>
      </c>
      <c r="Q147">
        <v>-15.33</v>
      </c>
      <c r="R147" s="130"/>
      <c r="S147">
        <v>46.83</v>
      </c>
      <c r="T147" s="130"/>
      <c r="X147" s="130"/>
    </row>
    <row r="148" spans="1:24" x14ac:dyDescent="0.3">
      <c r="A148" s="130" t="s">
        <v>646</v>
      </c>
      <c r="B148">
        <v>146</v>
      </c>
      <c r="C148" s="130" t="s">
        <v>905</v>
      </c>
      <c r="D148" s="130" t="s">
        <v>6</v>
      </c>
      <c r="E148">
        <v>2.54</v>
      </c>
      <c r="F148">
        <v>-0.78</v>
      </c>
      <c r="G148">
        <v>10380500</v>
      </c>
      <c r="H148">
        <v>26438</v>
      </c>
      <c r="I148">
        <v>15145</v>
      </c>
      <c r="J148">
        <v>25.08</v>
      </c>
      <c r="K148" s="130" t="s">
        <v>1047</v>
      </c>
      <c r="L148">
        <v>0.24</v>
      </c>
      <c r="M148" s="130" t="s">
        <v>903</v>
      </c>
      <c r="N148">
        <v>0.1</v>
      </c>
      <c r="O148">
        <v>6.75</v>
      </c>
      <c r="P148">
        <v>7.04</v>
      </c>
      <c r="Q148">
        <v>6.44</v>
      </c>
      <c r="R148" s="130" t="s">
        <v>959</v>
      </c>
      <c r="S148">
        <v>15.1</v>
      </c>
      <c r="T148" s="130"/>
      <c r="U148">
        <v>731</v>
      </c>
      <c r="V148">
        <v>649</v>
      </c>
      <c r="W148">
        <v>0.02</v>
      </c>
      <c r="X148" s="130"/>
    </row>
    <row r="149" spans="1:24" x14ac:dyDescent="0.3">
      <c r="A149" s="130" t="s">
        <v>645</v>
      </c>
      <c r="B149">
        <v>147</v>
      </c>
      <c r="C149" s="130" t="s">
        <v>895</v>
      </c>
      <c r="D149" s="130" t="s">
        <v>6</v>
      </c>
      <c r="E149">
        <v>58.25</v>
      </c>
      <c r="F149">
        <v>0</v>
      </c>
      <c r="G149">
        <v>22667400</v>
      </c>
      <c r="H149">
        <v>1319200</v>
      </c>
      <c r="I149">
        <v>523266</v>
      </c>
      <c r="J149">
        <v>41.98</v>
      </c>
      <c r="K149" s="130" t="s">
        <v>3141</v>
      </c>
      <c r="L149">
        <v>4.26</v>
      </c>
      <c r="M149" s="130" t="s">
        <v>971</v>
      </c>
      <c r="N149">
        <v>1.38</v>
      </c>
      <c r="O149">
        <v>5.5</v>
      </c>
      <c r="P149">
        <v>13.7</v>
      </c>
      <c r="Q149">
        <v>1.84</v>
      </c>
      <c r="R149" s="130" t="s">
        <v>1124</v>
      </c>
      <c r="S149">
        <v>57.5</v>
      </c>
      <c r="T149" s="130"/>
      <c r="U149">
        <v>667</v>
      </c>
      <c r="V149">
        <v>835</v>
      </c>
      <c r="W149">
        <v>3.19</v>
      </c>
      <c r="X149" s="130"/>
    </row>
    <row r="150" spans="1:24" x14ac:dyDescent="0.3">
      <c r="A150" s="130" t="s">
        <v>644</v>
      </c>
      <c r="B150">
        <v>148</v>
      </c>
      <c r="C150" s="130" t="s">
        <v>895</v>
      </c>
      <c r="D150" s="130" t="s">
        <v>6</v>
      </c>
      <c r="E150">
        <v>26</v>
      </c>
      <c r="F150">
        <v>0.97</v>
      </c>
      <c r="G150">
        <v>14420200</v>
      </c>
      <c r="H150">
        <v>372851</v>
      </c>
      <c r="I150">
        <v>223892</v>
      </c>
      <c r="J150">
        <v>8.56</v>
      </c>
      <c r="K150" s="130" t="s">
        <v>1119</v>
      </c>
      <c r="L150">
        <v>2.6</v>
      </c>
      <c r="M150" s="130" t="s">
        <v>920</v>
      </c>
      <c r="N150">
        <v>3.04</v>
      </c>
      <c r="O150">
        <v>8.6999999999999993</v>
      </c>
      <c r="P150">
        <v>12.97</v>
      </c>
      <c r="Q150">
        <v>5.63</v>
      </c>
      <c r="R150" s="130" t="s">
        <v>2938</v>
      </c>
      <c r="S150">
        <v>45.49</v>
      </c>
      <c r="T150" s="130"/>
      <c r="U150">
        <v>286</v>
      </c>
      <c r="V150">
        <v>300</v>
      </c>
      <c r="W150">
        <v>0.6</v>
      </c>
      <c r="X150" s="130"/>
    </row>
    <row r="151" spans="1:24" x14ac:dyDescent="0.3">
      <c r="A151" s="130" t="s">
        <v>643</v>
      </c>
      <c r="B151">
        <v>149</v>
      </c>
      <c r="C151" s="130" t="s">
        <v>905</v>
      </c>
      <c r="D151" s="130" t="s">
        <v>6</v>
      </c>
      <c r="E151">
        <v>3.88</v>
      </c>
      <c r="F151">
        <v>0</v>
      </c>
      <c r="G151">
        <v>0</v>
      </c>
      <c r="H151">
        <v>0</v>
      </c>
      <c r="I151">
        <v>155</v>
      </c>
      <c r="K151" s="130" t="s">
        <v>897</v>
      </c>
      <c r="L151">
        <v>1.2</v>
      </c>
      <c r="M151" s="130"/>
      <c r="N151">
        <v>0</v>
      </c>
      <c r="O151">
        <v>-0.77</v>
      </c>
      <c r="P151">
        <v>-6.77</v>
      </c>
      <c r="Q151">
        <v>-4.76</v>
      </c>
      <c r="R151" s="130"/>
      <c r="S151">
        <v>46.05</v>
      </c>
      <c r="T151" s="130"/>
      <c r="X151" s="130"/>
    </row>
    <row r="152" spans="1:24" x14ac:dyDescent="0.3">
      <c r="A152" s="130" t="s">
        <v>642</v>
      </c>
      <c r="B152">
        <v>150</v>
      </c>
      <c r="C152" s="130" t="s">
        <v>895</v>
      </c>
      <c r="D152" s="130" t="s">
        <v>6</v>
      </c>
      <c r="E152">
        <v>3.12</v>
      </c>
      <c r="F152">
        <v>-1.27</v>
      </c>
      <c r="G152">
        <v>2327900</v>
      </c>
      <c r="H152">
        <v>7356</v>
      </c>
      <c r="I152">
        <v>1974</v>
      </c>
      <c r="J152">
        <v>5.71</v>
      </c>
      <c r="K152" s="130" t="s">
        <v>1009</v>
      </c>
      <c r="L152">
        <v>1.1000000000000001</v>
      </c>
      <c r="M152" s="130" t="s">
        <v>1027</v>
      </c>
      <c r="N152">
        <v>0.55000000000000004</v>
      </c>
      <c r="O152">
        <v>9.16</v>
      </c>
      <c r="P152">
        <v>18.09</v>
      </c>
      <c r="Q152">
        <v>6.54</v>
      </c>
      <c r="R152" s="130" t="s">
        <v>3142</v>
      </c>
      <c r="S152">
        <v>55.34</v>
      </c>
      <c r="T152" s="130"/>
      <c r="U152">
        <v>152</v>
      </c>
      <c r="V152">
        <v>240</v>
      </c>
      <c r="W152">
        <v>-0.02</v>
      </c>
      <c r="X152" s="130"/>
    </row>
    <row r="153" spans="1:24" x14ac:dyDescent="0.3">
      <c r="A153" s="130" t="s">
        <v>641</v>
      </c>
      <c r="B153">
        <v>151</v>
      </c>
      <c r="C153" s="130" t="s">
        <v>895</v>
      </c>
      <c r="D153" s="130" t="s">
        <v>6</v>
      </c>
      <c r="E153">
        <v>2.04</v>
      </c>
      <c r="F153">
        <v>0</v>
      </c>
      <c r="G153">
        <v>26600</v>
      </c>
      <c r="H153">
        <v>54</v>
      </c>
      <c r="I153">
        <v>897</v>
      </c>
      <c r="J153">
        <v>16.3</v>
      </c>
      <c r="K153" s="130" t="s">
        <v>1049</v>
      </c>
      <c r="L153">
        <v>1.28</v>
      </c>
      <c r="M153" s="130" t="s">
        <v>912</v>
      </c>
      <c r="N153">
        <v>0.13</v>
      </c>
      <c r="O153">
        <v>3.46</v>
      </c>
      <c r="P153">
        <v>5.69</v>
      </c>
      <c r="Q153">
        <v>6.83</v>
      </c>
      <c r="R153" s="130" t="s">
        <v>1060</v>
      </c>
      <c r="S153">
        <v>28.69</v>
      </c>
      <c r="T153" s="130"/>
      <c r="U153">
        <v>661</v>
      </c>
      <c r="V153">
        <v>708</v>
      </c>
      <c r="W153">
        <v>-0.04</v>
      </c>
      <c r="X153" s="130"/>
    </row>
    <row r="154" spans="1:24" x14ac:dyDescent="0.3">
      <c r="A154" s="130" t="s">
        <v>640</v>
      </c>
      <c r="B154">
        <v>152</v>
      </c>
      <c r="C154" s="130" t="s">
        <v>895</v>
      </c>
      <c r="D154" s="130" t="s">
        <v>6</v>
      </c>
      <c r="E154">
        <v>50.5</v>
      </c>
      <c r="F154">
        <v>3.06</v>
      </c>
      <c r="G154">
        <v>15161900</v>
      </c>
      <c r="H154">
        <v>762434</v>
      </c>
      <c r="I154">
        <v>226644</v>
      </c>
      <c r="J154">
        <v>23.29</v>
      </c>
      <c r="K154" s="130" t="s">
        <v>3244</v>
      </c>
      <c r="L154">
        <v>2.1</v>
      </c>
      <c r="M154" s="130" t="s">
        <v>1029</v>
      </c>
      <c r="N154">
        <v>2.15</v>
      </c>
      <c r="O154">
        <v>6.19</v>
      </c>
      <c r="P154">
        <v>14.21</v>
      </c>
      <c r="Q154">
        <v>30.88</v>
      </c>
      <c r="R154" s="130" t="s">
        <v>1001</v>
      </c>
      <c r="S154">
        <v>62.75</v>
      </c>
      <c r="T154" s="130"/>
      <c r="U154">
        <v>526</v>
      </c>
      <c r="V154">
        <v>660</v>
      </c>
      <c r="W154">
        <v>1.83</v>
      </c>
      <c r="X154" s="130"/>
    </row>
    <row r="155" spans="1:24" x14ac:dyDescent="0.3">
      <c r="A155" s="130" t="s">
        <v>639</v>
      </c>
      <c r="B155">
        <v>153</v>
      </c>
      <c r="C155" s="130" t="s">
        <v>905</v>
      </c>
      <c r="D155" s="130" t="s">
        <v>6</v>
      </c>
      <c r="E155">
        <v>3.98</v>
      </c>
      <c r="F155">
        <v>5.29</v>
      </c>
      <c r="G155">
        <v>155000</v>
      </c>
      <c r="H155">
        <v>616</v>
      </c>
      <c r="I155">
        <v>792</v>
      </c>
      <c r="J155">
        <v>13.25</v>
      </c>
      <c r="K155" s="130" t="s">
        <v>1001</v>
      </c>
      <c r="L155">
        <v>0.17</v>
      </c>
      <c r="M155" s="130" t="s">
        <v>909</v>
      </c>
      <c r="N155">
        <v>0.3</v>
      </c>
      <c r="O155">
        <v>11.63</v>
      </c>
      <c r="P155">
        <v>10.91</v>
      </c>
      <c r="Q155">
        <v>15.85</v>
      </c>
      <c r="R155" s="130" t="s">
        <v>3038</v>
      </c>
      <c r="S155">
        <v>18.22</v>
      </c>
      <c r="T155" s="130"/>
      <c r="U155">
        <v>462</v>
      </c>
      <c r="V155">
        <v>340</v>
      </c>
      <c r="W155">
        <v>1.77</v>
      </c>
      <c r="X155" s="130"/>
    </row>
    <row r="156" spans="1:24" x14ac:dyDescent="0.3">
      <c r="A156" s="130" t="s">
        <v>638</v>
      </c>
      <c r="B156">
        <v>154</v>
      </c>
      <c r="C156" s="130" t="s">
        <v>895</v>
      </c>
      <c r="D156" s="130" t="s">
        <v>6</v>
      </c>
      <c r="E156">
        <v>0.82</v>
      </c>
      <c r="F156">
        <v>0</v>
      </c>
      <c r="G156">
        <v>136700</v>
      </c>
      <c r="H156">
        <v>113</v>
      </c>
      <c r="I156">
        <v>738</v>
      </c>
      <c r="K156" s="130" t="s">
        <v>1003</v>
      </c>
      <c r="L156">
        <v>0.27</v>
      </c>
      <c r="M156" s="130" t="s">
        <v>912</v>
      </c>
      <c r="N156">
        <v>0</v>
      </c>
      <c r="O156">
        <v>-0.81</v>
      </c>
      <c r="P156">
        <v>-0.69</v>
      </c>
      <c r="Q156">
        <v>-6.58</v>
      </c>
      <c r="R156" s="130" t="s">
        <v>2911</v>
      </c>
      <c r="S156">
        <v>45.7</v>
      </c>
      <c r="T156" s="130"/>
      <c r="X156" s="130"/>
    </row>
    <row r="157" spans="1:24" x14ac:dyDescent="0.3">
      <c r="A157" s="130" t="s">
        <v>637</v>
      </c>
      <c r="B157">
        <v>155</v>
      </c>
      <c r="C157" s="130" t="s">
        <v>905</v>
      </c>
      <c r="D157" s="130" t="s">
        <v>6</v>
      </c>
      <c r="E157">
        <v>3.58</v>
      </c>
      <c r="F157">
        <v>2.29</v>
      </c>
      <c r="G157">
        <v>2219300</v>
      </c>
      <c r="H157">
        <v>7913</v>
      </c>
      <c r="I157">
        <v>2148</v>
      </c>
      <c r="J157">
        <v>28.89</v>
      </c>
      <c r="K157" s="130" t="s">
        <v>2766</v>
      </c>
      <c r="L157">
        <v>0.76</v>
      </c>
      <c r="M157" s="130" t="s">
        <v>909</v>
      </c>
      <c r="N157">
        <v>0.12</v>
      </c>
      <c r="O157">
        <v>8.4499999999999993</v>
      </c>
      <c r="P157">
        <v>11.11</v>
      </c>
      <c r="Q157">
        <v>1.61</v>
      </c>
      <c r="R157" s="130" t="s">
        <v>2763</v>
      </c>
      <c r="S157">
        <v>31.55</v>
      </c>
      <c r="T157" s="130"/>
      <c r="U157">
        <v>653</v>
      </c>
      <c r="V157">
        <v>630</v>
      </c>
      <c r="X157" s="130"/>
    </row>
    <row r="158" spans="1:24" x14ac:dyDescent="0.3">
      <c r="A158" s="130" t="s">
        <v>636</v>
      </c>
      <c r="B158">
        <v>156</v>
      </c>
      <c r="C158" s="130" t="s">
        <v>895</v>
      </c>
      <c r="D158" s="130" t="s">
        <v>6</v>
      </c>
      <c r="E158">
        <v>1.36</v>
      </c>
      <c r="F158">
        <v>3.82</v>
      </c>
      <c r="G158">
        <v>2048300</v>
      </c>
      <c r="H158">
        <v>2758</v>
      </c>
      <c r="I158">
        <v>1031</v>
      </c>
      <c r="K158" s="130" t="s">
        <v>923</v>
      </c>
      <c r="L158">
        <v>1.4</v>
      </c>
      <c r="M158" s="130"/>
      <c r="N158">
        <v>0</v>
      </c>
      <c r="O158">
        <v>2.9</v>
      </c>
      <c r="P158">
        <v>1.88</v>
      </c>
      <c r="Q158">
        <v>6.51</v>
      </c>
      <c r="R158" s="130"/>
      <c r="S158">
        <v>58.93</v>
      </c>
      <c r="T158" s="130"/>
      <c r="X158" s="130"/>
    </row>
    <row r="159" spans="1:24" x14ac:dyDescent="0.3">
      <c r="A159" s="130" t="s">
        <v>635</v>
      </c>
      <c r="B159">
        <v>157</v>
      </c>
      <c r="C159" s="130" t="s">
        <v>905</v>
      </c>
      <c r="D159" s="130" t="s">
        <v>6</v>
      </c>
      <c r="E159">
        <v>32</v>
      </c>
      <c r="F159">
        <v>3.23</v>
      </c>
      <c r="G159">
        <v>30954500</v>
      </c>
      <c r="H159">
        <v>992110</v>
      </c>
      <c r="I159">
        <v>192992</v>
      </c>
      <c r="J159">
        <v>104.99</v>
      </c>
      <c r="K159" s="130" t="s">
        <v>2774</v>
      </c>
      <c r="L159">
        <v>3.44</v>
      </c>
      <c r="M159" s="130" t="s">
        <v>920</v>
      </c>
      <c r="N159">
        <v>0.3</v>
      </c>
      <c r="O159">
        <v>1.8</v>
      </c>
      <c r="P159">
        <v>3.26</v>
      </c>
      <c r="Q159">
        <v>0.03</v>
      </c>
      <c r="R159" s="130" t="s">
        <v>930</v>
      </c>
      <c r="S159">
        <v>53.11</v>
      </c>
      <c r="T159" s="130"/>
      <c r="U159">
        <v>1012</v>
      </c>
      <c r="V159">
        <v>1058</v>
      </c>
      <c r="X159" s="130"/>
    </row>
    <row r="160" spans="1:24" x14ac:dyDescent="0.3">
      <c r="A160" s="130" t="s">
        <v>634</v>
      </c>
      <c r="B160">
        <v>158</v>
      </c>
      <c r="C160" s="130" t="s">
        <v>895</v>
      </c>
      <c r="D160" s="130" t="s">
        <v>6</v>
      </c>
      <c r="E160">
        <v>0.7</v>
      </c>
      <c r="F160">
        <v>1.45</v>
      </c>
      <c r="G160">
        <v>647100</v>
      </c>
      <c r="H160">
        <v>448</v>
      </c>
      <c r="I160">
        <v>350</v>
      </c>
      <c r="K160" s="130" t="s">
        <v>1045</v>
      </c>
      <c r="L160">
        <v>1.4</v>
      </c>
      <c r="M160" s="130"/>
      <c r="N160">
        <v>0</v>
      </c>
      <c r="O160">
        <v>-2.75</v>
      </c>
      <c r="P160">
        <v>-6.91</v>
      </c>
      <c r="Q160">
        <v>2.11</v>
      </c>
      <c r="R160" s="130"/>
      <c r="S160">
        <v>25.89</v>
      </c>
      <c r="T160" s="130"/>
      <c r="X160" s="130"/>
    </row>
    <row r="161" spans="1:24" x14ac:dyDescent="0.3">
      <c r="A161" s="130" t="s">
        <v>633</v>
      </c>
      <c r="B161">
        <v>159</v>
      </c>
      <c r="C161" s="130" t="s">
        <v>905</v>
      </c>
      <c r="D161" s="130" t="s">
        <v>6</v>
      </c>
      <c r="E161">
        <v>49.5</v>
      </c>
      <c r="F161">
        <v>0</v>
      </c>
      <c r="G161">
        <v>9400</v>
      </c>
      <c r="H161">
        <v>465</v>
      </c>
      <c r="I161">
        <v>2574</v>
      </c>
      <c r="J161">
        <v>10.23</v>
      </c>
      <c r="K161" s="130" t="s">
        <v>1037</v>
      </c>
      <c r="L161">
        <v>0.22</v>
      </c>
      <c r="M161" s="130" t="s">
        <v>1033</v>
      </c>
      <c r="N161">
        <v>4.82</v>
      </c>
      <c r="O161">
        <v>6.99</v>
      </c>
      <c r="P161">
        <v>7.02</v>
      </c>
      <c r="Q161">
        <v>8.0500000000000007</v>
      </c>
      <c r="R161" s="130" t="s">
        <v>3143</v>
      </c>
      <c r="S161">
        <v>38.07</v>
      </c>
      <c r="T161" s="130"/>
      <c r="U161">
        <v>505</v>
      </c>
      <c r="V161">
        <v>408</v>
      </c>
      <c r="W161">
        <v>1.2</v>
      </c>
      <c r="X161" s="130"/>
    </row>
    <row r="162" spans="1:24" x14ac:dyDescent="0.3">
      <c r="A162" s="130" t="s">
        <v>632</v>
      </c>
      <c r="B162">
        <v>160</v>
      </c>
      <c r="C162" s="130" t="s">
        <v>895</v>
      </c>
      <c r="D162" s="130" t="s">
        <v>6</v>
      </c>
      <c r="E162">
        <v>2.4</v>
      </c>
      <c r="F162">
        <v>0</v>
      </c>
      <c r="G162">
        <v>1669000</v>
      </c>
      <c r="H162">
        <v>4070</v>
      </c>
      <c r="I162">
        <v>1191</v>
      </c>
      <c r="J162">
        <v>3.58</v>
      </c>
      <c r="K162" s="130" t="s">
        <v>1041</v>
      </c>
      <c r="L162">
        <v>2.56</v>
      </c>
      <c r="M162" s="130" t="s">
        <v>921</v>
      </c>
      <c r="N162">
        <v>0.68</v>
      </c>
      <c r="O162">
        <v>19.64</v>
      </c>
      <c r="P162">
        <v>52.55</v>
      </c>
      <c r="Q162">
        <v>17.02</v>
      </c>
      <c r="R162" s="130"/>
      <c r="S162">
        <v>19.7</v>
      </c>
      <c r="T162" s="130"/>
      <c r="U162">
        <v>12</v>
      </c>
      <c r="V162">
        <v>43</v>
      </c>
      <c r="W162">
        <v>0.04</v>
      </c>
      <c r="X162" s="130"/>
    </row>
    <row r="163" spans="1:24" x14ac:dyDescent="0.3">
      <c r="A163" s="130" t="s">
        <v>631</v>
      </c>
      <c r="B163">
        <v>161</v>
      </c>
      <c r="C163" s="130" t="s">
        <v>895</v>
      </c>
      <c r="D163" s="130" t="s">
        <v>6</v>
      </c>
      <c r="E163">
        <v>62</v>
      </c>
      <c r="F163">
        <v>0</v>
      </c>
      <c r="G163">
        <v>0</v>
      </c>
      <c r="H163">
        <v>0</v>
      </c>
      <c r="I163">
        <v>1271</v>
      </c>
      <c r="J163">
        <v>42.64</v>
      </c>
      <c r="K163" s="130" t="s">
        <v>910</v>
      </c>
      <c r="L163">
        <v>0.12</v>
      </c>
      <c r="M163" s="130" t="s">
        <v>1035</v>
      </c>
      <c r="N163">
        <v>1.45</v>
      </c>
      <c r="O163">
        <v>2.0299999999999998</v>
      </c>
      <c r="P163">
        <v>1.83</v>
      </c>
      <c r="Q163">
        <v>22.72</v>
      </c>
      <c r="R163" s="130" t="s">
        <v>1025</v>
      </c>
      <c r="S163">
        <v>21.08</v>
      </c>
      <c r="T163" s="130"/>
      <c r="U163">
        <v>992</v>
      </c>
      <c r="V163">
        <v>1000</v>
      </c>
      <c r="W163">
        <v>-2.59</v>
      </c>
      <c r="X163" s="130"/>
    </row>
    <row r="164" spans="1:24" x14ac:dyDescent="0.3">
      <c r="A164" s="130" t="s">
        <v>630</v>
      </c>
      <c r="B164">
        <v>162</v>
      </c>
      <c r="C164" s="130" t="s">
        <v>895</v>
      </c>
      <c r="D164" s="130" t="s">
        <v>6</v>
      </c>
      <c r="E164">
        <v>1.88</v>
      </c>
      <c r="F164">
        <v>2.17</v>
      </c>
      <c r="G164">
        <v>2510600</v>
      </c>
      <c r="H164">
        <v>4705</v>
      </c>
      <c r="I164">
        <v>2210</v>
      </c>
      <c r="J164">
        <v>26.83</v>
      </c>
      <c r="K164" s="130" t="s">
        <v>3043</v>
      </c>
      <c r="L164">
        <v>0.88</v>
      </c>
      <c r="M164" s="130" t="s">
        <v>903</v>
      </c>
      <c r="N164">
        <v>7.0000000000000007E-2</v>
      </c>
      <c r="O164">
        <v>3.38</v>
      </c>
      <c r="P164">
        <v>5.0599999999999996</v>
      </c>
      <c r="Q164">
        <v>2.94</v>
      </c>
      <c r="R164" s="130" t="s">
        <v>2764</v>
      </c>
      <c r="S164">
        <v>70.77</v>
      </c>
      <c r="T164" s="130"/>
      <c r="U164">
        <v>820</v>
      </c>
      <c r="V164">
        <v>853</v>
      </c>
      <c r="W164">
        <v>-1.31</v>
      </c>
      <c r="X164" s="130"/>
    </row>
    <row r="165" spans="1:24" x14ac:dyDescent="0.3">
      <c r="A165" s="130" t="s">
        <v>629</v>
      </c>
      <c r="B165">
        <v>163</v>
      </c>
      <c r="C165" s="130" t="s">
        <v>895</v>
      </c>
      <c r="D165" s="130" t="s">
        <v>6</v>
      </c>
      <c r="E165">
        <v>7.6</v>
      </c>
      <c r="F165">
        <v>3.4</v>
      </c>
      <c r="G165">
        <v>97900</v>
      </c>
      <c r="H165">
        <v>737</v>
      </c>
      <c r="I165">
        <v>3024</v>
      </c>
      <c r="J165">
        <v>12.04</v>
      </c>
      <c r="K165" s="130" t="s">
        <v>1029</v>
      </c>
      <c r="L165">
        <v>0.21</v>
      </c>
      <c r="M165" s="130" t="s">
        <v>950</v>
      </c>
      <c r="N165">
        <v>0.64</v>
      </c>
      <c r="O165">
        <v>5.57</v>
      </c>
      <c r="P165">
        <v>5.85</v>
      </c>
      <c r="Q165">
        <v>0.57999999999999996</v>
      </c>
      <c r="R165" s="130" t="s">
        <v>2917</v>
      </c>
      <c r="S165">
        <v>25.95</v>
      </c>
      <c r="T165" s="130"/>
      <c r="U165">
        <v>577</v>
      </c>
      <c r="V165">
        <v>530</v>
      </c>
      <c r="W165">
        <v>-0.1</v>
      </c>
      <c r="X165" s="130"/>
    </row>
    <row r="166" spans="1:24" x14ac:dyDescent="0.3">
      <c r="A166" s="130" t="s">
        <v>628</v>
      </c>
      <c r="B166">
        <v>164</v>
      </c>
      <c r="C166" s="130" t="s">
        <v>895</v>
      </c>
      <c r="D166" s="130" t="s">
        <v>6</v>
      </c>
      <c r="E166">
        <v>3.52</v>
      </c>
      <c r="F166">
        <v>2.92</v>
      </c>
      <c r="G166">
        <v>1657800</v>
      </c>
      <c r="H166">
        <v>5804</v>
      </c>
      <c r="I166">
        <v>2218</v>
      </c>
      <c r="J166">
        <v>12.07</v>
      </c>
      <c r="K166" s="130" t="s">
        <v>1071</v>
      </c>
      <c r="L166">
        <v>1.36</v>
      </c>
      <c r="M166" s="130"/>
      <c r="N166">
        <v>0.28999999999999998</v>
      </c>
      <c r="O166">
        <v>7.97</v>
      </c>
      <c r="P166">
        <v>11.88</v>
      </c>
      <c r="Q166">
        <v>9.43</v>
      </c>
      <c r="R166" s="130"/>
      <c r="S166">
        <v>54.63</v>
      </c>
      <c r="T166" s="130"/>
      <c r="U166">
        <v>407</v>
      </c>
      <c r="V166">
        <v>423</v>
      </c>
      <c r="W166">
        <v>0.47</v>
      </c>
      <c r="X166" s="130"/>
    </row>
    <row r="167" spans="1:24" x14ac:dyDescent="0.3">
      <c r="A167" s="130" t="s">
        <v>627</v>
      </c>
      <c r="B167">
        <v>165</v>
      </c>
      <c r="C167" s="130" t="s">
        <v>895</v>
      </c>
      <c r="D167" s="130" t="s">
        <v>6</v>
      </c>
      <c r="E167">
        <v>3.72</v>
      </c>
      <c r="F167">
        <v>0.54</v>
      </c>
      <c r="G167">
        <v>508600</v>
      </c>
      <c r="H167">
        <v>1878</v>
      </c>
      <c r="I167">
        <v>1071</v>
      </c>
      <c r="K167" s="130" t="s">
        <v>1127</v>
      </c>
      <c r="L167">
        <v>1.35</v>
      </c>
      <c r="M167" s="130" t="s">
        <v>927</v>
      </c>
      <c r="N167">
        <v>0</v>
      </c>
      <c r="O167">
        <v>1.33</v>
      </c>
      <c r="P167">
        <v>-0.19</v>
      </c>
      <c r="Q167">
        <v>-4.91</v>
      </c>
      <c r="R167" s="130" t="s">
        <v>897</v>
      </c>
      <c r="S167">
        <v>33.99</v>
      </c>
      <c r="T167" s="130"/>
      <c r="X167" s="130"/>
    </row>
    <row r="168" spans="1:24" x14ac:dyDescent="0.3">
      <c r="A168" s="130" t="s">
        <v>626</v>
      </c>
      <c r="B168">
        <v>166</v>
      </c>
      <c r="C168" s="130" t="s">
        <v>895</v>
      </c>
      <c r="D168" s="130" t="s">
        <v>6</v>
      </c>
      <c r="E168">
        <v>3.02</v>
      </c>
      <c r="F168">
        <v>-0.66</v>
      </c>
      <c r="G168">
        <v>15206600</v>
      </c>
      <c r="H168">
        <v>46136</v>
      </c>
      <c r="I168">
        <v>27559</v>
      </c>
      <c r="J168">
        <v>16.329999999999998</v>
      </c>
      <c r="K168" s="130" t="s">
        <v>3619</v>
      </c>
      <c r="L168">
        <v>0.83</v>
      </c>
      <c r="M168" s="130" t="s">
        <v>894</v>
      </c>
      <c r="N168">
        <v>0.19</v>
      </c>
      <c r="O168">
        <v>24.65</v>
      </c>
      <c r="P168">
        <v>31.85</v>
      </c>
      <c r="Q168">
        <v>20.47</v>
      </c>
      <c r="R168" s="130" t="s">
        <v>3144</v>
      </c>
      <c r="S168">
        <v>41.04</v>
      </c>
      <c r="T168" s="130"/>
      <c r="U168">
        <v>271</v>
      </c>
      <c r="V168">
        <v>251</v>
      </c>
      <c r="W168">
        <v>-2.08</v>
      </c>
      <c r="X168" s="130"/>
    </row>
    <row r="169" spans="1:24" x14ac:dyDescent="0.3">
      <c r="A169" s="130" t="s">
        <v>625</v>
      </c>
      <c r="B169">
        <v>167</v>
      </c>
      <c r="C169" s="130" t="s">
        <v>895</v>
      </c>
      <c r="D169" s="130" t="s">
        <v>6</v>
      </c>
      <c r="E169">
        <v>0.49</v>
      </c>
      <c r="F169">
        <v>0</v>
      </c>
      <c r="G169">
        <v>4449900</v>
      </c>
      <c r="H169">
        <v>2184</v>
      </c>
      <c r="I169">
        <v>2639</v>
      </c>
      <c r="J169">
        <v>24.19</v>
      </c>
      <c r="K169" s="130" t="s">
        <v>1110</v>
      </c>
      <c r="L169">
        <v>0.14000000000000001</v>
      </c>
      <c r="M169" s="130" t="s">
        <v>927</v>
      </c>
      <c r="N169">
        <v>0.02</v>
      </c>
      <c r="O169">
        <v>5.24</v>
      </c>
      <c r="P169">
        <v>4.67</v>
      </c>
      <c r="Q169">
        <v>9.86</v>
      </c>
      <c r="R169" s="130" t="s">
        <v>1054</v>
      </c>
      <c r="S169">
        <v>29.21</v>
      </c>
      <c r="T169" s="130"/>
      <c r="U169">
        <v>786</v>
      </c>
      <c r="V169">
        <v>721</v>
      </c>
      <c r="W169">
        <v>-15.25</v>
      </c>
      <c r="X169" s="130"/>
    </row>
    <row r="170" spans="1:24" x14ac:dyDescent="0.3">
      <c r="A170" s="130" t="s">
        <v>624</v>
      </c>
      <c r="B170">
        <v>168</v>
      </c>
      <c r="C170" s="130" t="s">
        <v>895</v>
      </c>
      <c r="D170" s="130" t="s">
        <v>6</v>
      </c>
      <c r="E170">
        <v>16.899999999999999</v>
      </c>
      <c r="F170">
        <v>1.2</v>
      </c>
      <c r="G170">
        <v>885500</v>
      </c>
      <c r="H170">
        <v>14945</v>
      </c>
      <c r="I170">
        <v>5372</v>
      </c>
      <c r="J170">
        <v>22.55</v>
      </c>
      <c r="K170" s="130" t="s">
        <v>907</v>
      </c>
      <c r="L170">
        <v>0.09</v>
      </c>
      <c r="M170" s="130" t="s">
        <v>957</v>
      </c>
      <c r="N170">
        <v>0.75</v>
      </c>
      <c r="O170">
        <v>10.52</v>
      </c>
      <c r="P170">
        <v>8.85</v>
      </c>
      <c r="Q170">
        <v>78.819999999999993</v>
      </c>
      <c r="R170" s="130" t="s">
        <v>3145</v>
      </c>
      <c r="S170">
        <v>24.02</v>
      </c>
      <c r="T170" s="130"/>
      <c r="U170">
        <v>641</v>
      </c>
      <c r="V170">
        <v>496</v>
      </c>
      <c r="W170">
        <v>-0.25</v>
      </c>
      <c r="X170" s="130"/>
    </row>
    <row r="171" spans="1:24" x14ac:dyDescent="0.3">
      <c r="A171" s="130" t="s">
        <v>623</v>
      </c>
      <c r="B171">
        <v>169</v>
      </c>
      <c r="C171" s="130" t="s">
        <v>895</v>
      </c>
      <c r="D171" s="130" t="s">
        <v>6</v>
      </c>
      <c r="E171">
        <v>550</v>
      </c>
      <c r="F171">
        <v>-3.17</v>
      </c>
      <c r="G171">
        <v>1291100</v>
      </c>
      <c r="H171">
        <v>719323</v>
      </c>
      <c r="I171">
        <v>686060</v>
      </c>
      <c r="J171">
        <v>91.16</v>
      </c>
      <c r="K171" s="130" t="s">
        <v>3146</v>
      </c>
      <c r="L171">
        <v>0.52</v>
      </c>
      <c r="M171" s="130" t="s">
        <v>1042</v>
      </c>
      <c r="N171">
        <v>6.12</v>
      </c>
      <c r="O171">
        <v>14.17</v>
      </c>
      <c r="P171">
        <v>21.41</v>
      </c>
      <c r="Q171">
        <v>8.52</v>
      </c>
      <c r="R171" s="130" t="s">
        <v>904</v>
      </c>
      <c r="S171">
        <v>22.35</v>
      </c>
      <c r="T171" s="130"/>
      <c r="U171">
        <v>611</v>
      </c>
      <c r="V171">
        <v>607</v>
      </c>
      <c r="W171">
        <v>-5.39</v>
      </c>
      <c r="X171" s="130"/>
    </row>
    <row r="172" spans="1:24" x14ac:dyDescent="0.3">
      <c r="A172" s="130" t="s">
        <v>622</v>
      </c>
      <c r="B172">
        <v>170</v>
      </c>
      <c r="C172" s="130" t="s">
        <v>895</v>
      </c>
      <c r="D172" s="130" t="s">
        <v>6</v>
      </c>
      <c r="E172">
        <v>4.62</v>
      </c>
      <c r="F172">
        <v>2.67</v>
      </c>
      <c r="G172">
        <v>4051000</v>
      </c>
      <c r="H172">
        <v>18608</v>
      </c>
      <c r="I172">
        <v>3374</v>
      </c>
      <c r="J172">
        <v>48.43</v>
      </c>
      <c r="K172" s="130" t="s">
        <v>1010</v>
      </c>
      <c r="L172">
        <v>0.6</v>
      </c>
      <c r="M172" s="130"/>
      <c r="N172">
        <v>0.1</v>
      </c>
      <c r="O172">
        <v>2.88</v>
      </c>
      <c r="P172">
        <v>1.54</v>
      </c>
      <c r="Q172">
        <v>0.55000000000000004</v>
      </c>
      <c r="R172" s="130"/>
      <c r="S172">
        <v>66.790000000000006</v>
      </c>
      <c r="T172" s="130"/>
      <c r="U172">
        <v>1007</v>
      </c>
      <c r="V172">
        <v>968</v>
      </c>
      <c r="W172">
        <v>-1.2</v>
      </c>
      <c r="X172" s="130"/>
    </row>
    <row r="173" spans="1:24" x14ac:dyDescent="0.3">
      <c r="A173" s="130" t="s">
        <v>831</v>
      </c>
      <c r="B173">
        <v>171</v>
      </c>
      <c r="C173" s="130" t="s">
        <v>898</v>
      </c>
      <c r="D173" s="130" t="s">
        <v>6</v>
      </c>
      <c r="E173">
        <v>1.1599999999999999</v>
      </c>
      <c r="F173">
        <v>1.75</v>
      </c>
      <c r="G173">
        <v>2667400</v>
      </c>
      <c r="H173">
        <v>3099</v>
      </c>
      <c r="I173">
        <v>974</v>
      </c>
      <c r="J173">
        <v>502.89</v>
      </c>
      <c r="K173" s="130" t="s">
        <v>1005</v>
      </c>
      <c r="L173">
        <v>0.72</v>
      </c>
      <c r="M173" s="130" t="s">
        <v>903</v>
      </c>
      <c r="N173">
        <v>0</v>
      </c>
      <c r="O173">
        <v>0.85</v>
      </c>
      <c r="P173">
        <v>0.47</v>
      </c>
      <c r="Q173">
        <v>-6.38</v>
      </c>
      <c r="R173" s="130" t="s">
        <v>974</v>
      </c>
      <c r="S173">
        <v>24.84</v>
      </c>
      <c r="T173" s="130"/>
      <c r="U173">
        <v>1094</v>
      </c>
      <c r="V173">
        <v>1124</v>
      </c>
      <c r="X173" s="130"/>
    </row>
    <row r="174" spans="1:24" x14ac:dyDescent="0.3">
      <c r="A174" s="130" t="s">
        <v>621</v>
      </c>
      <c r="B174">
        <v>172</v>
      </c>
      <c r="C174" s="130" t="s">
        <v>895</v>
      </c>
      <c r="D174" s="130" t="s">
        <v>97</v>
      </c>
      <c r="E174">
        <v>0.64</v>
      </c>
      <c r="F174">
        <v>3.23</v>
      </c>
      <c r="G174">
        <v>131768600</v>
      </c>
      <c r="H174">
        <v>85610</v>
      </c>
      <c r="I174">
        <v>1034</v>
      </c>
      <c r="K174" s="130" t="s">
        <v>3620</v>
      </c>
      <c r="L174">
        <v>0.86</v>
      </c>
      <c r="M174" s="130"/>
      <c r="N174">
        <v>0</v>
      </c>
      <c r="O174">
        <v>-17.41</v>
      </c>
      <c r="P174">
        <v>-34.83</v>
      </c>
      <c r="Q174">
        <v>-32.549999999999997</v>
      </c>
      <c r="R174" s="130"/>
      <c r="S174">
        <v>50.26</v>
      </c>
      <c r="T174" s="130"/>
      <c r="X174" s="130"/>
    </row>
    <row r="175" spans="1:24" x14ac:dyDescent="0.3">
      <c r="A175" s="130" t="s">
        <v>832</v>
      </c>
      <c r="B175">
        <v>173</v>
      </c>
      <c r="C175" s="130" t="s">
        <v>898</v>
      </c>
      <c r="D175" s="130" t="s">
        <v>6</v>
      </c>
      <c r="E175">
        <v>16.100000000000001</v>
      </c>
      <c r="F175">
        <v>0</v>
      </c>
      <c r="G175">
        <v>1030600</v>
      </c>
      <c r="H175">
        <v>16558</v>
      </c>
      <c r="I175">
        <v>7084</v>
      </c>
      <c r="J175">
        <v>52.28</v>
      </c>
      <c r="K175" s="130" t="s">
        <v>3621</v>
      </c>
      <c r="M175" s="130"/>
      <c r="N175">
        <v>0.31</v>
      </c>
      <c r="O175">
        <v>13.76</v>
      </c>
      <c r="P175">
        <v>14.99</v>
      </c>
      <c r="Q175">
        <v>15.5</v>
      </c>
      <c r="R175" s="130"/>
      <c r="S175">
        <v>31.08</v>
      </c>
      <c r="T175" s="130"/>
      <c r="U175">
        <v>668</v>
      </c>
      <c r="V175">
        <v>589</v>
      </c>
      <c r="X175" s="130"/>
    </row>
    <row r="176" spans="1:24" x14ac:dyDescent="0.3">
      <c r="A176" s="130" t="s">
        <v>833</v>
      </c>
      <c r="B176">
        <v>174</v>
      </c>
      <c r="C176" s="130" t="s">
        <v>905</v>
      </c>
      <c r="D176" s="130" t="s">
        <v>6</v>
      </c>
      <c r="E176">
        <v>11.5</v>
      </c>
      <c r="F176">
        <v>0</v>
      </c>
      <c r="G176">
        <v>422400</v>
      </c>
      <c r="H176">
        <v>4849</v>
      </c>
      <c r="I176">
        <v>13584</v>
      </c>
      <c r="J176">
        <v>20.54</v>
      </c>
      <c r="K176" s="130" t="s">
        <v>1022</v>
      </c>
      <c r="M176" s="130" t="s">
        <v>935</v>
      </c>
      <c r="N176">
        <v>0.56999999999999995</v>
      </c>
      <c r="O176">
        <v>7.74</v>
      </c>
      <c r="P176">
        <v>6.38</v>
      </c>
      <c r="Q176">
        <v>32.229999999999997</v>
      </c>
      <c r="R176" s="130"/>
      <c r="S176">
        <v>25.34</v>
      </c>
      <c r="T176" s="130"/>
      <c r="U176">
        <v>697</v>
      </c>
      <c r="V176">
        <v>558</v>
      </c>
      <c r="X176" s="130"/>
    </row>
    <row r="177" spans="1:24" x14ac:dyDescent="0.3">
      <c r="A177" s="130" t="s">
        <v>620</v>
      </c>
      <c r="B177">
        <v>175</v>
      </c>
      <c r="C177" s="130" t="s">
        <v>895</v>
      </c>
      <c r="D177" s="130" t="s">
        <v>6</v>
      </c>
      <c r="E177">
        <v>11.1</v>
      </c>
      <c r="F177">
        <v>0</v>
      </c>
      <c r="G177">
        <v>2526500</v>
      </c>
      <c r="H177">
        <v>28181</v>
      </c>
      <c r="I177">
        <v>4551</v>
      </c>
      <c r="J177">
        <v>131.77000000000001</v>
      </c>
      <c r="K177" s="130" t="s">
        <v>1859</v>
      </c>
      <c r="L177">
        <v>0.42</v>
      </c>
      <c r="M177" s="130"/>
      <c r="N177">
        <v>0.08</v>
      </c>
      <c r="O177">
        <v>14.72</v>
      </c>
      <c r="P177">
        <v>2.92</v>
      </c>
      <c r="Q177">
        <v>-5.03</v>
      </c>
      <c r="R177" s="130"/>
      <c r="S177">
        <v>59.49</v>
      </c>
      <c r="T177" s="130"/>
      <c r="U177">
        <v>1027</v>
      </c>
      <c r="V177">
        <v>614</v>
      </c>
      <c r="W177">
        <v>-1.82</v>
      </c>
      <c r="X177" s="130"/>
    </row>
    <row r="178" spans="1:24" x14ac:dyDescent="0.3">
      <c r="A178" s="130" t="s">
        <v>619</v>
      </c>
      <c r="B178">
        <v>176</v>
      </c>
      <c r="C178" s="130" t="s">
        <v>905</v>
      </c>
      <c r="D178" s="130" t="s">
        <v>6</v>
      </c>
      <c r="E178">
        <v>26</v>
      </c>
      <c r="F178">
        <v>-2.8</v>
      </c>
      <c r="G178">
        <v>9938600</v>
      </c>
      <c r="H178">
        <v>260775</v>
      </c>
      <c r="I178">
        <v>62976</v>
      </c>
      <c r="J178">
        <v>39.92</v>
      </c>
      <c r="K178" s="130" t="s">
        <v>3148</v>
      </c>
      <c r="L178">
        <v>1.93</v>
      </c>
      <c r="M178" s="130" t="s">
        <v>927</v>
      </c>
      <c r="N178">
        <v>0.64</v>
      </c>
      <c r="O178">
        <v>7.9</v>
      </c>
      <c r="P178">
        <v>15.37</v>
      </c>
      <c r="Q178">
        <v>8.85</v>
      </c>
      <c r="R178" s="130" t="s">
        <v>903</v>
      </c>
      <c r="S178">
        <v>22.21</v>
      </c>
      <c r="T178" s="130"/>
      <c r="U178">
        <v>627</v>
      </c>
      <c r="V178">
        <v>712</v>
      </c>
      <c r="X178" s="130"/>
    </row>
    <row r="179" spans="1:24" x14ac:dyDescent="0.3">
      <c r="A179" s="130" t="s">
        <v>618</v>
      </c>
      <c r="B179">
        <v>177</v>
      </c>
      <c r="C179" s="130" t="s">
        <v>895</v>
      </c>
      <c r="D179" s="130" t="s">
        <v>6</v>
      </c>
      <c r="E179">
        <v>7.35</v>
      </c>
      <c r="F179">
        <v>-0.68</v>
      </c>
      <c r="G179">
        <v>221200</v>
      </c>
      <c r="H179">
        <v>1621</v>
      </c>
      <c r="I179">
        <v>6284</v>
      </c>
      <c r="J179">
        <v>10.81</v>
      </c>
      <c r="K179" s="130" t="s">
        <v>1126</v>
      </c>
      <c r="L179">
        <v>0.76</v>
      </c>
      <c r="M179" s="130" t="s">
        <v>1039</v>
      </c>
      <c r="N179">
        <v>0.68</v>
      </c>
      <c r="O179">
        <v>20.62</v>
      </c>
      <c r="P179">
        <v>28.83</v>
      </c>
      <c r="Q179">
        <v>14.2</v>
      </c>
      <c r="R179" s="130" t="s">
        <v>2907</v>
      </c>
      <c r="S179">
        <v>34.590000000000003</v>
      </c>
      <c r="T179" s="130"/>
      <c r="U179">
        <v>176</v>
      </c>
      <c r="V179">
        <v>163</v>
      </c>
      <c r="W179">
        <v>0.71</v>
      </c>
      <c r="X179" s="130"/>
    </row>
    <row r="180" spans="1:24" x14ac:dyDescent="0.3">
      <c r="A180" s="130" t="s">
        <v>617</v>
      </c>
      <c r="B180">
        <v>178</v>
      </c>
      <c r="C180" s="130" t="s">
        <v>895</v>
      </c>
      <c r="D180" s="130" t="s">
        <v>6</v>
      </c>
      <c r="E180">
        <v>34</v>
      </c>
      <c r="F180">
        <v>-0.73</v>
      </c>
      <c r="G180">
        <v>14893700</v>
      </c>
      <c r="H180">
        <v>507118</v>
      </c>
      <c r="I180">
        <v>80506</v>
      </c>
      <c r="J180">
        <v>19.78</v>
      </c>
      <c r="K180" s="130" t="s">
        <v>2746</v>
      </c>
      <c r="L180">
        <v>6.17</v>
      </c>
      <c r="M180" s="130" t="s">
        <v>1116</v>
      </c>
      <c r="N180">
        <v>1.72</v>
      </c>
      <c r="O180">
        <v>4.66</v>
      </c>
      <c r="P180">
        <v>17.57</v>
      </c>
      <c r="Q180">
        <v>5.79</v>
      </c>
      <c r="R180" s="130" t="s">
        <v>3149</v>
      </c>
      <c r="S180">
        <v>29.26</v>
      </c>
      <c r="T180" s="130"/>
      <c r="U180">
        <v>429</v>
      </c>
      <c r="V180">
        <v>701</v>
      </c>
      <c r="W180">
        <v>-0.13</v>
      </c>
      <c r="X180" s="130"/>
    </row>
    <row r="181" spans="1:24" x14ac:dyDescent="0.3">
      <c r="A181" s="130" t="s">
        <v>616</v>
      </c>
      <c r="B181">
        <v>179</v>
      </c>
      <c r="C181" s="130" t="s">
        <v>905</v>
      </c>
      <c r="D181" s="130" t="s">
        <v>6</v>
      </c>
      <c r="E181">
        <v>28.75</v>
      </c>
      <c r="F181">
        <v>0</v>
      </c>
      <c r="G181">
        <v>0</v>
      </c>
      <c r="H181">
        <v>0</v>
      </c>
      <c r="I181">
        <v>288</v>
      </c>
      <c r="J181">
        <v>11.11</v>
      </c>
      <c r="K181" s="130" t="s">
        <v>1012</v>
      </c>
      <c r="L181">
        <v>0.26</v>
      </c>
      <c r="M181" s="130" t="s">
        <v>920</v>
      </c>
      <c r="N181">
        <v>2.59</v>
      </c>
      <c r="O181">
        <v>4.66</v>
      </c>
      <c r="P181">
        <v>4.88</v>
      </c>
      <c r="Q181">
        <v>16.510000000000002</v>
      </c>
      <c r="R181" s="130" t="s">
        <v>986</v>
      </c>
      <c r="S181">
        <v>26.7</v>
      </c>
      <c r="T181" s="130"/>
      <c r="U181">
        <v>582</v>
      </c>
      <c r="V181">
        <v>548</v>
      </c>
      <c r="W181">
        <v>-0.87</v>
      </c>
      <c r="X181" s="130"/>
    </row>
    <row r="182" spans="1:24" x14ac:dyDescent="0.3">
      <c r="A182" s="130" t="s">
        <v>2385</v>
      </c>
      <c r="B182">
        <v>180</v>
      </c>
      <c r="C182" s="130" t="s">
        <v>895</v>
      </c>
      <c r="D182" s="130" t="s">
        <v>6</v>
      </c>
      <c r="E182">
        <v>8.9</v>
      </c>
      <c r="F182">
        <v>0</v>
      </c>
      <c r="G182">
        <v>63600</v>
      </c>
      <c r="H182">
        <v>569</v>
      </c>
      <c r="I182">
        <v>7565</v>
      </c>
      <c r="K182" s="130" t="s">
        <v>2381</v>
      </c>
      <c r="M182" s="130"/>
      <c r="N182">
        <v>0</v>
      </c>
      <c r="O182">
        <v>-1.5</v>
      </c>
      <c r="P182">
        <v>-19.600000000000001</v>
      </c>
      <c r="Q182">
        <v>-29.01</v>
      </c>
      <c r="R182" s="130"/>
      <c r="S182">
        <v>26.81</v>
      </c>
      <c r="T182" s="130"/>
      <c r="X182" s="130"/>
    </row>
    <row r="183" spans="1:24" x14ac:dyDescent="0.3">
      <c r="A183" s="130" t="s">
        <v>615</v>
      </c>
      <c r="B183">
        <v>181</v>
      </c>
      <c r="C183" s="130" t="s">
        <v>895</v>
      </c>
      <c r="D183" s="130" t="s">
        <v>97</v>
      </c>
      <c r="E183">
        <v>0.44</v>
      </c>
      <c r="F183">
        <v>2.33</v>
      </c>
      <c r="G183">
        <v>68700</v>
      </c>
      <c r="H183">
        <v>29</v>
      </c>
      <c r="I183">
        <v>629</v>
      </c>
      <c r="K183" s="130" t="s">
        <v>2239</v>
      </c>
      <c r="L183">
        <v>0.23</v>
      </c>
      <c r="M183" s="130"/>
      <c r="N183">
        <v>0</v>
      </c>
      <c r="O183">
        <v>-4.5199999999999996</v>
      </c>
      <c r="P183">
        <v>-6.39</v>
      </c>
      <c r="Q183">
        <v>-20.49</v>
      </c>
      <c r="R183" s="130"/>
      <c r="S183">
        <v>42.61</v>
      </c>
      <c r="T183" s="130"/>
      <c r="X183" s="130"/>
    </row>
    <row r="184" spans="1:24" x14ac:dyDescent="0.3">
      <c r="A184" s="130" t="s">
        <v>614</v>
      </c>
      <c r="B184">
        <v>182</v>
      </c>
      <c r="C184" s="130" t="s">
        <v>895</v>
      </c>
      <c r="D184" s="130" t="s">
        <v>6</v>
      </c>
      <c r="E184">
        <v>58.75</v>
      </c>
      <c r="F184">
        <v>0.86</v>
      </c>
      <c r="G184">
        <v>7849700</v>
      </c>
      <c r="H184">
        <v>459933</v>
      </c>
      <c r="I184">
        <v>219138</v>
      </c>
      <c r="J184">
        <v>42.1</v>
      </c>
      <c r="K184" s="130" t="s">
        <v>3150</v>
      </c>
      <c r="L184">
        <v>1.76</v>
      </c>
      <c r="M184" s="130" t="s">
        <v>962</v>
      </c>
      <c r="N184">
        <v>1.4</v>
      </c>
      <c r="O184">
        <v>8.3699999999999992</v>
      </c>
      <c r="P184">
        <v>19.03</v>
      </c>
      <c r="Q184">
        <v>25.94</v>
      </c>
      <c r="R184" s="130" t="s">
        <v>973</v>
      </c>
      <c r="S184">
        <v>40.369999999999997</v>
      </c>
      <c r="T184" s="130"/>
      <c r="U184">
        <v>583</v>
      </c>
      <c r="V184">
        <v>705</v>
      </c>
      <c r="W184">
        <v>1.85</v>
      </c>
      <c r="X184" s="130"/>
    </row>
    <row r="185" spans="1:24" x14ac:dyDescent="0.3">
      <c r="A185" s="130" t="s">
        <v>613</v>
      </c>
      <c r="B185">
        <v>183</v>
      </c>
      <c r="C185" s="130" t="s">
        <v>895</v>
      </c>
      <c r="D185" s="130" t="s">
        <v>6</v>
      </c>
      <c r="E185">
        <v>1.44</v>
      </c>
      <c r="F185">
        <v>2.13</v>
      </c>
      <c r="G185">
        <v>721200</v>
      </c>
      <c r="H185">
        <v>1038</v>
      </c>
      <c r="I185">
        <v>816</v>
      </c>
      <c r="K185" s="130" t="s">
        <v>984</v>
      </c>
      <c r="L185">
        <v>0.27</v>
      </c>
      <c r="M185" s="130"/>
      <c r="N185">
        <v>0</v>
      </c>
      <c r="O185">
        <v>-13.76</v>
      </c>
      <c r="P185">
        <v>-15.12</v>
      </c>
      <c r="Q185">
        <v>6.3</v>
      </c>
      <c r="R185" s="130"/>
      <c r="S185">
        <v>39.409999999999997</v>
      </c>
      <c r="T185" s="130"/>
      <c r="X185" s="130"/>
    </row>
    <row r="186" spans="1:24" x14ac:dyDescent="0.3">
      <c r="A186" s="130" t="s">
        <v>612</v>
      </c>
      <c r="B186">
        <v>184</v>
      </c>
      <c r="C186" s="130" t="s">
        <v>895</v>
      </c>
      <c r="D186" s="130" t="s">
        <v>6</v>
      </c>
      <c r="E186">
        <v>10</v>
      </c>
      <c r="F186">
        <v>-0.99</v>
      </c>
      <c r="G186">
        <v>1753300</v>
      </c>
      <c r="H186">
        <v>17533</v>
      </c>
      <c r="I186">
        <v>16637</v>
      </c>
      <c r="J186">
        <v>17.55</v>
      </c>
      <c r="K186" s="130" t="s">
        <v>1041</v>
      </c>
      <c r="L186">
        <v>1.08</v>
      </c>
      <c r="M186" s="130" t="s">
        <v>1046</v>
      </c>
      <c r="N186">
        <v>0.56999999999999995</v>
      </c>
      <c r="O186">
        <v>5.24</v>
      </c>
      <c r="P186">
        <v>7.32</v>
      </c>
      <c r="Q186">
        <v>30.2</v>
      </c>
      <c r="R186" s="130" t="s">
        <v>2768</v>
      </c>
      <c r="S186">
        <v>41.08</v>
      </c>
      <c r="T186" s="130"/>
      <c r="U186">
        <v>628</v>
      </c>
      <c r="V186">
        <v>640</v>
      </c>
      <c r="W186">
        <v>-1.8</v>
      </c>
      <c r="X186" s="130"/>
    </row>
    <row r="187" spans="1:24" x14ac:dyDescent="0.3">
      <c r="A187" s="130" t="s">
        <v>611</v>
      </c>
      <c r="B187">
        <v>185</v>
      </c>
      <c r="C187" s="130" t="s">
        <v>895</v>
      </c>
      <c r="D187" s="130" t="s">
        <v>6</v>
      </c>
      <c r="E187">
        <v>1.57</v>
      </c>
      <c r="F187">
        <v>1.29</v>
      </c>
      <c r="G187">
        <v>6421200</v>
      </c>
      <c r="H187">
        <v>10094</v>
      </c>
      <c r="I187">
        <v>1506</v>
      </c>
      <c r="J187">
        <v>26.92</v>
      </c>
      <c r="K187" s="130" t="s">
        <v>1086</v>
      </c>
      <c r="L187">
        <v>1.87</v>
      </c>
      <c r="M187" s="130" t="s">
        <v>927</v>
      </c>
      <c r="N187">
        <v>0.06</v>
      </c>
      <c r="O187">
        <v>5.37</v>
      </c>
      <c r="P187">
        <v>4.4800000000000004</v>
      </c>
      <c r="Q187">
        <v>3.67</v>
      </c>
      <c r="R187" s="130" t="s">
        <v>984</v>
      </c>
      <c r="S187">
        <v>49.74</v>
      </c>
      <c r="T187" s="130"/>
      <c r="U187">
        <v>827</v>
      </c>
      <c r="V187">
        <v>746</v>
      </c>
      <c r="W187">
        <v>-3.1</v>
      </c>
      <c r="X187" s="130"/>
    </row>
    <row r="188" spans="1:24" x14ac:dyDescent="0.3">
      <c r="A188" s="130" t="s">
        <v>610</v>
      </c>
      <c r="B188">
        <v>186</v>
      </c>
      <c r="C188" s="130" t="s">
        <v>895</v>
      </c>
      <c r="D188" s="130" t="s">
        <v>6</v>
      </c>
      <c r="E188">
        <v>1.65</v>
      </c>
      <c r="F188">
        <v>1.85</v>
      </c>
      <c r="G188">
        <v>17091700</v>
      </c>
      <c r="H188">
        <v>28220</v>
      </c>
      <c r="I188">
        <v>1830</v>
      </c>
      <c r="J188">
        <v>12.25</v>
      </c>
      <c r="K188" s="130" t="s">
        <v>1019</v>
      </c>
      <c r="L188">
        <v>2.41</v>
      </c>
      <c r="M188" s="130" t="s">
        <v>921</v>
      </c>
      <c r="N188">
        <v>0.14000000000000001</v>
      </c>
      <c r="O188">
        <v>5.88</v>
      </c>
      <c r="P188">
        <v>8.7899999999999991</v>
      </c>
      <c r="Q188">
        <v>25.08</v>
      </c>
      <c r="R188" s="130" t="s">
        <v>3045</v>
      </c>
      <c r="S188">
        <v>48.5</v>
      </c>
      <c r="T188" s="130"/>
      <c r="U188">
        <v>495</v>
      </c>
      <c r="V188">
        <v>514</v>
      </c>
      <c r="W188">
        <v>0.13</v>
      </c>
      <c r="X188" s="130"/>
    </row>
    <row r="189" spans="1:24" x14ac:dyDescent="0.3">
      <c r="A189" s="130" t="s">
        <v>609</v>
      </c>
      <c r="B189">
        <v>187</v>
      </c>
      <c r="C189" s="130" t="s">
        <v>895</v>
      </c>
      <c r="D189" s="130" t="s">
        <v>6</v>
      </c>
      <c r="E189">
        <v>1.43</v>
      </c>
      <c r="F189">
        <v>3.62</v>
      </c>
      <c r="G189">
        <v>64582600</v>
      </c>
      <c r="H189">
        <v>90378</v>
      </c>
      <c r="I189">
        <v>3975</v>
      </c>
      <c r="J189">
        <v>26.5</v>
      </c>
      <c r="K189" s="130" t="s">
        <v>2921</v>
      </c>
      <c r="L189">
        <v>0.11</v>
      </c>
      <c r="M189" s="130"/>
      <c r="N189">
        <v>0.05</v>
      </c>
      <c r="O189">
        <v>8.99</v>
      </c>
      <c r="P189">
        <v>9.58</v>
      </c>
      <c r="Q189">
        <v>140.32</v>
      </c>
      <c r="R189" s="130"/>
      <c r="S189">
        <v>32.11</v>
      </c>
      <c r="T189" s="130"/>
      <c r="U189">
        <v>867</v>
      </c>
      <c r="V189">
        <v>860</v>
      </c>
      <c r="W189">
        <v>338.37</v>
      </c>
      <c r="X189" s="130"/>
    </row>
    <row r="190" spans="1:24" x14ac:dyDescent="0.3">
      <c r="A190" s="130" t="s">
        <v>608</v>
      </c>
      <c r="B190">
        <v>188</v>
      </c>
      <c r="C190" s="130" t="s">
        <v>895</v>
      </c>
      <c r="D190" s="130" t="s">
        <v>6</v>
      </c>
      <c r="E190">
        <v>0.21</v>
      </c>
      <c r="F190">
        <v>5</v>
      </c>
      <c r="G190">
        <v>2025714800</v>
      </c>
      <c r="H190">
        <v>419902</v>
      </c>
      <c r="I190">
        <v>8127</v>
      </c>
      <c r="J190">
        <v>41.77</v>
      </c>
      <c r="K190" s="130" t="s">
        <v>1048</v>
      </c>
      <c r="L190">
        <v>3.13</v>
      </c>
      <c r="M190" s="130"/>
      <c r="N190">
        <v>0.01</v>
      </c>
      <c r="O190">
        <v>12.67</v>
      </c>
      <c r="P190">
        <v>36.72</v>
      </c>
      <c r="Q190">
        <v>8.39</v>
      </c>
      <c r="R190" s="130"/>
      <c r="S190">
        <v>54.81</v>
      </c>
      <c r="T190" s="130"/>
      <c r="U190">
        <v>485</v>
      </c>
      <c r="V190">
        <v>580</v>
      </c>
      <c r="W190">
        <v>-0.51</v>
      </c>
      <c r="X190" s="130"/>
    </row>
    <row r="191" spans="1:24" x14ac:dyDescent="0.3">
      <c r="A191" s="130" t="s">
        <v>607</v>
      </c>
      <c r="B191">
        <v>189</v>
      </c>
      <c r="C191" s="130" t="s">
        <v>895</v>
      </c>
      <c r="D191" s="130" t="s">
        <v>6</v>
      </c>
      <c r="E191">
        <v>176</v>
      </c>
      <c r="F191">
        <v>-0.85</v>
      </c>
      <c r="G191">
        <v>660200</v>
      </c>
      <c r="H191">
        <v>116689</v>
      </c>
      <c r="I191">
        <v>92658</v>
      </c>
      <c r="J191">
        <v>14.89</v>
      </c>
      <c r="K191" s="130" t="s">
        <v>976</v>
      </c>
      <c r="L191">
        <v>1.0900000000000001</v>
      </c>
      <c r="M191" s="130" t="s">
        <v>2906</v>
      </c>
      <c r="N191">
        <v>11.72</v>
      </c>
      <c r="O191">
        <v>5.31</v>
      </c>
      <c r="P191">
        <v>5.97</v>
      </c>
      <c r="Q191">
        <v>12.44</v>
      </c>
      <c r="R191" s="130" t="s">
        <v>2403</v>
      </c>
      <c r="S191">
        <v>50</v>
      </c>
      <c r="T191" s="130"/>
      <c r="U191">
        <v>626</v>
      </c>
      <c r="V191">
        <v>594</v>
      </c>
      <c r="W191">
        <v>0.34</v>
      </c>
      <c r="X191" s="130"/>
    </row>
    <row r="192" spans="1:24" x14ac:dyDescent="0.3">
      <c r="A192" s="130" t="s">
        <v>606</v>
      </c>
      <c r="B192">
        <v>190</v>
      </c>
      <c r="C192" s="130" t="s">
        <v>895</v>
      </c>
      <c r="D192" s="130" t="s">
        <v>6</v>
      </c>
      <c r="E192">
        <v>8.4</v>
      </c>
      <c r="F192">
        <v>1.2</v>
      </c>
      <c r="G192">
        <v>15120900</v>
      </c>
      <c r="H192">
        <v>127444</v>
      </c>
      <c r="I192">
        <v>5040</v>
      </c>
      <c r="J192">
        <v>31.75</v>
      </c>
      <c r="K192" s="130" t="s">
        <v>3151</v>
      </c>
      <c r="L192">
        <v>0.17</v>
      </c>
      <c r="M192" s="130" t="s">
        <v>942</v>
      </c>
      <c r="N192">
        <v>0.27</v>
      </c>
      <c r="O192">
        <v>18.61</v>
      </c>
      <c r="P192">
        <v>19.12</v>
      </c>
      <c r="Q192">
        <v>20.95</v>
      </c>
      <c r="R192" s="130" t="s">
        <v>915</v>
      </c>
      <c r="S192">
        <v>52.36</v>
      </c>
      <c r="T192" s="130"/>
      <c r="U192">
        <v>526</v>
      </c>
      <c r="V192">
        <v>455</v>
      </c>
      <c r="W192">
        <v>1.07</v>
      </c>
      <c r="X192" s="130"/>
    </row>
    <row r="193" spans="1:24" x14ac:dyDescent="0.3">
      <c r="A193" s="130" t="s">
        <v>605</v>
      </c>
      <c r="B193">
        <v>191</v>
      </c>
      <c r="C193" s="130" t="s">
        <v>895</v>
      </c>
      <c r="D193" s="130" t="s">
        <v>6</v>
      </c>
      <c r="E193">
        <v>0.25</v>
      </c>
      <c r="F193">
        <v>-3.85</v>
      </c>
      <c r="G193">
        <v>24946700</v>
      </c>
      <c r="H193">
        <v>6245</v>
      </c>
      <c r="I193">
        <v>2108</v>
      </c>
      <c r="J193">
        <v>33.69</v>
      </c>
      <c r="K193" s="130" t="s">
        <v>988</v>
      </c>
      <c r="L193">
        <v>0.47</v>
      </c>
      <c r="M193" s="130"/>
      <c r="N193">
        <v>0.01</v>
      </c>
      <c r="O193">
        <v>2.73</v>
      </c>
      <c r="P193">
        <v>3.04</v>
      </c>
      <c r="Q193">
        <v>3.06</v>
      </c>
      <c r="R193" s="130"/>
      <c r="S193">
        <v>30.99</v>
      </c>
      <c r="T193" s="130"/>
      <c r="U193">
        <v>889</v>
      </c>
      <c r="V193">
        <v>891</v>
      </c>
      <c r="W193">
        <v>-1.18</v>
      </c>
      <c r="X193" s="130"/>
    </row>
    <row r="194" spans="1:24" x14ac:dyDescent="0.3">
      <c r="A194" s="130" t="s">
        <v>604</v>
      </c>
      <c r="B194">
        <v>192</v>
      </c>
      <c r="C194" s="130" t="s">
        <v>895</v>
      </c>
      <c r="D194" s="130" t="s">
        <v>6</v>
      </c>
      <c r="E194">
        <v>5.25</v>
      </c>
      <c r="F194">
        <v>0</v>
      </c>
      <c r="G194">
        <v>1033500</v>
      </c>
      <c r="H194">
        <v>5346</v>
      </c>
      <c r="I194">
        <v>4896</v>
      </c>
      <c r="J194">
        <v>4.8</v>
      </c>
      <c r="K194" s="130" t="s">
        <v>972</v>
      </c>
      <c r="L194">
        <v>0.89</v>
      </c>
      <c r="M194" s="130" t="s">
        <v>897</v>
      </c>
      <c r="N194">
        <v>1.1200000000000001</v>
      </c>
      <c r="O194">
        <v>16.829999999999998</v>
      </c>
      <c r="P194">
        <v>33.799999999999997</v>
      </c>
      <c r="Q194">
        <v>7.37</v>
      </c>
      <c r="R194" s="130" t="s">
        <v>3023</v>
      </c>
      <c r="S194">
        <v>36.39</v>
      </c>
      <c r="T194" s="130"/>
      <c r="U194">
        <v>44</v>
      </c>
      <c r="V194">
        <v>76</v>
      </c>
      <c r="W194">
        <v>0.1</v>
      </c>
      <c r="X194" s="130"/>
    </row>
    <row r="195" spans="1:24" x14ac:dyDescent="0.3">
      <c r="A195" s="130" t="s">
        <v>603</v>
      </c>
      <c r="B195">
        <v>193</v>
      </c>
      <c r="C195" s="130" t="s">
        <v>895</v>
      </c>
      <c r="D195" s="130" t="s">
        <v>6</v>
      </c>
      <c r="E195">
        <v>12.1</v>
      </c>
      <c r="F195">
        <v>0</v>
      </c>
      <c r="G195">
        <v>14512500</v>
      </c>
      <c r="H195">
        <v>176505</v>
      </c>
      <c r="I195">
        <v>33880</v>
      </c>
      <c r="J195">
        <v>22.17</v>
      </c>
      <c r="K195" s="130" t="s">
        <v>3175</v>
      </c>
      <c r="L195">
        <v>0.38</v>
      </c>
      <c r="M195" s="130" t="s">
        <v>947</v>
      </c>
      <c r="N195">
        <v>0.56999999999999995</v>
      </c>
      <c r="O195">
        <v>11.31</v>
      </c>
      <c r="P195">
        <v>14.55</v>
      </c>
      <c r="Q195">
        <v>15.16</v>
      </c>
      <c r="R195" s="130" t="s">
        <v>1127</v>
      </c>
      <c r="S195">
        <v>25.9</v>
      </c>
      <c r="T195" s="130"/>
      <c r="U195">
        <v>569</v>
      </c>
      <c r="V195">
        <v>535</v>
      </c>
      <c r="W195">
        <v>-5.35</v>
      </c>
      <c r="X195" s="130"/>
    </row>
    <row r="196" spans="1:24" x14ac:dyDescent="0.3">
      <c r="A196" s="130" t="s">
        <v>602</v>
      </c>
      <c r="B196">
        <v>194</v>
      </c>
      <c r="C196" s="130" t="s">
        <v>895</v>
      </c>
      <c r="D196" s="130" t="s">
        <v>6</v>
      </c>
      <c r="E196">
        <v>2.88</v>
      </c>
      <c r="F196">
        <v>-0.69</v>
      </c>
      <c r="G196">
        <v>19816900</v>
      </c>
      <c r="H196">
        <v>57047</v>
      </c>
      <c r="I196">
        <v>13051</v>
      </c>
      <c r="K196" s="130" t="s">
        <v>1058</v>
      </c>
      <c r="L196">
        <v>4.53</v>
      </c>
      <c r="M196" s="130"/>
      <c r="N196">
        <v>0</v>
      </c>
      <c r="O196">
        <v>-7.85</v>
      </c>
      <c r="P196">
        <v>-36.840000000000003</v>
      </c>
      <c r="Q196">
        <v>-186.54</v>
      </c>
      <c r="R196" s="130"/>
      <c r="S196">
        <v>61.32</v>
      </c>
      <c r="T196" s="130"/>
      <c r="X196" s="130"/>
    </row>
    <row r="197" spans="1:24" x14ac:dyDescent="0.3">
      <c r="A197" s="130" t="s">
        <v>601</v>
      </c>
      <c r="B197">
        <v>195</v>
      </c>
      <c r="C197" s="130" t="s">
        <v>895</v>
      </c>
      <c r="D197" s="130" t="s">
        <v>6</v>
      </c>
      <c r="E197">
        <v>7.15</v>
      </c>
      <c r="F197">
        <v>1.42</v>
      </c>
      <c r="G197">
        <v>10376100</v>
      </c>
      <c r="H197">
        <v>74049</v>
      </c>
      <c r="I197">
        <v>24745</v>
      </c>
      <c r="J197">
        <v>5.33</v>
      </c>
      <c r="K197" s="130" t="s">
        <v>987</v>
      </c>
      <c r="L197">
        <v>3.28</v>
      </c>
      <c r="M197" s="130"/>
      <c r="N197">
        <v>1.31</v>
      </c>
      <c r="O197">
        <v>9.4700000000000006</v>
      </c>
      <c r="P197">
        <v>29.15</v>
      </c>
      <c r="Q197">
        <v>4.54</v>
      </c>
      <c r="R197" s="130"/>
      <c r="S197">
        <v>34.01</v>
      </c>
      <c r="T197" s="130"/>
      <c r="U197">
        <v>64</v>
      </c>
      <c r="V197">
        <v>228</v>
      </c>
      <c r="W197">
        <v>-3.31</v>
      </c>
      <c r="X197" s="130"/>
    </row>
    <row r="198" spans="1:24" x14ac:dyDescent="0.3">
      <c r="A198" s="130" t="s">
        <v>600</v>
      </c>
      <c r="B198">
        <v>196</v>
      </c>
      <c r="C198" s="130" t="s">
        <v>905</v>
      </c>
      <c r="D198" s="130" t="s">
        <v>6</v>
      </c>
      <c r="E198">
        <v>0.55000000000000004</v>
      </c>
      <c r="F198">
        <v>0</v>
      </c>
      <c r="G198">
        <v>4737000</v>
      </c>
      <c r="H198">
        <v>2558</v>
      </c>
      <c r="I198">
        <v>2762</v>
      </c>
      <c r="J198">
        <v>16.91</v>
      </c>
      <c r="K198" s="130" t="s">
        <v>1052</v>
      </c>
      <c r="L198">
        <v>0.48</v>
      </c>
      <c r="M198" s="130" t="s">
        <v>927</v>
      </c>
      <c r="N198">
        <v>0.03</v>
      </c>
      <c r="O198">
        <v>3.4</v>
      </c>
      <c r="P198">
        <v>3.73</v>
      </c>
      <c r="Q198">
        <v>2.59</v>
      </c>
      <c r="R198" s="130" t="s">
        <v>970</v>
      </c>
      <c r="S198">
        <v>39.65</v>
      </c>
      <c r="T198" s="130"/>
      <c r="U198">
        <v>710</v>
      </c>
      <c r="V198">
        <v>696</v>
      </c>
      <c r="W198">
        <v>2.33</v>
      </c>
      <c r="X198" s="130"/>
    </row>
    <row r="199" spans="1:24" x14ac:dyDescent="0.3">
      <c r="A199" s="130" t="s">
        <v>599</v>
      </c>
      <c r="B199">
        <v>197</v>
      </c>
      <c r="C199" s="130" t="s">
        <v>905</v>
      </c>
      <c r="D199" s="130" t="s">
        <v>6</v>
      </c>
      <c r="E199">
        <v>2.62</v>
      </c>
      <c r="F199">
        <v>0</v>
      </c>
      <c r="G199">
        <v>7570800</v>
      </c>
      <c r="H199">
        <v>19828</v>
      </c>
      <c r="I199">
        <v>5869</v>
      </c>
      <c r="J199">
        <v>27.15</v>
      </c>
      <c r="K199" s="130" t="s">
        <v>1070</v>
      </c>
      <c r="L199">
        <v>0.56999999999999995</v>
      </c>
      <c r="M199" s="130"/>
      <c r="N199">
        <v>0.1</v>
      </c>
      <c r="O199">
        <v>9.17</v>
      </c>
      <c r="P199">
        <v>12.2</v>
      </c>
      <c r="Q199">
        <v>30.91</v>
      </c>
      <c r="R199" s="130"/>
      <c r="S199">
        <v>33.85</v>
      </c>
      <c r="T199" s="130"/>
      <c r="U199">
        <v>592</v>
      </c>
      <c r="V199">
        <v>577</v>
      </c>
      <c r="X199" s="130"/>
    </row>
    <row r="200" spans="1:24" x14ac:dyDescent="0.3">
      <c r="A200" s="130" t="s">
        <v>598</v>
      </c>
      <c r="B200">
        <v>198</v>
      </c>
      <c r="C200" s="130" t="s">
        <v>895</v>
      </c>
      <c r="D200" s="130" t="s">
        <v>6</v>
      </c>
      <c r="E200">
        <v>1.91</v>
      </c>
      <c r="F200">
        <v>0</v>
      </c>
      <c r="G200">
        <v>609100</v>
      </c>
      <c r="H200">
        <v>1167</v>
      </c>
      <c r="I200">
        <v>1070</v>
      </c>
      <c r="J200">
        <v>23.13</v>
      </c>
      <c r="K200" s="130" t="s">
        <v>1120</v>
      </c>
      <c r="L200">
        <v>1.22</v>
      </c>
      <c r="M200" s="130" t="s">
        <v>914</v>
      </c>
      <c r="N200">
        <v>0.08</v>
      </c>
      <c r="O200">
        <v>3.93</v>
      </c>
      <c r="P200">
        <v>5.32</v>
      </c>
      <c r="Q200">
        <v>2.94</v>
      </c>
      <c r="R200" s="130" t="s">
        <v>1058</v>
      </c>
      <c r="S200">
        <v>43.09</v>
      </c>
      <c r="T200" s="130"/>
      <c r="U200">
        <v>759</v>
      </c>
      <c r="V200">
        <v>771</v>
      </c>
      <c r="W200">
        <v>-0.32</v>
      </c>
      <c r="X200" s="130"/>
    </row>
    <row r="201" spans="1:24" x14ac:dyDescent="0.3">
      <c r="A201" s="130" t="s">
        <v>597</v>
      </c>
      <c r="B201">
        <v>199</v>
      </c>
      <c r="C201" s="130" t="s">
        <v>895</v>
      </c>
      <c r="D201" s="130" t="s">
        <v>6</v>
      </c>
      <c r="E201">
        <v>0.32</v>
      </c>
      <c r="F201">
        <v>0</v>
      </c>
      <c r="G201">
        <v>11178200</v>
      </c>
      <c r="H201">
        <v>3585</v>
      </c>
      <c r="I201">
        <v>1243</v>
      </c>
      <c r="J201">
        <v>57.83</v>
      </c>
      <c r="K201" s="130" t="s">
        <v>2762</v>
      </c>
      <c r="L201">
        <v>2.6</v>
      </c>
      <c r="M201" s="130"/>
      <c r="N201">
        <v>0.01</v>
      </c>
      <c r="O201">
        <v>4.13</v>
      </c>
      <c r="P201">
        <v>0.85</v>
      </c>
      <c r="Q201">
        <v>1.08</v>
      </c>
      <c r="R201" s="130"/>
      <c r="S201">
        <v>62.74</v>
      </c>
      <c r="T201" s="130"/>
      <c r="U201">
        <v>1035</v>
      </c>
      <c r="V201">
        <v>924</v>
      </c>
      <c r="W201">
        <v>-17.55</v>
      </c>
      <c r="X201" s="130"/>
    </row>
    <row r="202" spans="1:24" x14ac:dyDescent="0.3">
      <c r="A202" s="130" t="s">
        <v>596</v>
      </c>
      <c r="B202">
        <v>200</v>
      </c>
      <c r="C202" s="130" t="s">
        <v>905</v>
      </c>
      <c r="D202" s="130" t="s">
        <v>6</v>
      </c>
      <c r="E202">
        <v>23.5</v>
      </c>
      <c r="F202">
        <v>4.4400000000000004</v>
      </c>
      <c r="G202">
        <v>200</v>
      </c>
      <c r="H202">
        <v>5</v>
      </c>
      <c r="I202">
        <v>414</v>
      </c>
      <c r="J202">
        <v>16.21</v>
      </c>
      <c r="K202" s="130" t="s">
        <v>1004</v>
      </c>
      <c r="L202">
        <v>0.38</v>
      </c>
      <c r="M202" s="130"/>
      <c r="N202">
        <v>1.45</v>
      </c>
      <c r="O202">
        <v>2.41</v>
      </c>
      <c r="P202">
        <v>2.87</v>
      </c>
      <c r="Q202">
        <v>1.1000000000000001</v>
      </c>
      <c r="R202" s="130"/>
      <c r="S202">
        <v>24.82</v>
      </c>
      <c r="T202" s="130"/>
      <c r="U202">
        <v>743</v>
      </c>
      <c r="V202">
        <v>751</v>
      </c>
      <c r="W202">
        <v>0.06</v>
      </c>
      <c r="X202" s="130"/>
    </row>
    <row r="203" spans="1:24" x14ac:dyDescent="0.3">
      <c r="A203" s="130" t="s">
        <v>595</v>
      </c>
      <c r="B203">
        <v>201</v>
      </c>
      <c r="C203" s="130" t="s">
        <v>905</v>
      </c>
      <c r="D203" s="130" t="s">
        <v>6</v>
      </c>
      <c r="E203">
        <v>0.9</v>
      </c>
      <c r="F203">
        <v>-4.26</v>
      </c>
      <c r="G203">
        <v>17800400</v>
      </c>
      <c r="H203">
        <v>17083</v>
      </c>
      <c r="I203">
        <v>554</v>
      </c>
      <c r="K203" s="130" t="s">
        <v>1052</v>
      </c>
      <c r="L203">
        <v>7.0000000000000007E-2</v>
      </c>
      <c r="M203" s="130"/>
      <c r="N203">
        <v>0</v>
      </c>
      <c r="O203">
        <v>-5.25</v>
      </c>
      <c r="P203">
        <v>-5.86</v>
      </c>
      <c r="Q203">
        <v>-30.83</v>
      </c>
      <c r="R203" s="130"/>
      <c r="S203">
        <v>51.66</v>
      </c>
      <c r="T203" s="130"/>
      <c r="X203" s="130"/>
    </row>
    <row r="204" spans="1:24" x14ac:dyDescent="0.3">
      <c r="A204" s="130" t="s">
        <v>594</v>
      </c>
      <c r="B204">
        <v>202</v>
      </c>
      <c r="C204" s="130" t="s">
        <v>895</v>
      </c>
      <c r="D204" s="130" t="s">
        <v>6</v>
      </c>
      <c r="E204">
        <v>192</v>
      </c>
      <c r="F204">
        <v>0</v>
      </c>
      <c r="G204">
        <v>0</v>
      </c>
      <c r="H204">
        <v>0</v>
      </c>
      <c r="I204">
        <v>1511</v>
      </c>
      <c r="J204">
        <v>18.440000000000001</v>
      </c>
      <c r="K204" s="130" t="s">
        <v>993</v>
      </c>
      <c r="L204">
        <v>0.25</v>
      </c>
      <c r="M204" s="130" t="s">
        <v>1053</v>
      </c>
      <c r="N204">
        <v>10.41</v>
      </c>
      <c r="O204">
        <v>5.7</v>
      </c>
      <c r="P204">
        <v>5.71</v>
      </c>
      <c r="Q204">
        <v>0.88</v>
      </c>
      <c r="R204" s="130" t="s">
        <v>2376</v>
      </c>
      <c r="S204">
        <v>22.08</v>
      </c>
      <c r="T204" s="130"/>
      <c r="U204">
        <v>688</v>
      </c>
      <c r="V204">
        <v>626</v>
      </c>
      <c r="W204">
        <v>-20.72</v>
      </c>
      <c r="X204" s="130"/>
    </row>
    <row r="205" spans="1:24" x14ac:dyDescent="0.3">
      <c r="A205" s="130" t="s">
        <v>593</v>
      </c>
      <c r="B205">
        <v>203</v>
      </c>
      <c r="C205" s="130" t="s">
        <v>895</v>
      </c>
      <c r="D205" s="130" t="s">
        <v>6</v>
      </c>
      <c r="E205">
        <v>1.69</v>
      </c>
      <c r="F205">
        <v>1.81</v>
      </c>
      <c r="G205">
        <v>185200</v>
      </c>
      <c r="H205">
        <v>313</v>
      </c>
      <c r="I205">
        <v>608</v>
      </c>
      <c r="J205">
        <v>34.82</v>
      </c>
      <c r="K205" s="130" t="s">
        <v>1041</v>
      </c>
      <c r="L205">
        <v>0.15</v>
      </c>
      <c r="M205" s="130"/>
      <c r="N205">
        <v>0.05</v>
      </c>
      <c r="O205">
        <v>4.42</v>
      </c>
      <c r="P205">
        <v>4.33</v>
      </c>
      <c r="Q205">
        <v>3.43</v>
      </c>
      <c r="R205" s="130"/>
      <c r="S205">
        <v>27.13</v>
      </c>
      <c r="T205" s="130"/>
      <c r="U205">
        <v>887</v>
      </c>
      <c r="V205">
        <v>847</v>
      </c>
      <c r="W205">
        <v>2.75</v>
      </c>
      <c r="X205" s="130"/>
    </row>
    <row r="206" spans="1:24" x14ac:dyDescent="0.3">
      <c r="A206" s="130" t="s">
        <v>592</v>
      </c>
      <c r="B206">
        <v>204</v>
      </c>
      <c r="C206" s="130" t="s">
        <v>895</v>
      </c>
      <c r="D206" s="130" t="s">
        <v>6</v>
      </c>
      <c r="E206">
        <v>26.75</v>
      </c>
      <c r="F206">
        <v>-2.73</v>
      </c>
      <c r="G206">
        <v>4900</v>
      </c>
      <c r="H206">
        <v>131</v>
      </c>
      <c r="I206">
        <v>1284</v>
      </c>
      <c r="J206">
        <v>8.3000000000000007</v>
      </c>
      <c r="K206" s="130" t="s">
        <v>984</v>
      </c>
      <c r="L206">
        <v>0.96</v>
      </c>
      <c r="M206" s="130" t="s">
        <v>1054</v>
      </c>
      <c r="N206">
        <v>3.22</v>
      </c>
      <c r="O206">
        <v>6.57</v>
      </c>
      <c r="P206">
        <v>9.9</v>
      </c>
      <c r="Q206">
        <v>2.81</v>
      </c>
      <c r="R206" s="130" t="s">
        <v>3152</v>
      </c>
      <c r="S206">
        <v>25.54</v>
      </c>
      <c r="T206" s="130"/>
      <c r="U206">
        <v>359</v>
      </c>
      <c r="V206">
        <v>376</v>
      </c>
      <c r="W206">
        <v>-1.21</v>
      </c>
      <c r="X206" s="130"/>
    </row>
    <row r="207" spans="1:24" x14ac:dyDescent="0.3">
      <c r="A207" s="130" t="s">
        <v>591</v>
      </c>
      <c r="B207">
        <v>205</v>
      </c>
      <c r="C207" s="130" t="s">
        <v>895</v>
      </c>
      <c r="D207" s="130" t="s">
        <v>6</v>
      </c>
      <c r="E207">
        <v>2.06</v>
      </c>
      <c r="F207">
        <v>1.98</v>
      </c>
      <c r="G207">
        <v>272000</v>
      </c>
      <c r="H207">
        <v>555</v>
      </c>
      <c r="I207">
        <v>2060</v>
      </c>
      <c r="K207" s="130" t="s">
        <v>1024</v>
      </c>
      <c r="L207">
        <v>0.24</v>
      </c>
      <c r="M207" s="130"/>
      <c r="N207">
        <v>0</v>
      </c>
      <c r="O207">
        <v>-3.5</v>
      </c>
      <c r="P207">
        <v>-3.81</v>
      </c>
      <c r="Q207">
        <v>-9.92</v>
      </c>
      <c r="R207" s="130" t="s">
        <v>1062</v>
      </c>
      <c r="S207">
        <v>36.979999999999997</v>
      </c>
      <c r="T207" s="130"/>
      <c r="X207" s="130"/>
    </row>
    <row r="208" spans="1:24" x14ac:dyDescent="0.3">
      <c r="A208" s="130" t="s">
        <v>590</v>
      </c>
      <c r="B208">
        <v>206</v>
      </c>
      <c r="C208" s="130" t="s">
        <v>895</v>
      </c>
      <c r="D208" s="130" t="s">
        <v>6</v>
      </c>
      <c r="E208">
        <v>3.8</v>
      </c>
      <c r="F208">
        <v>2.15</v>
      </c>
      <c r="G208">
        <v>989100</v>
      </c>
      <c r="H208">
        <v>3757</v>
      </c>
      <c r="I208">
        <v>1314</v>
      </c>
      <c r="J208">
        <v>8.18</v>
      </c>
      <c r="K208" s="130" t="s">
        <v>2762</v>
      </c>
      <c r="L208">
        <v>0.45</v>
      </c>
      <c r="M208" s="130" t="s">
        <v>924</v>
      </c>
      <c r="N208">
        <v>0.46</v>
      </c>
      <c r="O208">
        <v>5.87</v>
      </c>
      <c r="P208">
        <v>5.92</v>
      </c>
      <c r="Q208">
        <v>6.1</v>
      </c>
      <c r="R208" s="130" t="s">
        <v>3153</v>
      </c>
      <c r="S208">
        <v>48.17</v>
      </c>
      <c r="T208" s="130"/>
      <c r="U208">
        <v>477</v>
      </c>
      <c r="V208">
        <v>412</v>
      </c>
      <c r="W208">
        <v>-0.09</v>
      </c>
      <c r="X208" s="130"/>
    </row>
    <row r="209" spans="1:24" x14ac:dyDescent="0.3">
      <c r="A209" s="130" t="s">
        <v>589</v>
      </c>
      <c r="B209">
        <v>207</v>
      </c>
      <c r="C209" s="130" t="s">
        <v>905</v>
      </c>
      <c r="D209" s="130" t="s">
        <v>6</v>
      </c>
      <c r="E209">
        <v>13.7</v>
      </c>
      <c r="F209">
        <v>3.01</v>
      </c>
      <c r="G209">
        <v>14551100</v>
      </c>
      <c r="H209">
        <v>202273</v>
      </c>
      <c r="I209">
        <v>13152</v>
      </c>
      <c r="J209">
        <v>18.45</v>
      </c>
      <c r="K209" s="130" t="s">
        <v>3622</v>
      </c>
      <c r="L209">
        <v>4.33</v>
      </c>
      <c r="M209" s="130" t="s">
        <v>924</v>
      </c>
      <c r="N209">
        <v>0.75</v>
      </c>
      <c r="O209">
        <v>13.96</v>
      </c>
      <c r="P209">
        <v>54.29</v>
      </c>
      <c r="Q209">
        <v>11.88</v>
      </c>
      <c r="R209" s="130" t="s">
        <v>2241</v>
      </c>
      <c r="S209">
        <v>33.35</v>
      </c>
      <c r="T209" s="130"/>
      <c r="U209">
        <v>272</v>
      </c>
      <c r="V209">
        <v>362</v>
      </c>
      <c r="W209">
        <v>6.91</v>
      </c>
      <c r="X209" s="130"/>
    </row>
    <row r="210" spans="1:24" x14ac:dyDescent="0.3">
      <c r="A210" s="130" t="s">
        <v>588</v>
      </c>
      <c r="B210">
        <v>208</v>
      </c>
      <c r="C210" s="130" t="s">
        <v>895</v>
      </c>
      <c r="D210" s="130" t="s">
        <v>6</v>
      </c>
      <c r="E210">
        <v>2.48</v>
      </c>
      <c r="F210">
        <v>0.81</v>
      </c>
      <c r="G210">
        <v>869000</v>
      </c>
      <c r="H210">
        <v>2162</v>
      </c>
      <c r="I210">
        <v>3752</v>
      </c>
      <c r="J210">
        <v>22.65</v>
      </c>
      <c r="K210" s="130" t="s">
        <v>3623</v>
      </c>
      <c r="L210">
        <v>0.8</v>
      </c>
      <c r="M210" s="130" t="s">
        <v>894</v>
      </c>
      <c r="N210">
        <v>0.12</v>
      </c>
      <c r="O210">
        <v>4.9800000000000004</v>
      </c>
      <c r="P210">
        <v>7.21</v>
      </c>
      <c r="Q210">
        <v>13.32</v>
      </c>
      <c r="R210" s="130" t="s">
        <v>3019</v>
      </c>
      <c r="S210">
        <v>20.3</v>
      </c>
      <c r="T210" s="130"/>
      <c r="U210">
        <v>682</v>
      </c>
      <c r="V210">
        <v>703</v>
      </c>
      <c r="W210">
        <v>2.77</v>
      </c>
      <c r="X210" s="130"/>
    </row>
    <row r="211" spans="1:24" x14ac:dyDescent="0.3">
      <c r="A211" s="130" t="s">
        <v>587</v>
      </c>
      <c r="B211">
        <v>209</v>
      </c>
      <c r="C211" s="130" t="s">
        <v>895</v>
      </c>
      <c r="D211" s="130" t="s">
        <v>6</v>
      </c>
      <c r="E211">
        <v>11.3</v>
      </c>
      <c r="F211">
        <v>0.89</v>
      </c>
      <c r="G211">
        <v>16400</v>
      </c>
      <c r="H211">
        <v>184</v>
      </c>
      <c r="I211">
        <v>26208</v>
      </c>
      <c r="J211">
        <v>9.57</v>
      </c>
      <c r="K211" s="130" t="s">
        <v>1008</v>
      </c>
      <c r="L211">
        <v>1.66</v>
      </c>
      <c r="M211" s="130" t="s">
        <v>904</v>
      </c>
      <c r="N211">
        <v>1.17</v>
      </c>
      <c r="O211">
        <v>4.57</v>
      </c>
      <c r="P211">
        <v>8.75</v>
      </c>
      <c r="Q211">
        <v>12.06</v>
      </c>
      <c r="R211" s="130" t="s">
        <v>3154</v>
      </c>
      <c r="S211">
        <v>16.7</v>
      </c>
      <c r="T211" s="130"/>
      <c r="U211">
        <v>426</v>
      </c>
      <c r="V211">
        <v>515</v>
      </c>
      <c r="W211">
        <v>-5.83</v>
      </c>
      <c r="X211" s="130"/>
    </row>
    <row r="212" spans="1:24" x14ac:dyDescent="0.3">
      <c r="A212" s="130" t="s">
        <v>586</v>
      </c>
      <c r="B212">
        <v>210</v>
      </c>
      <c r="C212" s="130" t="s">
        <v>895</v>
      </c>
      <c r="D212" s="130" t="s">
        <v>6</v>
      </c>
      <c r="E212">
        <v>10.8</v>
      </c>
      <c r="F212">
        <v>1.89</v>
      </c>
      <c r="G212">
        <v>2484500</v>
      </c>
      <c r="H212">
        <v>26782</v>
      </c>
      <c r="I212">
        <v>8640</v>
      </c>
      <c r="J212">
        <v>17.940000000000001</v>
      </c>
      <c r="K212" s="130" t="s">
        <v>3624</v>
      </c>
      <c r="L212">
        <v>2.0099999999999998</v>
      </c>
      <c r="M212" s="130" t="s">
        <v>1129</v>
      </c>
      <c r="N212">
        <v>0.61</v>
      </c>
      <c r="O212">
        <v>17.59</v>
      </c>
      <c r="P212">
        <v>39.97</v>
      </c>
      <c r="Q212">
        <v>14.53</v>
      </c>
      <c r="R212" s="130" t="s">
        <v>2918</v>
      </c>
      <c r="S212">
        <v>34.770000000000003</v>
      </c>
      <c r="T212" s="130"/>
      <c r="U212">
        <v>275</v>
      </c>
      <c r="V212">
        <v>312</v>
      </c>
      <c r="W212">
        <v>0.78</v>
      </c>
      <c r="X212" s="130"/>
    </row>
    <row r="213" spans="1:24" x14ac:dyDescent="0.3">
      <c r="A213" s="130" t="s">
        <v>585</v>
      </c>
      <c r="B213">
        <v>211</v>
      </c>
      <c r="C213" s="130" t="s">
        <v>895</v>
      </c>
      <c r="D213" s="130" t="s">
        <v>6</v>
      </c>
      <c r="E213">
        <v>4.9800000000000004</v>
      </c>
      <c r="F213">
        <v>5.0599999999999996</v>
      </c>
      <c r="G213">
        <v>6728800</v>
      </c>
      <c r="H213">
        <v>33274</v>
      </c>
      <c r="I213">
        <v>2895</v>
      </c>
      <c r="J213">
        <v>15.34</v>
      </c>
      <c r="K213" s="130" t="s">
        <v>959</v>
      </c>
      <c r="L213">
        <v>1.45</v>
      </c>
      <c r="M213" s="130" t="s">
        <v>954</v>
      </c>
      <c r="N213">
        <v>0.32</v>
      </c>
      <c r="O213">
        <v>4.4400000000000004</v>
      </c>
      <c r="P213">
        <v>7.73</v>
      </c>
      <c r="Q213">
        <v>13.59</v>
      </c>
      <c r="R213" s="130" t="s">
        <v>975</v>
      </c>
      <c r="S213">
        <v>36.15</v>
      </c>
      <c r="T213" s="130"/>
      <c r="U213">
        <v>583</v>
      </c>
      <c r="V213">
        <v>646</v>
      </c>
      <c r="W213">
        <v>0.15</v>
      </c>
      <c r="X213" s="130"/>
    </row>
    <row r="214" spans="1:24" x14ac:dyDescent="0.3">
      <c r="A214" s="130" t="s">
        <v>584</v>
      </c>
      <c r="B214">
        <v>212</v>
      </c>
      <c r="C214" s="130" t="s">
        <v>895</v>
      </c>
      <c r="D214" s="130" t="s">
        <v>6</v>
      </c>
      <c r="E214">
        <v>1.74</v>
      </c>
      <c r="F214">
        <v>2.35</v>
      </c>
      <c r="G214">
        <v>461800</v>
      </c>
      <c r="H214">
        <v>804</v>
      </c>
      <c r="I214">
        <v>1044</v>
      </c>
      <c r="J214">
        <v>17.34</v>
      </c>
      <c r="K214" s="130" t="s">
        <v>934</v>
      </c>
      <c r="L214">
        <v>0.43</v>
      </c>
      <c r="M214" s="130" t="s">
        <v>914</v>
      </c>
      <c r="N214">
        <v>0.1</v>
      </c>
      <c r="O214">
        <v>7.67</v>
      </c>
      <c r="P214">
        <v>8.4700000000000006</v>
      </c>
      <c r="Q214">
        <v>5.23</v>
      </c>
      <c r="R214" s="130" t="s">
        <v>2378</v>
      </c>
      <c r="S214">
        <v>35.19</v>
      </c>
      <c r="T214" s="130"/>
      <c r="U214">
        <v>588</v>
      </c>
      <c r="V214">
        <v>519</v>
      </c>
      <c r="W214">
        <v>-2.78</v>
      </c>
      <c r="X214" s="130"/>
    </row>
    <row r="215" spans="1:24" x14ac:dyDescent="0.3">
      <c r="A215" s="130" t="s">
        <v>583</v>
      </c>
      <c r="B215">
        <v>213</v>
      </c>
      <c r="C215" s="130" t="s">
        <v>895</v>
      </c>
      <c r="D215" s="130" t="s">
        <v>6</v>
      </c>
      <c r="E215">
        <v>0.95</v>
      </c>
      <c r="F215">
        <v>0</v>
      </c>
      <c r="G215">
        <v>3542600</v>
      </c>
      <c r="H215">
        <v>3384</v>
      </c>
      <c r="I215">
        <v>537</v>
      </c>
      <c r="K215" s="130" t="s">
        <v>937</v>
      </c>
      <c r="L215">
        <v>1.38</v>
      </c>
      <c r="M215" s="130"/>
      <c r="N215">
        <v>0</v>
      </c>
      <c r="O215">
        <v>6.02</v>
      </c>
      <c r="P215">
        <v>-12.48</v>
      </c>
      <c r="Q215">
        <v>5.0199999999999996</v>
      </c>
      <c r="R215" s="130"/>
      <c r="S215">
        <v>74.05</v>
      </c>
      <c r="T215" s="130"/>
      <c r="X215" s="130"/>
    </row>
    <row r="216" spans="1:24" x14ac:dyDescent="0.3">
      <c r="A216" s="130" t="s">
        <v>582</v>
      </c>
      <c r="B216">
        <v>214</v>
      </c>
      <c r="C216" s="130" t="s">
        <v>895</v>
      </c>
      <c r="D216" s="130" t="s">
        <v>6</v>
      </c>
      <c r="E216">
        <v>1.27</v>
      </c>
      <c r="F216">
        <v>-4.51</v>
      </c>
      <c r="G216">
        <v>23398900</v>
      </c>
      <c r="H216">
        <v>30575</v>
      </c>
      <c r="I216">
        <v>1383</v>
      </c>
      <c r="J216">
        <v>12.22</v>
      </c>
      <c r="K216" s="130" t="s">
        <v>1009</v>
      </c>
      <c r="L216">
        <v>1.04</v>
      </c>
      <c r="M216" s="130" t="s">
        <v>903</v>
      </c>
      <c r="N216">
        <v>0.11</v>
      </c>
      <c r="O216">
        <v>6.23</v>
      </c>
      <c r="P216">
        <v>7.97</v>
      </c>
      <c r="Q216">
        <v>0.41</v>
      </c>
      <c r="R216" s="130" t="s">
        <v>990</v>
      </c>
      <c r="S216">
        <v>51.06</v>
      </c>
      <c r="T216" s="130"/>
      <c r="U216">
        <v>661</v>
      </c>
      <c r="V216">
        <v>664</v>
      </c>
      <c r="W216">
        <v>0.08</v>
      </c>
      <c r="X216" s="130"/>
    </row>
    <row r="217" spans="1:24" x14ac:dyDescent="0.3">
      <c r="A217" s="130" t="s">
        <v>581</v>
      </c>
      <c r="B217">
        <v>215</v>
      </c>
      <c r="C217" s="130" t="s">
        <v>895</v>
      </c>
      <c r="D217" s="130" t="s">
        <v>6</v>
      </c>
      <c r="E217">
        <v>10.9</v>
      </c>
      <c r="F217">
        <v>-1.8</v>
      </c>
      <c r="G217">
        <v>391000</v>
      </c>
      <c r="H217">
        <v>4239</v>
      </c>
      <c r="I217">
        <v>2180</v>
      </c>
      <c r="J217">
        <v>11.28</v>
      </c>
      <c r="K217" s="130" t="s">
        <v>3033</v>
      </c>
      <c r="L217">
        <v>1.79</v>
      </c>
      <c r="M217" s="130" t="s">
        <v>920</v>
      </c>
      <c r="N217">
        <v>0.97</v>
      </c>
      <c r="O217">
        <v>16.239999999999998</v>
      </c>
      <c r="P217">
        <v>37.68</v>
      </c>
      <c r="Q217">
        <v>4.58</v>
      </c>
      <c r="R217" s="130" t="s">
        <v>3155</v>
      </c>
      <c r="S217">
        <v>33.21</v>
      </c>
      <c r="T217" s="130"/>
      <c r="U217">
        <v>163</v>
      </c>
      <c r="V217">
        <v>212</v>
      </c>
      <c r="W217">
        <v>0.91</v>
      </c>
      <c r="X217" s="130"/>
    </row>
    <row r="218" spans="1:24" x14ac:dyDescent="0.3">
      <c r="A218" s="130" t="s">
        <v>580</v>
      </c>
      <c r="B218">
        <v>216</v>
      </c>
      <c r="C218" s="130" t="s">
        <v>895</v>
      </c>
      <c r="D218" s="130" t="s">
        <v>6</v>
      </c>
      <c r="E218">
        <v>1.85</v>
      </c>
      <c r="F218">
        <v>-0.54</v>
      </c>
      <c r="G218">
        <v>1480600</v>
      </c>
      <c r="H218">
        <v>2738</v>
      </c>
      <c r="I218">
        <v>555</v>
      </c>
      <c r="K218" s="130" t="s">
        <v>1106</v>
      </c>
      <c r="L218">
        <v>3.62</v>
      </c>
      <c r="M218" s="130" t="s">
        <v>894</v>
      </c>
      <c r="N218">
        <v>0</v>
      </c>
      <c r="O218">
        <v>3.84</v>
      </c>
      <c r="P218">
        <v>-8.36</v>
      </c>
      <c r="Q218">
        <v>-32.049999999999997</v>
      </c>
      <c r="R218" s="130" t="s">
        <v>1121</v>
      </c>
      <c r="S218">
        <v>71.010000000000005</v>
      </c>
      <c r="T218" s="130"/>
      <c r="X218" s="130"/>
    </row>
    <row r="219" spans="1:24" x14ac:dyDescent="0.3">
      <c r="A219" s="130" t="s">
        <v>579</v>
      </c>
      <c r="B219">
        <v>217</v>
      </c>
      <c r="C219" s="130" t="s">
        <v>895</v>
      </c>
      <c r="D219" s="130" t="s">
        <v>6</v>
      </c>
      <c r="E219">
        <v>0.34</v>
      </c>
      <c r="F219">
        <v>0</v>
      </c>
      <c r="G219">
        <v>3587600</v>
      </c>
      <c r="H219">
        <v>1220</v>
      </c>
      <c r="I219">
        <v>1835</v>
      </c>
      <c r="K219" s="130" t="s">
        <v>1089</v>
      </c>
      <c r="L219">
        <v>0.65</v>
      </c>
      <c r="M219" s="130"/>
      <c r="N219">
        <v>0</v>
      </c>
      <c r="O219">
        <v>0.01</v>
      </c>
      <c r="P219">
        <v>-1.08</v>
      </c>
      <c r="Q219">
        <v>-0.75</v>
      </c>
      <c r="R219" s="130"/>
      <c r="S219">
        <v>82.5</v>
      </c>
      <c r="T219" s="130"/>
      <c r="X219" s="130"/>
    </row>
    <row r="220" spans="1:24" x14ac:dyDescent="0.3">
      <c r="A220" s="130" t="s">
        <v>578</v>
      </c>
      <c r="B220">
        <v>218</v>
      </c>
      <c r="C220" s="130" t="s">
        <v>905</v>
      </c>
      <c r="D220" s="130" t="s">
        <v>6</v>
      </c>
      <c r="E220">
        <v>0.88</v>
      </c>
      <c r="F220">
        <v>1.1499999999999999</v>
      </c>
      <c r="G220">
        <v>723100</v>
      </c>
      <c r="H220">
        <v>636</v>
      </c>
      <c r="I220">
        <v>988</v>
      </c>
      <c r="K220" s="130" t="s">
        <v>984</v>
      </c>
      <c r="L220">
        <v>0.15</v>
      </c>
      <c r="M220" s="130"/>
      <c r="N220">
        <v>0</v>
      </c>
      <c r="O220">
        <v>-1.48</v>
      </c>
      <c r="P220">
        <v>-2.13</v>
      </c>
      <c r="Q220">
        <v>-0.06</v>
      </c>
      <c r="R220" s="130"/>
      <c r="S220">
        <v>71.83</v>
      </c>
      <c r="T220" s="130"/>
      <c r="X220" s="130"/>
    </row>
    <row r="221" spans="1:24" x14ac:dyDescent="0.3">
      <c r="A221" s="130" t="s">
        <v>577</v>
      </c>
      <c r="B221">
        <v>219</v>
      </c>
      <c r="C221" s="130" t="s">
        <v>895</v>
      </c>
      <c r="D221" s="130" t="s">
        <v>6</v>
      </c>
      <c r="E221">
        <v>12.2</v>
      </c>
      <c r="F221">
        <v>-3.17</v>
      </c>
      <c r="G221">
        <v>3494800</v>
      </c>
      <c r="H221">
        <v>42924</v>
      </c>
      <c r="I221">
        <v>15297</v>
      </c>
      <c r="J221">
        <v>14.62</v>
      </c>
      <c r="K221" s="130" t="s">
        <v>1116</v>
      </c>
      <c r="L221">
        <v>0.39</v>
      </c>
      <c r="M221" s="130" t="s">
        <v>940</v>
      </c>
      <c r="N221">
        <v>0.83</v>
      </c>
      <c r="O221">
        <v>6.18</v>
      </c>
      <c r="P221">
        <v>7.38</v>
      </c>
      <c r="Q221">
        <v>3.42</v>
      </c>
      <c r="R221" s="130" t="s">
        <v>3125</v>
      </c>
      <c r="S221">
        <v>57.88</v>
      </c>
      <c r="T221" s="130"/>
      <c r="U221">
        <v>575</v>
      </c>
      <c r="V221">
        <v>534</v>
      </c>
      <c r="W221">
        <v>3.17</v>
      </c>
      <c r="X221" s="130"/>
    </row>
    <row r="222" spans="1:24" x14ac:dyDescent="0.3">
      <c r="A222" s="130" t="s">
        <v>576</v>
      </c>
      <c r="B222">
        <v>220</v>
      </c>
      <c r="C222" s="130" t="s">
        <v>895</v>
      </c>
      <c r="D222" s="130" t="s">
        <v>6</v>
      </c>
      <c r="E222">
        <v>10.6</v>
      </c>
      <c r="F222">
        <v>1.92</v>
      </c>
      <c r="G222">
        <v>1698900</v>
      </c>
      <c r="H222">
        <v>18217</v>
      </c>
      <c r="I222">
        <v>10851</v>
      </c>
      <c r="J222">
        <v>12.81</v>
      </c>
      <c r="K222" s="130" t="s">
        <v>955</v>
      </c>
      <c r="L222">
        <v>0.32</v>
      </c>
      <c r="M222" s="130" t="s">
        <v>900</v>
      </c>
      <c r="N222">
        <v>0.82</v>
      </c>
      <c r="O222">
        <v>6.97</v>
      </c>
      <c r="P222">
        <v>8.76</v>
      </c>
      <c r="Q222">
        <v>1.77</v>
      </c>
      <c r="R222" s="130" t="s">
        <v>1042</v>
      </c>
      <c r="S222">
        <v>27.7</v>
      </c>
      <c r="T222" s="130"/>
      <c r="U222">
        <v>508</v>
      </c>
      <c r="V222">
        <v>473</v>
      </c>
      <c r="W222">
        <v>-0.08</v>
      </c>
      <c r="X222" s="130"/>
    </row>
    <row r="223" spans="1:24" x14ac:dyDescent="0.3">
      <c r="A223" s="130" t="s">
        <v>575</v>
      </c>
      <c r="B223">
        <v>221</v>
      </c>
      <c r="C223" s="130" t="s">
        <v>895</v>
      </c>
      <c r="D223" s="130" t="s">
        <v>6</v>
      </c>
      <c r="E223">
        <v>2.2999999999999998</v>
      </c>
      <c r="F223">
        <v>1.77</v>
      </c>
      <c r="G223">
        <v>106800</v>
      </c>
      <c r="H223">
        <v>247</v>
      </c>
      <c r="I223">
        <v>761</v>
      </c>
      <c r="K223" s="130" t="s">
        <v>2239</v>
      </c>
      <c r="L223">
        <v>7.0000000000000007E-2</v>
      </c>
      <c r="M223" s="130" t="s">
        <v>894</v>
      </c>
      <c r="N223">
        <v>0</v>
      </c>
      <c r="O223">
        <v>-4.53</v>
      </c>
      <c r="P223">
        <v>-5.17</v>
      </c>
      <c r="Q223">
        <v>-23.04</v>
      </c>
      <c r="R223" s="130" t="s">
        <v>2905</v>
      </c>
      <c r="S223">
        <v>25.15</v>
      </c>
      <c r="T223" s="130"/>
      <c r="X223" s="130"/>
    </row>
    <row r="224" spans="1:24" x14ac:dyDescent="0.3">
      <c r="A224" s="130" t="s">
        <v>574</v>
      </c>
      <c r="B224">
        <v>222</v>
      </c>
      <c r="C224" s="130" t="s">
        <v>895</v>
      </c>
      <c r="D224" s="130" t="s">
        <v>6</v>
      </c>
      <c r="E224">
        <v>0.31</v>
      </c>
      <c r="F224">
        <v>-3.13</v>
      </c>
      <c r="G224">
        <v>9856300</v>
      </c>
      <c r="H224">
        <v>3090</v>
      </c>
      <c r="I224">
        <v>7901</v>
      </c>
      <c r="J224">
        <v>8.24</v>
      </c>
      <c r="K224" s="130" t="s">
        <v>1013</v>
      </c>
      <c r="L224">
        <v>0.17</v>
      </c>
      <c r="M224" s="130"/>
      <c r="N224">
        <v>0.04</v>
      </c>
      <c r="O224">
        <v>7.52</v>
      </c>
      <c r="P224">
        <v>7.24</v>
      </c>
      <c r="Q224">
        <v>12.87</v>
      </c>
      <c r="R224" s="130"/>
      <c r="S224">
        <v>30.71</v>
      </c>
      <c r="T224" s="130"/>
      <c r="U224">
        <v>440</v>
      </c>
      <c r="V224">
        <v>335</v>
      </c>
      <c r="X224" s="130"/>
    </row>
    <row r="225" spans="1:24" x14ac:dyDescent="0.3">
      <c r="A225" s="130" t="s">
        <v>573</v>
      </c>
      <c r="B225">
        <v>223</v>
      </c>
      <c r="C225" s="130" t="s">
        <v>895</v>
      </c>
      <c r="D225" s="130" t="s">
        <v>834</v>
      </c>
      <c r="E225">
        <v>0.65</v>
      </c>
      <c r="F225">
        <v>0</v>
      </c>
      <c r="G225">
        <v>0</v>
      </c>
      <c r="H225">
        <v>0</v>
      </c>
      <c r="I225">
        <v>992</v>
      </c>
      <c r="K225" s="130" t="s">
        <v>947</v>
      </c>
      <c r="L225">
        <v>1.72</v>
      </c>
      <c r="M225" s="130"/>
      <c r="N225">
        <v>0</v>
      </c>
      <c r="O225">
        <v>-3.98</v>
      </c>
      <c r="P225">
        <v>-19.760000000000002</v>
      </c>
      <c r="Q225">
        <v>-55.52</v>
      </c>
      <c r="R225" s="130"/>
      <c r="S225">
        <v>44.15</v>
      </c>
      <c r="T225" s="130"/>
      <c r="X225" s="130"/>
    </row>
    <row r="226" spans="1:24" x14ac:dyDescent="0.3">
      <c r="A226" s="130" t="s">
        <v>572</v>
      </c>
      <c r="B226">
        <v>224</v>
      </c>
      <c r="C226" s="130" t="s">
        <v>895</v>
      </c>
      <c r="D226" s="130" t="s">
        <v>6</v>
      </c>
      <c r="E226">
        <v>2.1</v>
      </c>
      <c r="F226">
        <v>0</v>
      </c>
      <c r="G226">
        <v>31700</v>
      </c>
      <c r="H226">
        <v>67</v>
      </c>
      <c r="I226">
        <v>13650</v>
      </c>
      <c r="J226">
        <v>25.3</v>
      </c>
      <c r="K226" s="130" t="s">
        <v>1026</v>
      </c>
      <c r="L226">
        <v>1.04</v>
      </c>
      <c r="M226" s="130"/>
      <c r="N226">
        <v>0.08</v>
      </c>
      <c r="O226">
        <v>3.04</v>
      </c>
      <c r="P226">
        <v>3.95</v>
      </c>
      <c r="Q226">
        <v>46.42</v>
      </c>
      <c r="R226" s="130"/>
      <c r="S226">
        <v>5.09</v>
      </c>
      <c r="T226" s="130"/>
      <c r="U226">
        <v>826</v>
      </c>
      <c r="V226">
        <v>833</v>
      </c>
      <c r="W226">
        <v>1.1100000000000001</v>
      </c>
      <c r="X226" s="130"/>
    </row>
    <row r="227" spans="1:24" x14ac:dyDescent="0.3">
      <c r="A227" s="130" t="s">
        <v>571</v>
      </c>
      <c r="B227">
        <v>225</v>
      </c>
      <c r="C227" s="130" t="s">
        <v>895</v>
      </c>
      <c r="D227" s="130" t="s">
        <v>6</v>
      </c>
      <c r="E227">
        <v>21.2</v>
      </c>
      <c r="F227">
        <v>-0.93</v>
      </c>
      <c r="G227">
        <v>12754500</v>
      </c>
      <c r="H227">
        <v>270942</v>
      </c>
      <c r="I227">
        <v>97555</v>
      </c>
      <c r="J227">
        <v>35.03</v>
      </c>
      <c r="K227" s="130" t="s">
        <v>3625</v>
      </c>
      <c r="L227">
        <v>1.1100000000000001</v>
      </c>
      <c r="M227" s="130" t="s">
        <v>947</v>
      </c>
      <c r="N227">
        <v>0.6</v>
      </c>
      <c r="O227">
        <v>10.36</v>
      </c>
      <c r="P227">
        <v>16.170000000000002</v>
      </c>
      <c r="Q227">
        <v>10.87</v>
      </c>
      <c r="R227" s="130" t="s">
        <v>1115</v>
      </c>
      <c r="S227">
        <v>32.11</v>
      </c>
      <c r="T227" s="130"/>
      <c r="U227">
        <v>592</v>
      </c>
      <c r="V227">
        <v>612</v>
      </c>
      <c r="W227">
        <v>1.32</v>
      </c>
      <c r="X227" s="130"/>
    </row>
    <row r="228" spans="1:24" x14ac:dyDescent="0.3">
      <c r="A228" s="130" t="s">
        <v>570</v>
      </c>
      <c r="B228">
        <v>226</v>
      </c>
      <c r="C228" s="130" t="s">
        <v>895</v>
      </c>
      <c r="D228" s="130" t="s">
        <v>6</v>
      </c>
      <c r="E228">
        <v>1.18</v>
      </c>
      <c r="F228">
        <v>1.72</v>
      </c>
      <c r="G228">
        <v>15597800</v>
      </c>
      <c r="H228">
        <v>18368</v>
      </c>
      <c r="I228">
        <v>2421</v>
      </c>
      <c r="K228" s="130" t="s">
        <v>2377</v>
      </c>
      <c r="L228">
        <v>0.49</v>
      </c>
      <c r="M228" s="130"/>
      <c r="N228">
        <v>0</v>
      </c>
      <c r="O228">
        <v>-1.76</v>
      </c>
      <c r="P228">
        <v>-3.9</v>
      </c>
      <c r="Q228">
        <v>0.87</v>
      </c>
      <c r="R228" s="130"/>
      <c r="S228">
        <v>62.02</v>
      </c>
      <c r="T228" s="130"/>
      <c r="X228" s="130"/>
    </row>
    <row r="229" spans="1:24" x14ac:dyDescent="0.3">
      <c r="A229" s="130" t="s">
        <v>569</v>
      </c>
      <c r="B229">
        <v>227</v>
      </c>
      <c r="C229" s="130" t="s">
        <v>895</v>
      </c>
      <c r="D229" s="130" t="s">
        <v>6</v>
      </c>
      <c r="E229">
        <v>1.82</v>
      </c>
      <c r="F229">
        <v>2.25</v>
      </c>
      <c r="G229">
        <v>851100</v>
      </c>
      <c r="H229">
        <v>1547</v>
      </c>
      <c r="I229">
        <v>1092</v>
      </c>
      <c r="J229">
        <v>4.16</v>
      </c>
      <c r="K229" s="130" t="s">
        <v>3043</v>
      </c>
      <c r="L229">
        <v>0.09</v>
      </c>
      <c r="M229" s="130" t="s">
        <v>903</v>
      </c>
      <c r="N229">
        <v>0.44</v>
      </c>
      <c r="O229">
        <v>31.1</v>
      </c>
      <c r="P229">
        <v>36.340000000000003</v>
      </c>
      <c r="Q229">
        <v>25.45</v>
      </c>
      <c r="R229" s="130" t="s">
        <v>2931</v>
      </c>
      <c r="S229">
        <v>40.14</v>
      </c>
      <c r="T229" s="130"/>
      <c r="U229">
        <v>70</v>
      </c>
      <c r="V229">
        <v>42</v>
      </c>
      <c r="W229">
        <v>-0.28999999999999998</v>
      </c>
      <c r="X229" s="130"/>
    </row>
    <row r="230" spans="1:24" x14ac:dyDescent="0.3">
      <c r="A230" s="130" t="s">
        <v>568</v>
      </c>
      <c r="B230">
        <v>228</v>
      </c>
      <c r="C230" s="130" t="s">
        <v>895</v>
      </c>
      <c r="D230" s="130" t="s">
        <v>6</v>
      </c>
      <c r="E230">
        <v>78.5</v>
      </c>
      <c r="F230">
        <v>-0.63</v>
      </c>
      <c r="G230">
        <v>8171100</v>
      </c>
      <c r="H230">
        <v>644371</v>
      </c>
      <c r="I230">
        <v>221349</v>
      </c>
      <c r="J230">
        <v>26.98</v>
      </c>
      <c r="K230" s="130" t="s">
        <v>3017</v>
      </c>
      <c r="L230">
        <v>1.41</v>
      </c>
      <c r="M230" s="130" t="s">
        <v>988</v>
      </c>
      <c r="N230">
        <v>2.95</v>
      </c>
      <c r="O230">
        <v>5.59</v>
      </c>
      <c r="P230">
        <v>8.1300000000000008</v>
      </c>
      <c r="Q230">
        <v>12.38</v>
      </c>
      <c r="R230" s="130" t="s">
        <v>953</v>
      </c>
      <c r="S230">
        <v>24.75</v>
      </c>
      <c r="T230" s="130"/>
      <c r="U230">
        <v>708</v>
      </c>
      <c r="V230">
        <v>730</v>
      </c>
      <c r="W230">
        <v>1.24</v>
      </c>
      <c r="X230" s="130"/>
    </row>
    <row r="231" spans="1:24" x14ac:dyDescent="0.3">
      <c r="A231" s="130" t="s">
        <v>567</v>
      </c>
      <c r="B231">
        <v>229</v>
      </c>
      <c r="C231" s="130" t="s">
        <v>895</v>
      </c>
      <c r="D231" s="130" t="s">
        <v>6</v>
      </c>
      <c r="E231">
        <v>13.4</v>
      </c>
      <c r="F231">
        <v>-1.47</v>
      </c>
      <c r="G231">
        <v>46600</v>
      </c>
      <c r="H231">
        <v>630</v>
      </c>
      <c r="I231">
        <v>10987</v>
      </c>
      <c r="J231">
        <v>68.98</v>
      </c>
      <c r="K231" s="130" t="s">
        <v>3626</v>
      </c>
      <c r="L231">
        <v>3.97</v>
      </c>
      <c r="M231" s="130"/>
      <c r="N231">
        <v>0.19</v>
      </c>
      <c r="O231">
        <v>6.85</v>
      </c>
      <c r="P231">
        <v>14.09</v>
      </c>
      <c r="Q231">
        <v>19.79</v>
      </c>
      <c r="R231" s="130"/>
      <c r="S231">
        <v>20.23</v>
      </c>
      <c r="T231" s="130"/>
      <c r="U231">
        <v>705</v>
      </c>
      <c r="V231">
        <v>805</v>
      </c>
      <c r="W231">
        <v>0.14000000000000001</v>
      </c>
      <c r="X231" s="130"/>
    </row>
    <row r="232" spans="1:24" x14ac:dyDescent="0.3">
      <c r="A232" s="130" t="s">
        <v>566</v>
      </c>
      <c r="B232">
        <v>230</v>
      </c>
      <c r="C232" s="130" t="s">
        <v>895</v>
      </c>
      <c r="D232" s="130" t="s">
        <v>6</v>
      </c>
      <c r="E232">
        <v>0.51</v>
      </c>
      <c r="F232">
        <v>0</v>
      </c>
      <c r="G232">
        <v>7952400</v>
      </c>
      <c r="H232">
        <v>4058</v>
      </c>
      <c r="I232">
        <v>1844</v>
      </c>
      <c r="K232" s="130" t="s">
        <v>1008</v>
      </c>
      <c r="L232">
        <v>3.4</v>
      </c>
      <c r="M232" s="130"/>
      <c r="N232">
        <v>0</v>
      </c>
      <c r="O232">
        <v>-6.43</v>
      </c>
      <c r="P232">
        <v>-38.369999999999997</v>
      </c>
      <c r="Q232">
        <v>-240.63</v>
      </c>
      <c r="R232" s="130"/>
      <c r="S232">
        <v>36.43</v>
      </c>
      <c r="T232" s="130"/>
      <c r="X232" s="130"/>
    </row>
    <row r="233" spans="1:24" x14ac:dyDescent="0.3">
      <c r="A233" s="130" t="s">
        <v>565</v>
      </c>
      <c r="B233">
        <v>231</v>
      </c>
      <c r="C233" s="130" t="s">
        <v>895</v>
      </c>
      <c r="D233" s="130" t="s">
        <v>6</v>
      </c>
      <c r="E233">
        <v>1.72</v>
      </c>
      <c r="F233">
        <v>0.57999999999999996</v>
      </c>
      <c r="G233">
        <v>10515200</v>
      </c>
      <c r="H233">
        <v>18208</v>
      </c>
      <c r="I233">
        <v>1407</v>
      </c>
      <c r="J233">
        <v>25.5</v>
      </c>
      <c r="K233" s="130" t="s">
        <v>1056</v>
      </c>
      <c r="L233">
        <v>0.4</v>
      </c>
      <c r="M233" s="130"/>
      <c r="N233">
        <v>7.0000000000000007E-2</v>
      </c>
      <c r="O233">
        <v>6.55</v>
      </c>
      <c r="P233">
        <v>7.3</v>
      </c>
      <c r="Q233">
        <v>70.900000000000006</v>
      </c>
      <c r="R233" s="130"/>
      <c r="S233">
        <v>45.73</v>
      </c>
      <c r="T233" s="130"/>
      <c r="U233">
        <v>721</v>
      </c>
      <c r="V233">
        <v>658</v>
      </c>
      <c r="W233">
        <v>-0.24</v>
      </c>
      <c r="X233" s="130"/>
    </row>
    <row r="234" spans="1:24" x14ac:dyDescent="0.3">
      <c r="A234" s="130" t="s">
        <v>564</v>
      </c>
      <c r="B234">
        <v>232</v>
      </c>
      <c r="C234" s="130" t="s">
        <v>905</v>
      </c>
      <c r="D234" s="130" t="s">
        <v>6</v>
      </c>
      <c r="E234">
        <v>1.42</v>
      </c>
      <c r="F234">
        <v>4.41</v>
      </c>
      <c r="G234">
        <v>69200</v>
      </c>
      <c r="H234">
        <v>98</v>
      </c>
      <c r="I234">
        <v>355</v>
      </c>
      <c r="K234" s="130" t="s">
        <v>1051</v>
      </c>
      <c r="L234">
        <v>0.15</v>
      </c>
      <c r="M234" s="130"/>
      <c r="N234">
        <v>0</v>
      </c>
      <c r="O234">
        <v>-8.36</v>
      </c>
      <c r="P234">
        <v>-9.33</v>
      </c>
      <c r="Q234">
        <v>-27.14</v>
      </c>
      <c r="R234" s="130"/>
      <c r="S234">
        <v>43.24</v>
      </c>
      <c r="T234" s="130"/>
      <c r="X234" s="130"/>
    </row>
    <row r="235" spans="1:24" x14ac:dyDescent="0.3">
      <c r="A235" s="130" t="s">
        <v>563</v>
      </c>
      <c r="B235">
        <v>233</v>
      </c>
      <c r="C235" s="130" t="s">
        <v>895</v>
      </c>
      <c r="D235" s="130" t="s">
        <v>82</v>
      </c>
      <c r="E235">
        <v>0.09</v>
      </c>
      <c r="F235">
        <v>0</v>
      </c>
      <c r="G235">
        <v>0</v>
      </c>
      <c r="H235">
        <v>0</v>
      </c>
      <c r="I235">
        <v>617</v>
      </c>
      <c r="K235" s="130"/>
      <c r="L235">
        <v>1.5</v>
      </c>
      <c r="M235" s="130"/>
      <c r="N235">
        <v>0</v>
      </c>
      <c r="O235">
        <v>8.6</v>
      </c>
      <c r="P235">
        <v>9.9700000000000006</v>
      </c>
      <c r="Q235">
        <v>9.23</v>
      </c>
      <c r="R235" s="130"/>
      <c r="S235">
        <v>30.6</v>
      </c>
      <c r="T235" s="130"/>
      <c r="X235" s="130"/>
    </row>
    <row r="236" spans="1:24" x14ac:dyDescent="0.3">
      <c r="A236" s="130" t="s">
        <v>562</v>
      </c>
      <c r="B236">
        <v>234</v>
      </c>
      <c r="C236" s="130" t="s">
        <v>895</v>
      </c>
      <c r="D236" s="130" t="s">
        <v>6</v>
      </c>
      <c r="E236">
        <v>0.84</v>
      </c>
      <c r="F236">
        <v>6.33</v>
      </c>
      <c r="G236">
        <v>5176700</v>
      </c>
      <c r="H236">
        <v>4493</v>
      </c>
      <c r="I236">
        <v>806</v>
      </c>
      <c r="K236" s="130" t="s">
        <v>975</v>
      </c>
      <c r="L236">
        <v>0.45</v>
      </c>
      <c r="M236" s="130" t="s">
        <v>912</v>
      </c>
      <c r="N236">
        <v>0</v>
      </c>
      <c r="O236">
        <v>-2.27</v>
      </c>
      <c r="P236">
        <v>-2.76</v>
      </c>
      <c r="Q236">
        <v>-6.14</v>
      </c>
      <c r="R236" s="130" t="s">
        <v>1021</v>
      </c>
      <c r="S236">
        <v>24.75</v>
      </c>
      <c r="T236" s="130"/>
      <c r="X236" s="130"/>
    </row>
    <row r="237" spans="1:24" x14ac:dyDescent="0.3">
      <c r="A237" s="130" t="s">
        <v>561</v>
      </c>
      <c r="B237">
        <v>235</v>
      </c>
      <c r="C237" s="130" t="s">
        <v>895</v>
      </c>
      <c r="D237" s="130" t="s">
        <v>6</v>
      </c>
      <c r="E237">
        <v>38.5</v>
      </c>
      <c r="F237">
        <v>1.99</v>
      </c>
      <c r="G237">
        <v>58793400</v>
      </c>
      <c r="H237">
        <v>2243943</v>
      </c>
      <c r="I237">
        <v>451726</v>
      </c>
      <c r="J237">
        <v>76.180000000000007</v>
      </c>
      <c r="K237" s="130" t="s">
        <v>3627</v>
      </c>
      <c r="L237">
        <v>2.71</v>
      </c>
      <c r="M237" s="130" t="s">
        <v>1004</v>
      </c>
      <c r="N237">
        <v>0.5</v>
      </c>
      <c r="O237">
        <v>5.61</v>
      </c>
      <c r="P237">
        <v>12.46</v>
      </c>
      <c r="Q237">
        <v>17.21</v>
      </c>
      <c r="R237" s="130" t="s">
        <v>1055</v>
      </c>
      <c r="S237">
        <v>26.23</v>
      </c>
      <c r="T237" s="130"/>
      <c r="U237">
        <v>737</v>
      </c>
      <c r="V237">
        <v>874</v>
      </c>
      <c r="W237">
        <v>3.14</v>
      </c>
      <c r="X237" s="130"/>
    </row>
    <row r="238" spans="1:24" x14ac:dyDescent="0.3">
      <c r="A238" s="130" t="s">
        <v>560</v>
      </c>
      <c r="B238">
        <v>236</v>
      </c>
      <c r="C238" s="130" t="s">
        <v>895</v>
      </c>
      <c r="D238" s="130" t="s">
        <v>6</v>
      </c>
      <c r="E238">
        <v>4.74</v>
      </c>
      <c r="F238">
        <v>0</v>
      </c>
      <c r="G238">
        <v>114277900</v>
      </c>
      <c r="H238">
        <v>543390</v>
      </c>
      <c r="I238">
        <v>42103</v>
      </c>
      <c r="J238">
        <v>11.14</v>
      </c>
      <c r="K238" s="130" t="s">
        <v>3628</v>
      </c>
      <c r="L238">
        <v>2.72</v>
      </c>
      <c r="M238" s="130" t="s">
        <v>954</v>
      </c>
      <c r="N238">
        <v>0.43</v>
      </c>
      <c r="O238">
        <v>11.82</v>
      </c>
      <c r="P238">
        <v>34.65</v>
      </c>
      <c r="Q238">
        <v>25.74</v>
      </c>
      <c r="R238" s="130" t="s">
        <v>1859</v>
      </c>
      <c r="S238">
        <v>43.06</v>
      </c>
      <c r="T238" s="130"/>
      <c r="U238">
        <v>165</v>
      </c>
      <c r="V238">
        <v>276</v>
      </c>
      <c r="W238">
        <v>0.27</v>
      </c>
      <c r="X238" s="130"/>
    </row>
    <row r="239" spans="1:24" x14ac:dyDescent="0.3">
      <c r="A239" s="130" t="s">
        <v>559</v>
      </c>
      <c r="B239">
        <v>237</v>
      </c>
      <c r="C239" s="130" t="s">
        <v>905</v>
      </c>
      <c r="D239" s="130" t="s">
        <v>6</v>
      </c>
      <c r="E239">
        <v>223</v>
      </c>
      <c r="F239">
        <v>0</v>
      </c>
      <c r="G239">
        <v>0</v>
      </c>
      <c r="H239">
        <v>0</v>
      </c>
      <c r="I239">
        <v>1650</v>
      </c>
      <c r="K239" s="130" t="s">
        <v>1080</v>
      </c>
      <c r="L239">
        <v>0.87</v>
      </c>
      <c r="M239" s="130"/>
      <c r="N239">
        <v>0</v>
      </c>
      <c r="O239">
        <v>0.26</v>
      </c>
      <c r="P239">
        <v>-0.53</v>
      </c>
      <c r="Q239">
        <v>0.69</v>
      </c>
      <c r="R239" s="130"/>
      <c r="S239">
        <v>25.36</v>
      </c>
      <c r="T239" s="130"/>
      <c r="X239" s="130"/>
    </row>
    <row r="240" spans="1:24" x14ac:dyDescent="0.3">
      <c r="A240" s="130" t="s">
        <v>558</v>
      </c>
      <c r="B240">
        <v>238</v>
      </c>
      <c r="C240" s="130" t="s">
        <v>895</v>
      </c>
      <c r="D240" s="130" t="s">
        <v>6</v>
      </c>
      <c r="E240">
        <v>75.75</v>
      </c>
      <c r="F240">
        <v>0.66</v>
      </c>
      <c r="G240">
        <v>7533200</v>
      </c>
      <c r="H240">
        <v>572904</v>
      </c>
      <c r="I240">
        <v>60970</v>
      </c>
      <c r="J240">
        <v>30.67</v>
      </c>
      <c r="K240" s="130" t="s">
        <v>2940</v>
      </c>
      <c r="L240">
        <v>0.17</v>
      </c>
      <c r="M240" s="130" t="s">
        <v>1012</v>
      </c>
      <c r="N240">
        <v>2.56</v>
      </c>
      <c r="O240">
        <v>7.46</v>
      </c>
      <c r="P240">
        <v>9.3800000000000008</v>
      </c>
      <c r="Q240">
        <v>9.0500000000000007</v>
      </c>
      <c r="R240" s="130" t="s">
        <v>1134</v>
      </c>
      <c r="S240">
        <v>57</v>
      </c>
      <c r="T240" s="130"/>
      <c r="U240">
        <v>702</v>
      </c>
      <c r="V240">
        <v>667</v>
      </c>
      <c r="W240">
        <v>-43.54</v>
      </c>
      <c r="X240" s="130"/>
    </row>
    <row r="241" spans="1:24" x14ac:dyDescent="0.3">
      <c r="A241" s="130" t="s">
        <v>557</v>
      </c>
      <c r="B241">
        <v>239</v>
      </c>
      <c r="C241" s="130" t="s">
        <v>895</v>
      </c>
      <c r="D241" s="130" t="s">
        <v>6</v>
      </c>
      <c r="E241">
        <v>2.2200000000000002</v>
      </c>
      <c r="F241">
        <v>0</v>
      </c>
      <c r="G241">
        <v>268300</v>
      </c>
      <c r="H241">
        <v>593</v>
      </c>
      <c r="I241">
        <v>1298</v>
      </c>
      <c r="J241">
        <v>16.04</v>
      </c>
      <c r="K241" s="130" t="s">
        <v>977</v>
      </c>
      <c r="L241">
        <v>0.26</v>
      </c>
      <c r="M241" s="130" t="s">
        <v>941</v>
      </c>
      <c r="N241">
        <v>0.14000000000000001</v>
      </c>
      <c r="O241">
        <v>6.34</v>
      </c>
      <c r="P241">
        <v>6.32</v>
      </c>
      <c r="Q241">
        <v>7.8</v>
      </c>
      <c r="R241" s="130" t="s">
        <v>3049</v>
      </c>
      <c r="S241">
        <v>34.049999999999997</v>
      </c>
      <c r="T241" s="130"/>
      <c r="U241">
        <v>641</v>
      </c>
      <c r="V241">
        <v>561</v>
      </c>
      <c r="W241">
        <v>0.28999999999999998</v>
      </c>
      <c r="X241" s="130"/>
    </row>
    <row r="242" spans="1:24" x14ac:dyDescent="0.3">
      <c r="A242" s="130" t="s">
        <v>835</v>
      </c>
      <c r="B242">
        <v>240</v>
      </c>
      <c r="C242" s="130" t="s">
        <v>895</v>
      </c>
      <c r="D242" s="130" t="s">
        <v>97</v>
      </c>
      <c r="E242">
        <v>0.59</v>
      </c>
      <c r="F242">
        <v>0</v>
      </c>
      <c r="G242">
        <v>1052000</v>
      </c>
      <c r="H242">
        <v>621</v>
      </c>
      <c r="I242">
        <v>1731</v>
      </c>
      <c r="K242" s="130" t="s">
        <v>2902</v>
      </c>
      <c r="M242" s="130"/>
      <c r="N242">
        <v>0</v>
      </c>
      <c r="O242">
        <v>-17.559999999999999</v>
      </c>
      <c r="P242">
        <v>-42.18</v>
      </c>
      <c r="Q242">
        <v>-113.2</v>
      </c>
      <c r="R242" s="130"/>
      <c r="S242">
        <v>52.99</v>
      </c>
      <c r="T242" s="130"/>
      <c r="X242" s="130"/>
    </row>
    <row r="243" spans="1:24" x14ac:dyDescent="0.3">
      <c r="A243" s="130" t="s">
        <v>556</v>
      </c>
      <c r="B243">
        <v>241</v>
      </c>
      <c r="C243" s="130" t="s">
        <v>895</v>
      </c>
      <c r="D243" s="130" t="s">
        <v>6</v>
      </c>
      <c r="E243">
        <v>8.1</v>
      </c>
      <c r="F243">
        <v>-2.41</v>
      </c>
      <c r="G243">
        <v>4495900</v>
      </c>
      <c r="H243">
        <v>36833</v>
      </c>
      <c r="I243">
        <v>5333</v>
      </c>
      <c r="J243">
        <v>9.94</v>
      </c>
      <c r="K243" s="130" t="s">
        <v>1067</v>
      </c>
      <c r="L243">
        <v>0.19</v>
      </c>
      <c r="M243" s="130" t="s">
        <v>1063</v>
      </c>
      <c r="N243">
        <v>0.82</v>
      </c>
      <c r="O243">
        <v>17.07</v>
      </c>
      <c r="P243">
        <v>17.13</v>
      </c>
      <c r="Q243">
        <v>16.32</v>
      </c>
      <c r="R243" s="130" t="s">
        <v>2937</v>
      </c>
      <c r="S243">
        <v>44.74</v>
      </c>
      <c r="T243" s="130"/>
      <c r="U243">
        <v>250</v>
      </c>
      <c r="V243">
        <v>163</v>
      </c>
      <c r="W243">
        <v>-1.3</v>
      </c>
      <c r="X243" s="130"/>
    </row>
    <row r="244" spans="1:24" x14ac:dyDescent="0.3">
      <c r="A244" s="130" t="s">
        <v>555</v>
      </c>
      <c r="B244">
        <v>242</v>
      </c>
      <c r="C244" s="130" t="s">
        <v>895</v>
      </c>
      <c r="D244" s="130" t="s">
        <v>6</v>
      </c>
      <c r="E244">
        <v>13.1</v>
      </c>
      <c r="F244">
        <v>2.34</v>
      </c>
      <c r="G244">
        <v>34758300</v>
      </c>
      <c r="H244">
        <v>455859</v>
      </c>
      <c r="I244">
        <v>172281</v>
      </c>
      <c r="J244">
        <v>30.01</v>
      </c>
      <c r="K244" s="130" t="s">
        <v>3629</v>
      </c>
      <c r="L244">
        <v>1.6</v>
      </c>
      <c r="M244" s="130" t="s">
        <v>940</v>
      </c>
      <c r="N244">
        <v>0.44</v>
      </c>
      <c r="O244">
        <v>13.25</v>
      </c>
      <c r="P244">
        <v>27.54</v>
      </c>
      <c r="Q244">
        <v>8.52</v>
      </c>
      <c r="R244" s="130" t="s">
        <v>2377</v>
      </c>
      <c r="S244">
        <v>40.83</v>
      </c>
      <c r="T244" s="130"/>
      <c r="U244">
        <v>450</v>
      </c>
      <c r="V244">
        <v>508</v>
      </c>
      <c r="W244">
        <v>1.96</v>
      </c>
      <c r="X244" s="130"/>
    </row>
    <row r="245" spans="1:24" x14ac:dyDescent="0.3">
      <c r="A245" s="130" t="s">
        <v>554</v>
      </c>
      <c r="B245">
        <v>243</v>
      </c>
      <c r="C245" s="130" t="s">
        <v>895</v>
      </c>
      <c r="D245" s="130" t="s">
        <v>6</v>
      </c>
      <c r="E245">
        <v>0.71</v>
      </c>
      <c r="F245">
        <v>2.9</v>
      </c>
      <c r="G245">
        <v>1354400</v>
      </c>
      <c r="H245">
        <v>960</v>
      </c>
      <c r="I245">
        <v>470</v>
      </c>
      <c r="K245" s="130" t="s">
        <v>1099</v>
      </c>
      <c r="L245">
        <v>0.11</v>
      </c>
      <c r="M245" s="130"/>
      <c r="N245">
        <v>0</v>
      </c>
      <c r="O245">
        <v>-3.32</v>
      </c>
      <c r="P245">
        <v>-3.85</v>
      </c>
      <c r="Q245">
        <v>-2.88</v>
      </c>
      <c r="R245" s="130"/>
      <c r="S245">
        <v>23.02</v>
      </c>
      <c r="T245" s="130"/>
      <c r="X245" s="130"/>
    </row>
    <row r="246" spans="1:24" x14ac:dyDescent="0.3">
      <c r="A246" s="130" t="s">
        <v>553</v>
      </c>
      <c r="B246">
        <v>244</v>
      </c>
      <c r="C246" s="130" t="s">
        <v>895</v>
      </c>
      <c r="D246" s="130" t="s">
        <v>6</v>
      </c>
      <c r="E246">
        <v>33.5</v>
      </c>
      <c r="F246">
        <v>0</v>
      </c>
      <c r="G246">
        <v>182100</v>
      </c>
      <c r="H246">
        <v>6144</v>
      </c>
      <c r="I246">
        <v>6732</v>
      </c>
      <c r="J246">
        <v>11.7</v>
      </c>
      <c r="K246" s="130" t="s">
        <v>1109</v>
      </c>
      <c r="L246">
        <v>0.54</v>
      </c>
      <c r="M246" s="130" t="s">
        <v>1025</v>
      </c>
      <c r="N246">
        <v>2.93</v>
      </c>
      <c r="O246">
        <v>13.21</v>
      </c>
      <c r="P246">
        <v>17.850000000000001</v>
      </c>
      <c r="Q246">
        <v>9.98</v>
      </c>
      <c r="R246" s="130" t="s">
        <v>2390</v>
      </c>
      <c r="S246">
        <v>39.119999999999997</v>
      </c>
      <c r="T246" s="130"/>
      <c r="U246">
        <v>283</v>
      </c>
      <c r="V246">
        <v>261</v>
      </c>
      <c r="W246">
        <v>0.21</v>
      </c>
      <c r="X246" s="130"/>
    </row>
    <row r="247" spans="1:24" x14ac:dyDescent="0.3">
      <c r="A247" s="130" t="s">
        <v>552</v>
      </c>
      <c r="B247">
        <v>245</v>
      </c>
      <c r="C247" s="130" t="s">
        <v>895</v>
      </c>
      <c r="D247" s="130" t="s">
        <v>6</v>
      </c>
      <c r="E247">
        <v>5.85</v>
      </c>
      <c r="F247">
        <v>0.86</v>
      </c>
      <c r="G247">
        <v>4152500</v>
      </c>
      <c r="H247">
        <v>24328</v>
      </c>
      <c r="I247">
        <v>1755</v>
      </c>
      <c r="J247">
        <v>14.86</v>
      </c>
      <c r="K247" s="130" t="s">
        <v>1041</v>
      </c>
      <c r="L247">
        <v>0.42</v>
      </c>
      <c r="M247" s="130" t="s">
        <v>1027</v>
      </c>
      <c r="N247">
        <v>0.39</v>
      </c>
      <c r="O247">
        <v>9.5</v>
      </c>
      <c r="P247">
        <v>10.4</v>
      </c>
      <c r="Q247">
        <v>15.89</v>
      </c>
      <c r="R247" s="130" t="s">
        <v>929</v>
      </c>
      <c r="S247">
        <v>77.53</v>
      </c>
      <c r="T247" s="130"/>
      <c r="U247">
        <v>495</v>
      </c>
      <c r="V247">
        <v>419</v>
      </c>
      <c r="W247">
        <v>1.01</v>
      </c>
      <c r="X247" s="130"/>
    </row>
    <row r="248" spans="1:24" x14ac:dyDescent="0.3">
      <c r="A248" s="130" t="s">
        <v>551</v>
      </c>
      <c r="B248">
        <v>246</v>
      </c>
      <c r="C248" s="130" t="s">
        <v>895</v>
      </c>
      <c r="D248" s="130" t="s">
        <v>6</v>
      </c>
      <c r="E248">
        <v>10.199999999999999</v>
      </c>
      <c r="F248">
        <v>2.5099999999999998</v>
      </c>
      <c r="G248">
        <v>620100</v>
      </c>
      <c r="H248">
        <v>6338</v>
      </c>
      <c r="I248">
        <v>6936</v>
      </c>
      <c r="J248">
        <v>39.950000000000003</v>
      </c>
      <c r="K248" s="130" t="s">
        <v>1043</v>
      </c>
      <c r="L248">
        <v>0.26</v>
      </c>
      <c r="M248" s="130" t="s">
        <v>954</v>
      </c>
      <c r="N248">
        <v>0.26</v>
      </c>
      <c r="O248">
        <v>12.73</v>
      </c>
      <c r="P248">
        <v>13.69</v>
      </c>
      <c r="Q248">
        <v>22.81</v>
      </c>
      <c r="R248" s="130" t="s">
        <v>933</v>
      </c>
      <c r="S248">
        <v>49.5</v>
      </c>
      <c r="T248" s="130"/>
      <c r="U248">
        <v>654</v>
      </c>
      <c r="V248">
        <v>570</v>
      </c>
      <c r="W248">
        <v>1.64</v>
      </c>
      <c r="X248" s="130"/>
    </row>
    <row r="249" spans="1:24" x14ac:dyDescent="0.3">
      <c r="A249" s="130" t="s">
        <v>550</v>
      </c>
      <c r="B249">
        <v>247</v>
      </c>
      <c r="C249" s="130" t="s">
        <v>895</v>
      </c>
      <c r="D249" s="130" t="s">
        <v>97</v>
      </c>
      <c r="E249">
        <v>0.35</v>
      </c>
      <c r="F249">
        <v>0</v>
      </c>
      <c r="G249">
        <v>1400900</v>
      </c>
      <c r="H249">
        <v>487</v>
      </c>
      <c r="I249">
        <v>538</v>
      </c>
      <c r="K249" s="130"/>
      <c r="L249">
        <v>136.84</v>
      </c>
      <c r="M249" s="130"/>
      <c r="N249">
        <v>0</v>
      </c>
      <c r="O249">
        <v>-5.09</v>
      </c>
      <c r="P249">
        <v>-2066.08</v>
      </c>
      <c r="Q249">
        <v>-0.56000000000000005</v>
      </c>
      <c r="R249" s="130"/>
      <c r="S249">
        <v>44.7</v>
      </c>
      <c r="T249" s="130"/>
      <c r="X249" s="130"/>
    </row>
    <row r="250" spans="1:24" x14ac:dyDescent="0.3">
      <c r="A250" s="130" t="s">
        <v>549</v>
      </c>
      <c r="B250">
        <v>248</v>
      </c>
      <c r="C250" s="130" t="s">
        <v>895</v>
      </c>
      <c r="D250" s="130" t="s">
        <v>6</v>
      </c>
      <c r="E250">
        <v>30.25</v>
      </c>
      <c r="F250">
        <v>0.83</v>
      </c>
      <c r="G250">
        <v>1000</v>
      </c>
      <c r="H250">
        <v>30</v>
      </c>
      <c r="I250">
        <v>8792</v>
      </c>
      <c r="J250">
        <v>158.72999999999999</v>
      </c>
      <c r="K250" s="130" t="s">
        <v>1093</v>
      </c>
      <c r="L250">
        <v>0.19</v>
      </c>
      <c r="M250" s="130" t="s">
        <v>897</v>
      </c>
      <c r="N250">
        <v>0.19</v>
      </c>
      <c r="O250">
        <v>0.38</v>
      </c>
      <c r="P250">
        <v>0.21</v>
      </c>
      <c r="Q250">
        <v>2.37</v>
      </c>
      <c r="R250" s="130" t="s">
        <v>1115</v>
      </c>
      <c r="S250">
        <v>27.98</v>
      </c>
      <c r="T250" s="130"/>
      <c r="U250">
        <v>1087</v>
      </c>
      <c r="V250">
        <v>1118</v>
      </c>
      <c r="W250">
        <v>55.45</v>
      </c>
      <c r="X250" s="130"/>
    </row>
    <row r="251" spans="1:24" x14ac:dyDescent="0.3">
      <c r="A251" s="130" t="s">
        <v>548</v>
      </c>
      <c r="B251">
        <v>249</v>
      </c>
      <c r="C251" s="130" t="s">
        <v>895</v>
      </c>
      <c r="D251" s="130" t="s">
        <v>6</v>
      </c>
      <c r="E251">
        <v>11.2</v>
      </c>
      <c r="F251">
        <v>0.9</v>
      </c>
      <c r="G251">
        <v>6051500</v>
      </c>
      <c r="H251">
        <v>67815</v>
      </c>
      <c r="I251">
        <v>14560</v>
      </c>
      <c r="J251">
        <v>29.28</v>
      </c>
      <c r="K251" s="130" t="s">
        <v>2911</v>
      </c>
      <c r="L251">
        <v>0.18</v>
      </c>
      <c r="M251" s="130" t="s">
        <v>957</v>
      </c>
      <c r="N251">
        <v>0.38</v>
      </c>
      <c r="O251">
        <v>7.92</v>
      </c>
      <c r="P251">
        <v>8.2200000000000006</v>
      </c>
      <c r="Q251">
        <v>10.27</v>
      </c>
      <c r="R251" s="130" t="s">
        <v>3027</v>
      </c>
      <c r="S251">
        <v>46.59</v>
      </c>
      <c r="T251" s="130"/>
      <c r="U251">
        <v>734</v>
      </c>
      <c r="V251">
        <v>652</v>
      </c>
      <c r="W251">
        <v>0.18</v>
      </c>
      <c r="X251" s="130"/>
    </row>
    <row r="252" spans="1:24" x14ac:dyDescent="0.3">
      <c r="A252" s="130" t="s">
        <v>547</v>
      </c>
      <c r="B252">
        <v>250</v>
      </c>
      <c r="C252" s="130" t="s">
        <v>895</v>
      </c>
      <c r="D252" s="130" t="s">
        <v>6</v>
      </c>
      <c r="E252">
        <v>5.35</v>
      </c>
      <c r="F252">
        <v>4.9000000000000004</v>
      </c>
      <c r="G252">
        <v>5833100</v>
      </c>
      <c r="H252">
        <v>30715</v>
      </c>
      <c r="I252">
        <v>2408</v>
      </c>
      <c r="J252">
        <v>15.97</v>
      </c>
      <c r="K252" s="130" t="s">
        <v>3220</v>
      </c>
      <c r="L252">
        <v>1.53</v>
      </c>
      <c r="M252" s="130" t="s">
        <v>909</v>
      </c>
      <c r="N252">
        <v>0.34</v>
      </c>
      <c r="O252">
        <v>13.51</v>
      </c>
      <c r="P252">
        <v>26.62</v>
      </c>
      <c r="Q252">
        <v>7.27</v>
      </c>
      <c r="R252" s="130" t="s">
        <v>3030</v>
      </c>
      <c r="S252">
        <v>55.91</v>
      </c>
      <c r="T252" s="130"/>
      <c r="U252">
        <v>304</v>
      </c>
      <c r="V252">
        <v>331</v>
      </c>
      <c r="W252">
        <v>0.81</v>
      </c>
      <c r="X252" s="130"/>
    </row>
    <row r="253" spans="1:24" x14ac:dyDescent="0.3">
      <c r="A253" s="130" t="s">
        <v>546</v>
      </c>
      <c r="B253">
        <v>251</v>
      </c>
      <c r="C253" s="130" t="s">
        <v>895</v>
      </c>
      <c r="D253" s="130" t="s">
        <v>239</v>
      </c>
      <c r="E253">
        <v>0.35</v>
      </c>
      <c r="F253">
        <v>0</v>
      </c>
      <c r="G253">
        <v>0</v>
      </c>
      <c r="H253">
        <v>0</v>
      </c>
      <c r="I253">
        <v>707</v>
      </c>
      <c r="K253" s="130" t="s">
        <v>1017</v>
      </c>
      <c r="L253">
        <v>2.9</v>
      </c>
      <c r="M253" s="130" t="s">
        <v>942</v>
      </c>
      <c r="N253">
        <v>0</v>
      </c>
      <c r="O253">
        <v>-4.96</v>
      </c>
      <c r="Q253">
        <v>-118.59</v>
      </c>
      <c r="R253" s="130"/>
      <c r="S253">
        <v>88.18</v>
      </c>
      <c r="T253" s="130"/>
      <c r="X253" s="130"/>
    </row>
    <row r="254" spans="1:24" x14ac:dyDescent="0.3">
      <c r="A254" s="130" t="s">
        <v>545</v>
      </c>
      <c r="B254">
        <v>252</v>
      </c>
      <c r="C254" s="130" t="s">
        <v>905</v>
      </c>
      <c r="D254" s="130" t="s">
        <v>6</v>
      </c>
      <c r="E254">
        <v>2.52</v>
      </c>
      <c r="F254">
        <v>0.8</v>
      </c>
      <c r="G254">
        <v>1225700</v>
      </c>
      <c r="H254">
        <v>3035</v>
      </c>
      <c r="I254">
        <v>1244</v>
      </c>
      <c r="J254">
        <v>10.06</v>
      </c>
      <c r="K254" s="130" t="s">
        <v>996</v>
      </c>
      <c r="L254">
        <v>1.26</v>
      </c>
      <c r="M254" s="130" t="s">
        <v>945</v>
      </c>
      <c r="N254">
        <v>0.25</v>
      </c>
      <c r="O254">
        <v>5.59</v>
      </c>
      <c r="P254">
        <v>8.16</v>
      </c>
      <c r="Q254">
        <v>37.82</v>
      </c>
      <c r="R254" s="130" t="s">
        <v>2918</v>
      </c>
      <c r="S254">
        <v>26.81</v>
      </c>
      <c r="T254" s="130"/>
      <c r="U254">
        <v>456</v>
      </c>
      <c r="V254">
        <v>479</v>
      </c>
      <c r="W254">
        <v>1.52</v>
      </c>
      <c r="X254" s="130"/>
    </row>
    <row r="255" spans="1:24" x14ac:dyDescent="0.3">
      <c r="A255" s="130" t="s">
        <v>544</v>
      </c>
      <c r="B255">
        <v>253</v>
      </c>
      <c r="C255" s="130" t="s">
        <v>895</v>
      </c>
      <c r="D255" s="130" t="s">
        <v>6</v>
      </c>
      <c r="E255">
        <v>3.98</v>
      </c>
      <c r="F255">
        <v>1.53</v>
      </c>
      <c r="G255">
        <v>1347700</v>
      </c>
      <c r="H255">
        <v>5353</v>
      </c>
      <c r="I255">
        <v>2359</v>
      </c>
      <c r="J255">
        <v>41.12</v>
      </c>
      <c r="K255" s="130" t="s">
        <v>1041</v>
      </c>
      <c r="L255">
        <v>1.37</v>
      </c>
      <c r="M255" s="130" t="s">
        <v>921</v>
      </c>
      <c r="N255">
        <v>0.1</v>
      </c>
      <c r="O255">
        <v>2.82</v>
      </c>
      <c r="P255">
        <v>3.61</v>
      </c>
      <c r="Q255">
        <v>7.53</v>
      </c>
      <c r="R255" s="130"/>
      <c r="S255">
        <v>34.89</v>
      </c>
      <c r="T255" s="130"/>
      <c r="V255">
        <v>1030</v>
      </c>
      <c r="W255">
        <v>-38.380000000000003</v>
      </c>
      <c r="X255" s="130"/>
    </row>
    <row r="256" spans="1:24" x14ac:dyDescent="0.3">
      <c r="A256" s="130" t="s">
        <v>543</v>
      </c>
      <c r="B256">
        <v>254</v>
      </c>
      <c r="C256" s="130" t="s">
        <v>898</v>
      </c>
      <c r="D256" s="130" t="s">
        <v>6</v>
      </c>
      <c r="E256">
        <v>27</v>
      </c>
      <c r="F256">
        <v>-0.92</v>
      </c>
      <c r="G256">
        <v>403100</v>
      </c>
      <c r="H256">
        <v>11036</v>
      </c>
      <c r="I256">
        <v>2700</v>
      </c>
      <c r="J256">
        <v>36.409999999999997</v>
      </c>
      <c r="K256" s="130" t="s">
        <v>3630</v>
      </c>
      <c r="L256">
        <v>0.3</v>
      </c>
      <c r="M256" s="130" t="s">
        <v>924</v>
      </c>
      <c r="N256">
        <v>0.74</v>
      </c>
      <c r="O256">
        <v>15.3</v>
      </c>
      <c r="P256">
        <v>18.77</v>
      </c>
      <c r="Q256">
        <v>10.01</v>
      </c>
      <c r="R256" s="130" t="s">
        <v>1014</v>
      </c>
      <c r="S256">
        <v>41.35</v>
      </c>
      <c r="T256" s="130"/>
      <c r="U256">
        <v>554</v>
      </c>
      <c r="V256">
        <v>512</v>
      </c>
      <c r="X256" s="130"/>
    </row>
    <row r="257" spans="1:24" x14ac:dyDescent="0.3">
      <c r="A257" s="130" t="s">
        <v>542</v>
      </c>
      <c r="B257">
        <v>255</v>
      </c>
      <c r="C257" s="130" t="s">
        <v>895</v>
      </c>
      <c r="D257" s="130" t="s">
        <v>6</v>
      </c>
      <c r="E257">
        <v>11.9</v>
      </c>
      <c r="F257">
        <v>1.71</v>
      </c>
      <c r="G257">
        <v>9576900</v>
      </c>
      <c r="H257">
        <v>114131</v>
      </c>
      <c r="I257">
        <v>7252</v>
      </c>
      <c r="J257">
        <v>27.69</v>
      </c>
      <c r="K257" s="130" t="s">
        <v>3631</v>
      </c>
      <c r="L257">
        <v>0.86</v>
      </c>
      <c r="M257" s="130" t="s">
        <v>921</v>
      </c>
      <c r="N257">
        <v>0.44</v>
      </c>
      <c r="O257">
        <v>12.06</v>
      </c>
      <c r="P257">
        <v>19.670000000000002</v>
      </c>
      <c r="Q257">
        <v>12.74</v>
      </c>
      <c r="R257" s="130" t="s">
        <v>1115</v>
      </c>
      <c r="S257">
        <v>34.880000000000003</v>
      </c>
      <c r="T257" s="130"/>
      <c r="U257">
        <v>483</v>
      </c>
      <c r="V257">
        <v>506</v>
      </c>
      <c r="W257">
        <v>2.13</v>
      </c>
      <c r="X257" s="130"/>
    </row>
    <row r="258" spans="1:24" x14ac:dyDescent="0.3">
      <c r="A258" s="130" t="s">
        <v>541</v>
      </c>
      <c r="B258">
        <v>256</v>
      </c>
      <c r="C258" s="130" t="s">
        <v>895</v>
      </c>
      <c r="D258" s="130" t="s">
        <v>6</v>
      </c>
      <c r="E258">
        <v>7.25</v>
      </c>
      <c r="F258">
        <v>-3.33</v>
      </c>
      <c r="G258">
        <v>5700600</v>
      </c>
      <c r="H258">
        <v>41814</v>
      </c>
      <c r="I258">
        <v>3941</v>
      </c>
      <c r="J258">
        <v>17.760000000000002</v>
      </c>
      <c r="K258" s="130" t="s">
        <v>1123</v>
      </c>
      <c r="L258">
        <v>2.25</v>
      </c>
      <c r="M258" s="130" t="s">
        <v>945</v>
      </c>
      <c r="N258">
        <v>0.41</v>
      </c>
      <c r="O258">
        <v>5.41</v>
      </c>
      <c r="P258">
        <v>7.68</v>
      </c>
      <c r="Q258">
        <v>7.55</v>
      </c>
      <c r="R258" s="130" t="s">
        <v>2749</v>
      </c>
      <c r="S258">
        <v>45.66</v>
      </c>
      <c r="T258" s="130"/>
      <c r="U258">
        <v>629</v>
      </c>
      <c r="V258">
        <v>644</v>
      </c>
      <c r="W258">
        <v>0.11</v>
      </c>
      <c r="X258" s="130"/>
    </row>
    <row r="259" spans="1:24" x14ac:dyDescent="0.3">
      <c r="A259" s="130" t="s">
        <v>540</v>
      </c>
      <c r="B259">
        <v>257</v>
      </c>
      <c r="C259" s="130" t="s">
        <v>905</v>
      </c>
      <c r="D259" s="130" t="s">
        <v>6</v>
      </c>
      <c r="E259">
        <v>13.8</v>
      </c>
      <c r="F259">
        <v>2.99</v>
      </c>
      <c r="G259">
        <v>3938700</v>
      </c>
      <c r="H259">
        <v>54016</v>
      </c>
      <c r="I259">
        <v>6969</v>
      </c>
      <c r="J259">
        <v>12.84</v>
      </c>
      <c r="K259" s="130" t="s">
        <v>980</v>
      </c>
      <c r="L259">
        <v>1.55</v>
      </c>
      <c r="M259" s="130" t="s">
        <v>924</v>
      </c>
      <c r="N259">
        <v>1.06</v>
      </c>
      <c r="O259">
        <v>6.8</v>
      </c>
      <c r="P259">
        <v>10.4</v>
      </c>
      <c r="Q259">
        <v>5.87</v>
      </c>
      <c r="R259" s="130" t="s">
        <v>3159</v>
      </c>
      <c r="S259">
        <v>24.87</v>
      </c>
      <c r="T259" s="130"/>
      <c r="U259">
        <v>466</v>
      </c>
      <c r="V259">
        <v>485</v>
      </c>
      <c r="X259" s="130"/>
    </row>
    <row r="260" spans="1:24" x14ac:dyDescent="0.3">
      <c r="A260" s="130" t="s">
        <v>539</v>
      </c>
      <c r="B260">
        <v>258</v>
      </c>
      <c r="C260" s="130" t="s">
        <v>905</v>
      </c>
      <c r="D260" s="130" t="s">
        <v>6</v>
      </c>
      <c r="E260">
        <v>15.3</v>
      </c>
      <c r="F260">
        <v>15.91</v>
      </c>
      <c r="G260">
        <v>9954700</v>
      </c>
      <c r="H260">
        <v>144633</v>
      </c>
      <c r="I260">
        <v>3290</v>
      </c>
      <c r="J260">
        <v>39.33</v>
      </c>
      <c r="K260" s="130" t="s">
        <v>3160</v>
      </c>
      <c r="L260">
        <v>0.13</v>
      </c>
      <c r="M260" s="130"/>
      <c r="N260">
        <v>0.4</v>
      </c>
      <c r="O260">
        <v>16.670000000000002</v>
      </c>
      <c r="P260">
        <v>18.170000000000002</v>
      </c>
      <c r="Q260">
        <v>29.93</v>
      </c>
      <c r="R260" s="130"/>
      <c r="S260">
        <v>25.99</v>
      </c>
      <c r="T260" s="130"/>
      <c r="U260">
        <v>573</v>
      </c>
      <c r="V260">
        <v>509</v>
      </c>
      <c r="X260" s="130"/>
    </row>
    <row r="261" spans="1:24" x14ac:dyDescent="0.3">
      <c r="A261" s="130" t="s">
        <v>836</v>
      </c>
      <c r="B261">
        <v>259</v>
      </c>
      <c r="C261" s="130" t="s">
        <v>898</v>
      </c>
      <c r="D261" s="130" t="s">
        <v>6</v>
      </c>
      <c r="E261">
        <v>1.64</v>
      </c>
      <c r="F261">
        <v>1.23</v>
      </c>
      <c r="G261">
        <v>480400</v>
      </c>
      <c r="H261">
        <v>789</v>
      </c>
      <c r="I261">
        <v>574</v>
      </c>
      <c r="J261">
        <v>159.33000000000001</v>
      </c>
      <c r="K261" s="130" t="s">
        <v>1099</v>
      </c>
      <c r="L261">
        <v>1.01</v>
      </c>
      <c r="M261" s="130"/>
      <c r="N261">
        <v>0.01</v>
      </c>
      <c r="O261">
        <v>-1.38</v>
      </c>
      <c r="P261">
        <v>-2.36</v>
      </c>
      <c r="Q261">
        <v>-11.3</v>
      </c>
      <c r="R261" s="130"/>
      <c r="S261">
        <v>46.14</v>
      </c>
      <c r="T261" s="130"/>
      <c r="X261" s="130"/>
    </row>
    <row r="262" spans="1:24" x14ac:dyDescent="0.3">
      <c r="A262" s="130" t="s">
        <v>538</v>
      </c>
      <c r="B262">
        <v>260</v>
      </c>
      <c r="C262" s="130" t="s">
        <v>895</v>
      </c>
      <c r="D262" s="130" t="s">
        <v>6</v>
      </c>
      <c r="E262">
        <v>4.08</v>
      </c>
      <c r="F262">
        <v>0.99</v>
      </c>
      <c r="G262">
        <v>1580800</v>
      </c>
      <c r="H262">
        <v>6430</v>
      </c>
      <c r="I262">
        <v>2040</v>
      </c>
      <c r="J262">
        <v>18.7</v>
      </c>
      <c r="K262" s="130" t="s">
        <v>1119</v>
      </c>
      <c r="L262">
        <v>2.66</v>
      </c>
      <c r="M262" s="130"/>
      <c r="N262">
        <v>0.22</v>
      </c>
      <c r="O262">
        <v>4.45</v>
      </c>
      <c r="P262">
        <v>5.67</v>
      </c>
      <c r="Q262">
        <v>3.08</v>
      </c>
      <c r="R262" s="130"/>
      <c r="S262">
        <v>50.57</v>
      </c>
      <c r="T262" s="130"/>
      <c r="U262">
        <v>692</v>
      </c>
      <c r="V262">
        <v>692</v>
      </c>
      <c r="W262">
        <v>0.18</v>
      </c>
      <c r="X262" s="130"/>
    </row>
    <row r="263" spans="1:24" x14ac:dyDescent="0.3">
      <c r="A263" s="130" t="s">
        <v>537</v>
      </c>
      <c r="B263">
        <v>261</v>
      </c>
      <c r="C263" s="130" t="s">
        <v>895</v>
      </c>
      <c r="D263" s="130" t="s">
        <v>6</v>
      </c>
      <c r="E263">
        <v>0.85</v>
      </c>
      <c r="F263">
        <v>3.66</v>
      </c>
      <c r="G263">
        <v>46802800</v>
      </c>
      <c r="H263">
        <v>41124</v>
      </c>
      <c r="I263">
        <v>1230</v>
      </c>
      <c r="K263" s="130" t="s">
        <v>1007</v>
      </c>
      <c r="L263">
        <v>2.04</v>
      </c>
      <c r="M263" s="130"/>
      <c r="N263">
        <v>0</v>
      </c>
      <c r="O263">
        <v>-1.7</v>
      </c>
      <c r="P263">
        <v>-11.05</v>
      </c>
      <c r="Q263">
        <v>-0.34</v>
      </c>
      <c r="R263" s="130"/>
      <c r="S263">
        <v>39.409999999999997</v>
      </c>
      <c r="T263" s="130"/>
      <c r="X263" s="130"/>
    </row>
    <row r="264" spans="1:24" x14ac:dyDescent="0.3">
      <c r="A264" s="130" t="s">
        <v>536</v>
      </c>
      <c r="B264">
        <v>262</v>
      </c>
      <c r="C264" s="130" t="s">
        <v>905</v>
      </c>
      <c r="D264" s="130" t="s">
        <v>6</v>
      </c>
      <c r="E264">
        <v>1.1499999999999999</v>
      </c>
      <c r="F264">
        <v>0.88</v>
      </c>
      <c r="G264">
        <v>5413600</v>
      </c>
      <c r="H264">
        <v>6145</v>
      </c>
      <c r="I264">
        <v>8965</v>
      </c>
      <c r="J264">
        <v>18.64</v>
      </c>
      <c r="K264" s="130" t="s">
        <v>1026</v>
      </c>
      <c r="L264">
        <v>0.22</v>
      </c>
      <c r="M264" s="130"/>
      <c r="N264">
        <v>0.06</v>
      </c>
      <c r="O264">
        <v>5.16</v>
      </c>
      <c r="P264">
        <v>5.22</v>
      </c>
      <c r="Q264">
        <v>4.46</v>
      </c>
      <c r="R264" s="130"/>
      <c r="S264">
        <v>15.31</v>
      </c>
      <c r="T264" s="130"/>
      <c r="U264">
        <v>798</v>
      </c>
      <c r="V264">
        <v>806</v>
      </c>
      <c r="W264">
        <v>0.36</v>
      </c>
      <c r="X264" s="130"/>
    </row>
    <row r="265" spans="1:24" x14ac:dyDescent="0.3">
      <c r="A265" s="130" t="s">
        <v>535</v>
      </c>
      <c r="B265">
        <v>263</v>
      </c>
      <c r="C265" s="130" t="s">
        <v>905</v>
      </c>
      <c r="D265" s="130" t="s">
        <v>6</v>
      </c>
      <c r="E265">
        <v>7.2</v>
      </c>
      <c r="F265">
        <v>9.92</v>
      </c>
      <c r="G265">
        <v>22828200</v>
      </c>
      <c r="H265">
        <v>156004</v>
      </c>
      <c r="I265">
        <v>4435</v>
      </c>
      <c r="J265">
        <v>31.77</v>
      </c>
      <c r="K265" s="130" t="s">
        <v>3158</v>
      </c>
      <c r="L265">
        <v>0.59</v>
      </c>
      <c r="M265" s="130" t="s">
        <v>909</v>
      </c>
      <c r="N265">
        <v>0.24</v>
      </c>
      <c r="O265">
        <v>13.41</v>
      </c>
      <c r="P265">
        <v>17.95</v>
      </c>
      <c r="Q265">
        <v>9.51</v>
      </c>
      <c r="R265" s="130" t="s">
        <v>896</v>
      </c>
      <c r="S265">
        <v>39.36</v>
      </c>
      <c r="T265" s="130"/>
      <c r="U265">
        <v>536</v>
      </c>
      <c r="V265">
        <v>507</v>
      </c>
      <c r="W265">
        <v>2.38</v>
      </c>
      <c r="X265" s="130"/>
    </row>
    <row r="266" spans="1:24" x14ac:dyDescent="0.3">
      <c r="A266" s="130" t="s">
        <v>534</v>
      </c>
      <c r="B266">
        <v>264</v>
      </c>
      <c r="C266" s="130" t="s">
        <v>905</v>
      </c>
      <c r="D266" s="130" t="s">
        <v>6</v>
      </c>
      <c r="E266">
        <v>30.25</v>
      </c>
      <c r="F266">
        <v>-2.42</v>
      </c>
      <c r="G266">
        <v>600</v>
      </c>
      <c r="H266">
        <v>18</v>
      </c>
      <c r="I266">
        <v>303</v>
      </c>
      <c r="K266" s="130" t="s">
        <v>979</v>
      </c>
      <c r="L266">
        <v>3.87</v>
      </c>
      <c r="M266" s="130"/>
      <c r="N266">
        <v>0</v>
      </c>
      <c r="O266">
        <v>-2.12</v>
      </c>
      <c r="P266">
        <v>-6.11</v>
      </c>
      <c r="Q266">
        <v>-3.79</v>
      </c>
      <c r="R266" s="130"/>
      <c r="S266">
        <v>24.92</v>
      </c>
      <c r="T266" s="130"/>
      <c r="X266" s="130"/>
    </row>
    <row r="267" spans="1:24" x14ac:dyDescent="0.3">
      <c r="A267" s="130" t="s">
        <v>533</v>
      </c>
      <c r="B267">
        <v>265</v>
      </c>
      <c r="C267" s="130" t="s">
        <v>895</v>
      </c>
      <c r="D267" s="130" t="s">
        <v>2935</v>
      </c>
      <c r="E267">
        <v>74.75</v>
      </c>
      <c r="F267">
        <v>-2.61</v>
      </c>
      <c r="G267">
        <v>16188400</v>
      </c>
      <c r="H267">
        <v>1216780</v>
      </c>
      <c r="I267">
        <v>239693</v>
      </c>
      <c r="J267">
        <v>22.64</v>
      </c>
      <c r="K267" s="130" t="s">
        <v>3632</v>
      </c>
      <c r="L267">
        <v>0.22</v>
      </c>
      <c r="M267" s="130" t="s">
        <v>1081</v>
      </c>
      <c r="N267">
        <v>3.37</v>
      </c>
      <c r="O267">
        <v>20.79</v>
      </c>
      <c r="P267">
        <v>28.51</v>
      </c>
      <c r="Q267">
        <v>273.83999999999997</v>
      </c>
      <c r="R267" s="130" t="s">
        <v>3161</v>
      </c>
      <c r="S267">
        <v>63.21</v>
      </c>
      <c r="T267" s="130"/>
      <c r="U267">
        <v>366</v>
      </c>
      <c r="V267">
        <v>349</v>
      </c>
      <c r="W267">
        <v>-3.08</v>
      </c>
      <c r="X267" s="130"/>
    </row>
    <row r="268" spans="1:24" x14ac:dyDescent="0.3">
      <c r="A268" s="130" t="s">
        <v>532</v>
      </c>
      <c r="B268">
        <v>266</v>
      </c>
      <c r="C268" s="130" t="s">
        <v>905</v>
      </c>
      <c r="D268" s="130" t="s">
        <v>6</v>
      </c>
      <c r="E268">
        <v>20.9</v>
      </c>
      <c r="F268">
        <v>-0.48</v>
      </c>
      <c r="G268">
        <v>174200</v>
      </c>
      <c r="H268">
        <v>3666</v>
      </c>
      <c r="I268">
        <v>6028</v>
      </c>
      <c r="J268">
        <v>96.91</v>
      </c>
      <c r="K268" s="130" t="s">
        <v>3633</v>
      </c>
      <c r="L268">
        <v>0.56000000000000005</v>
      </c>
      <c r="M268" s="130" t="s">
        <v>912</v>
      </c>
      <c r="N268">
        <v>0.22</v>
      </c>
      <c r="O268">
        <v>13.96</v>
      </c>
      <c r="P268">
        <v>13.87</v>
      </c>
      <c r="Q268">
        <v>12.06</v>
      </c>
      <c r="R268" s="130" t="s">
        <v>909</v>
      </c>
      <c r="S268">
        <v>49.29</v>
      </c>
      <c r="T268" s="130"/>
      <c r="U268">
        <v>717</v>
      </c>
      <c r="V268">
        <v>612</v>
      </c>
      <c r="X268" s="130"/>
    </row>
    <row r="269" spans="1:24" x14ac:dyDescent="0.3">
      <c r="A269" s="130" t="s">
        <v>531</v>
      </c>
      <c r="B269">
        <v>267</v>
      </c>
      <c r="C269" s="130" t="s">
        <v>895</v>
      </c>
      <c r="D269" s="130" t="s">
        <v>6</v>
      </c>
      <c r="E269">
        <v>16.8</v>
      </c>
      <c r="F269">
        <v>0</v>
      </c>
      <c r="G269">
        <v>54700</v>
      </c>
      <c r="H269">
        <v>917</v>
      </c>
      <c r="I269">
        <v>3360</v>
      </c>
      <c r="J269">
        <v>8.2799999999999994</v>
      </c>
      <c r="K269" s="130" t="s">
        <v>1088</v>
      </c>
      <c r="L269">
        <v>0.31</v>
      </c>
      <c r="M269" s="130" t="s">
        <v>1013</v>
      </c>
      <c r="N269">
        <v>2.04</v>
      </c>
      <c r="O269">
        <v>10.11</v>
      </c>
      <c r="P269">
        <v>10.71</v>
      </c>
      <c r="Q269">
        <v>7.57</v>
      </c>
      <c r="R269" s="130" t="s">
        <v>2244</v>
      </c>
      <c r="S269">
        <v>23.63</v>
      </c>
      <c r="T269" s="130"/>
      <c r="U269">
        <v>341</v>
      </c>
      <c r="V269">
        <v>259</v>
      </c>
      <c r="W269">
        <v>-1.01</v>
      </c>
      <c r="X269" s="130"/>
    </row>
    <row r="270" spans="1:24" x14ac:dyDescent="0.3">
      <c r="A270" s="130" t="s">
        <v>530</v>
      </c>
      <c r="B270">
        <v>268</v>
      </c>
      <c r="C270" s="130" t="s">
        <v>895</v>
      </c>
      <c r="D270" s="130" t="s">
        <v>6</v>
      </c>
      <c r="E270">
        <v>1.2</v>
      </c>
      <c r="F270">
        <v>5.26</v>
      </c>
      <c r="G270">
        <v>88300000</v>
      </c>
      <c r="H270">
        <v>114302</v>
      </c>
      <c r="I270">
        <v>305</v>
      </c>
      <c r="J270">
        <v>21.74</v>
      </c>
      <c r="K270" s="130" t="s">
        <v>3121</v>
      </c>
      <c r="L270">
        <v>4.18</v>
      </c>
      <c r="M270" s="130"/>
      <c r="N270">
        <v>0.05</v>
      </c>
      <c r="O270">
        <v>7.46</v>
      </c>
      <c r="P270">
        <v>14.58</v>
      </c>
      <c r="Q270">
        <v>-3.76</v>
      </c>
      <c r="R270" s="130"/>
      <c r="S270">
        <v>85.14</v>
      </c>
      <c r="T270" s="130"/>
      <c r="U270">
        <v>510</v>
      </c>
      <c r="V270">
        <v>593</v>
      </c>
      <c r="W270">
        <v>7.0000000000000007E-2</v>
      </c>
      <c r="X270" s="130"/>
    </row>
    <row r="271" spans="1:24" x14ac:dyDescent="0.3">
      <c r="A271" s="130" t="s">
        <v>529</v>
      </c>
      <c r="B271">
        <v>269</v>
      </c>
      <c r="C271" s="130" t="s">
        <v>895</v>
      </c>
      <c r="D271" s="130" t="s">
        <v>6</v>
      </c>
      <c r="E271">
        <v>3.88</v>
      </c>
      <c r="F271">
        <v>1.04</v>
      </c>
      <c r="G271">
        <v>112177700</v>
      </c>
      <c r="H271">
        <v>434131</v>
      </c>
      <c r="I271">
        <v>79286</v>
      </c>
      <c r="J271">
        <v>5.89</v>
      </c>
      <c r="K271" s="130" t="s">
        <v>923</v>
      </c>
      <c r="L271">
        <v>1.3</v>
      </c>
      <c r="M271" s="130" t="s">
        <v>954</v>
      </c>
      <c r="N271">
        <v>0.65</v>
      </c>
      <c r="O271">
        <v>9.8800000000000008</v>
      </c>
      <c r="P271">
        <v>16.98</v>
      </c>
      <c r="Q271">
        <v>8.74</v>
      </c>
      <c r="R271" s="130" t="s">
        <v>1124</v>
      </c>
      <c r="S271">
        <v>51.94</v>
      </c>
      <c r="T271" s="130"/>
      <c r="U271">
        <v>176</v>
      </c>
      <c r="V271">
        <v>223</v>
      </c>
      <c r="W271">
        <v>-0.19</v>
      </c>
      <c r="X271" s="130"/>
    </row>
    <row r="272" spans="1:24" x14ac:dyDescent="0.3">
      <c r="A272" s="130" t="s">
        <v>528</v>
      </c>
      <c r="B272">
        <v>270</v>
      </c>
      <c r="C272" s="130" t="s">
        <v>895</v>
      </c>
      <c r="D272" s="130" t="s">
        <v>6</v>
      </c>
      <c r="E272">
        <v>5.8</v>
      </c>
      <c r="F272">
        <v>-2.52</v>
      </c>
      <c r="G272">
        <v>387000</v>
      </c>
      <c r="H272">
        <v>2246</v>
      </c>
      <c r="I272">
        <v>2125</v>
      </c>
      <c r="J272">
        <v>50.96</v>
      </c>
      <c r="K272" s="130" t="s">
        <v>2905</v>
      </c>
      <c r="L272">
        <v>3</v>
      </c>
      <c r="M272" s="130"/>
      <c r="N272">
        <v>0.12</v>
      </c>
      <c r="O272">
        <v>2.65</v>
      </c>
      <c r="P272">
        <v>4.3499999999999996</v>
      </c>
      <c r="Q272">
        <v>2.1</v>
      </c>
      <c r="R272" s="130"/>
      <c r="S272">
        <v>40.72</v>
      </c>
      <c r="T272" s="130"/>
      <c r="U272">
        <v>936</v>
      </c>
      <c r="V272">
        <v>973</v>
      </c>
      <c r="W272">
        <v>0.9</v>
      </c>
      <c r="X272" s="130"/>
    </row>
    <row r="273" spans="1:24" x14ac:dyDescent="0.3">
      <c r="A273" s="130" t="s">
        <v>527</v>
      </c>
      <c r="B273">
        <v>271</v>
      </c>
      <c r="C273" s="130" t="s">
        <v>895</v>
      </c>
      <c r="D273" s="130" t="s">
        <v>6</v>
      </c>
      <c r="E273">
        <v>2.06</v>
      </c>
      <c r="F273">
        <v>1.98</v>
      </c>
      <c r="G273">
        <v>33839200</v>
      </c>
      <c r="H273">
        <v>69747</v>
      </c>
      <c r="I273">
        <v>10877</v>
      </c>
      <c r="K273" s="130" t="s">
        <v>1003</v>
      </c>
      <c r="L273">
        <v>7.1</v>
      </c>
      <c r="M273" s="130"/>
      <c r="N273">
        <v>0</v>
      </c>
      <c r="O273">
        <v>2.72</v>
      </c>
      <c r="P273">
        <v>-1.53</v>
      </c>
      <c r="Q273">
        <v>1.87</v>
      </c>
      <c r="R273" s="130"/>
      <c r="S273">
        <v>77.069999999999993</v>
      </c>
      <c r="T273" s="130"/>
      <c r="X273" s="130"/>
    </row>
    <row r="274" spans="1:24" x14ac:dyDescent="0.3">
      <c r="A274" s="130" t="s">
        <v>526</v>
      </c>
      <c r="B274">
        <v>272</v>
      </c>
      <c r="C274" s="130" t="s">
        <v>905</v>
      </c>
      <c r="D274" s="130" t="s">
        <v>6</v>
      </c>
      <c r="E274">
        <v>4.34</v>
      </c>
      <c r="F274">
        <v>1.4</v>
      </c>
      <c r="G274">
        <v>39546100</v>
      </c>
      <c r="H274">
        <v>172345</v>
      </c>
      <c r="I274">
        <v>4476</v>
      </c>
      <c r="J274">
        <v>25.25</v>
      </c>
      <c r="K274" s="130" t="s">
        <v>3162</v>
      </c>
      <c r="L274">
        <v>2.74</v>
      </c>
      <c r="M274" s="130"/>
      <c r="N274">
        <v>0.17</v>
      </c>
      <c r="O274">
        <v>5.41</v>
      </c>
      <c r="P274">
        <v>9.1999999999999993</v>
      </c>
      <c r="Q274">
        <v>9.2200000000000006</v>
      </c>
      <c r="R274" s="130"/>
      <c r="S274">
        <v>36.479999999999997</v>
      </c>
      <c r="T274" s="130"/>
      <c r="U274">
        <v>662</v>
      </c>
      <c r="V274">
        <v>725</v>
      </c>
      <c r="W274">
        <v>0.84</v>
      </c>
      <c r="X274" s="130"/>
    </row>
    <row r="275" spans="1:24" x14ac:dyDescent="0.3">
      <c r="A275" s="130" t="s">
        <v>525</v>
      </c>
      <c r="B275">
        <v>273</v>
      </c>
      <c r="C275" s="130" t="s">
        <v>895</v>
      </c>
      <c r="D275" s="130" t="s">
        <v>6</v>
      </c>
      <c r="E275">
        <v>41.75</v>
      </c>
      <c r="F275">
        <v>-0.6</v>
      </c>
      <c r="G275">
        <v>22094800</v>
      </c>
      <c r="H275">
        <v>924457</v>
      </c>
      <c r="I275">
        <v>234408</v>
      </c>
      <c r="J275">
        <v>14.53</v>
      </c>
      <c r="K275" s="130" t="s">
        <v>1036</v>
      </c>
      <c r="L275">
        <v>2.5099999999999998</v>
      </c>
      <c r="M275" s="130" t="s">
        <v>897</v>
      </c>
      <c r="N275">
        <v>2.86</v>
      </c>
      <c r="O275">
        <v>5.6</v>
      </c>
      <c r="P275">
        <v>11.73</v>
      </c>
      <c r="Q275">
        <v>7.14</v>
      </c>
      <c r="R275" s="130" t="s">
        <v>1107</v>
      </c>
      <c r="S275">
        <v>35.11</v>
      </c>
      <c r="T275" s="130"/>
      <c r="U275">
        <v>445</v>
      </c>
      <c r="V275">
        <v>567</v>
      </c>
      <c r="W275">
        <v>0.48</v>
      </c>
      <c r="X275" s="130"/>
    </row>
    <row r="276" spans="1:24" x14ac:dyDescent="0.3">
      <c r="A276" s="130" t="s">
        <v>524</v>
      </c>
      <c r="B276">
        <v>274</v>
      </c>
      <c r="C276" s="130" t="s">
        <v>905</v>
      </c>
      <c r="D276" s="130" t="s">
        <v>6</v>
      </c>
      <c r="E276">
        <v>2.96</v>
      </c>
      <c r="F276">
        <v>13.85</v>
      </c>
      <c r="G276">
        <v>20003500</v>
      </c>
      <c r="H276">
        <v>56930</v>
      </c>
      <c r="I276">
        <v>2750</v>
      </c>
      <c r="J276">
        <v>33.92</v>
      </c>
      <c r="K276" s="130" t="s">
        <v>1054</v>
      </c>
      <c r="L276">
        <v>1.42</v>
      </c>
      <c r="M276" s="130" t="s">
        <v>903</v>
      </c>
      <c r="N276">
        <v>0.08</v>
      </c>
      <c r="O276">
        <v>4.6399999999999997</v>
      </c>
      <c r="P276">
        <v>5.35</v>
      </c>
      <c r="Q276">
        <v>18.53</v>
      </c>
      <c r="R276" s="130" t="s">
        <v>977</v>
      </c>
      <c r="S276">
        <v>22.98</v>
      </c>
      <c r="T276" s="130"/>
      <c r="U276">
        <v>855</v>
      </c>
      <c r="V276">
        <v>841</v>
      </c>
      <c r="W276">
        <v>-0.42</v>
      </c>
      <c r="X276" s="130"/>
    </row>
    <row r="277" spans="1:24" x14ac:dyDescent="0.3">
      <c r="A277" s="130" t="s">
        <v>837</v>
      </c>
      <c r="B277">
        <v>275</v>
      </c>
      <c r="C277" s="130" t="s">
        <v>898</v>
      </c>
      <c r="D277" s="130" t="s">
        <v>6</v>
      </c>
      <c r="E277">
        <v>1.56</v>
      </c>
      <c r="F277">
        <v>0</v>
      </c>
      <c r="G277">
        <v>682700</v>
      </c>
      <c r="H277">
        <v>1067</v>
      </c>
      <c r="I277">
        <v>499</v>
      </c>
      <c r="J277">
        <v>57.66</v>
      </c>
      <c r="K277" s="130" t="s">
        <v>1050</v>
      </c>
      <c r="L277">
        <v>0.93</v>
      </c>
      <c r="M277" s="130" t="s">
        <v>914</v>
      </c>
      <c r="N277">
        <v>0.03</v>
      </c>
      <c r="O277">
        <v>2.35</v>
      </c>
      <c r="P277">
        <v>2.14</v>
      </c>
      <c r="Q277">
        <v>2.92</v>
      </c>
      <c r="R277" s="130" t="s">
        <v>997</v>
      </c>
      <c r="S277">
        <v>27.24</v>
      </c>
      <c r="T277" s="130"/>
      <c r="U277">
        <v>1013</v>
      </c>
      <c r="V277">
        <v>1010</v>
      </c>
      <c r="X277" s="130"/>
    </row>
    <row r="278" spans="1:24" x14ac:dyDescent="0.3">
      <c r="A278" s="130" t="s">
        <v>523</v>
      </c>
      <c r="B278">
        <v>276</v>
      </c>
      <c r="C278" s="130" t="s">
        <v>895</v>
      </c>
      <c r="D278" s="130" t="s">
        <v>6</v>
      </c>
      <c r="E278">
        <v>2.68</v>
      </c>
      <c r="F278">
        <v>0</v>
      </c>
      <c r="G278">
        <v>8538800</v>
      </c>
      <c r="H278">
        <v>22960</v>
      </c>
      <c r="I278">
        <v>23029</v>
      </c>
      <c r="K278" s="130" t="s">
        <v>3163</v>
      </c>
      <c r="L278">
        <v>24.21</v>
      </c>
      <c r="M278" s="130"/>
      <c r="N278">
        <v>0</v>
      </c>
      <c r="O278">
        <v>1.35</v>
      </c>
      <c r="P278">
        <v>-62.49</v>
      </c>
      <c r="Q278">
        <v>-11.92</v>
      </c>
      <c r="R278" s="130" t="s">
        <v>3164</v>
      </c>
      <c r="S278">
        <v>46.13</v>
      </c>
      <c r="T278" s="130"/>
      <c r="X278" s="130"/>
    </row>
    <row r="279" spans="1:24" x14ac:dyDescent="0.3">
      <c r="A279" s="130" t="s">
        <v>522</v>
      </c>
      <c r="B279">
        <v>277</v>
      </c>
      <c r="C279" s="130" t="s">
        <v>895</v>
      </c>
      <c r="D279" s="130" t="s">
        <v>6</v>
      </c>
      <c r="E279">
        <v>1.06</v>
      </c>
      <c r="F279">
        <v>3.92</v>
      </c>
      <c r="G279">
        <v>3308100</v>
      </c>
      <c r="H279">
        <v>3475</v>
      </c>
      <c r="I279">
        <v>2302</v>
      </c>
      <c r="K279" s="130" t="s">
        <v>975</v>
      </c>
      <c r="L279">
        <v>3.26</v>
      </c>
      <c r="M279" s="130"/>
      <c r="N279">
        <v>0</v>
      </c>
      <c r="O279">
        <v>1.27</v>
      </c>
      <c r="P279">
        <v>-6.41</v>
      </c>
      <c r="Q279">
        <v>-40.700000000000003</v>
      </c>
      <c r="R279" s="130"/>
      <c r="S279">
        <v>53.67</v>
      </c>
      <c r="T279" s="130"/>
      <c r="X279" s="130"/>
    </row>
    <row r="280" spans="1:24" x14ac:dyDescent="0.3">
      <c r="A280" s="130" t="s">
        <v>521</v>
      </c>
      <c r="B280">
        <v>278</v>
      </c>
      <c r="C280" s="130" t="s">
        <v>895</v>
      </c>
      <c r="D280" s="130" t="s">
        <v>97</v>
      </c>
      <c r="E280">
        <v>0.51</v>
      </c>
      <c r="F280">
        <v>4.08</v>
      </c>
      <c r="G280">
        <v>2975600</v>
      </c>
      <c r="H280">
        <v>1544</v>
      </c>
      <c r="I280">
        <v>464</v>
      </c>
      <c r="K280" s="130" t="s">
        <v>3165</v>
      </c>
      <c r="L280">
        <v>24.38</v>
      </c>
      <c r="M280" s="130"/>
      <c r="N280">
        <v>0</v>
      </c>
      <c r="O280">
        <v>-12.06</v>
      </c>
      <c r="P280">
        <v>-780.56</v>
      </c>
      <c r="Q280">
        <v>-45.81</v>
      </c>
      <c r="R280" s="130"/>
      <c r="S280">
        <v>48.68</v>
      </c>
      <c r="T280" s="130"/>
      <c r="X280" s="130"/>
    </row>
    <row r="281" spans="1:24" x14ac:dyDescent="0.3">
      <c r="A281" s="130" t="s">
        <v>520</v>
      </c>
      <c r="B281">
        <v>279</v>
      </c>
      <c r="C281" s="130" t="s">
        <v>895</v>
      </c>
      <c r="D281" s="130" t="s">
        <v>6</v>
      </c>
      <c r="E281">
        <v>77</v>
      </c>
      <c r="F281">
        <v>-3.45</v>
      </c>
      <c r="G281">
        <v>1900</v>
      </c>
      <c r="H281">
        <v>146</v>
      </c>
      <c r="I281">
        <v>1040</v>
      </c>
      <c r="J281">
        <v>16.93</v>
      </c>
      <c r="K281" s="130" t="s">
        <v>976</v>
      </c>
      <c r="L281">
        <v>0.15</v>
      </c>
      <c r="M281" s="130" t="s">
        <v>995</v>
      </c>
      <c r="N281">
        <v>4.5199999999999996</v>
      </c>
      <c r="O281">
        <v>4.59</v>
      </c>
      <c r="P281">
        <v>4.22</v>
      </c>
      <c r="Q281">
        <v>7.14</v>
      </c>
      <c r="R281" s="130" t="s">
        <v>2197</v>
      </c>
      <c r="S281">
        <v>25.46</v>
      </c>
      <c r="T281" s="130"/>
      <c r="U281">
        <v>718</v>
      </c>
      <c r="V281">
        <v>665</v>
      </c>
      <c r="W281">
        <v>-27.05</v>
      </c>
      <c r="X281" s="130"/>
    </row>
    <row r="282" spans="1:24" x14ac:dyDescent="0.3">
      <c r="A282" s="130" t="s">
        <v>519</v>
      </c>
      <c r="B282">
        <v>280</v>
      </c>
      <c r="C282" s="130" t="s">
        <v>895</v>
      </c>
      <c r="D282" s="130" t="s">
        <v>6</v>
      </c>
      <c r="E282">
        <v>8.75</v>
      </c>
      <c r="F282">
        <v>1.1599999999999999</v>
      </c>
      <c r="G282">
        <v>4682200</v>
      </c>
      <c r="H282">
        <v>40444</v>
      </c>
      <c r="I282">
        <v>5316</v>
      </c>
      <c r="J282">
        <v>18.04</v>
      </c>
      <c r="K282" s="130" t="s">
        <v>1061</v>
      </c>
      <c r="L282">
        <v>1.19</v>
      </c>
      <c r="M282" s="130" t="s">
        <v>1017</v>
      </c>
      <c r="N282">
        <v>0.48</v>
      </c>
      <c r="O282">
        <v>8.51</v>
      </c>
      <c r="P282">
        <v>11.39</v>
      </c>
      <c r="Q282">
        <v>17.760000000000002</v>
      </c>
      <c r="R282" s="130" t="s">
        <v>2391</v>
      </c>
      <c r="S282">
        <v>39.61</v>
      </c>
      <c r="T282" s="130"/>
      <c r="U282">
        <v>515</v>
      </c>
      <c r="V282">
        <v>499</v>
      </c>
      <c r="W282">
        <v>1.1200000000000001</v>
      </c>
      <c r="X282" s="130"/>
    </row>
    <row r="283" spans="1:24" x14ac:dyDescent="0.3">
      <c r="A283" s="130" t="s">
        <v>518</v>
      </c>
      <c r="B283">
        <v>281</v>
      </c>
      <c r="C283" s="130" t="s">
        <v>895</v>
      </c>
      <c r="D283" s="130" t="s">
        <v>6</v>
      </c>
      <c r="E283">
        <v>33.75</v>
      </c>
      <c r="F283">
        <v>3.85</v>
      </c>
      <c r="G283">
        <v>14900500</v>
      </c>
      <c r="H283">
        <v>500341</v>
      </c>
      <c r="I283">
        <v>34850</v>
      </c>
      <c r="J283">
        <v>33.619999999999997</v>
      </c>
      <c r="K283" s="130" t="s">
        <v>3166</v>
      </c>
      <c r="L283">
        <v>5.12</v>
      </c>
      <c r="M283" s="130" t="s">
        <v>920</v>
      </c>
      <c r="N283">
        <v>1.06</v>
      </c>
      <c r="O283">
        <v>10.039999999999999</v>
      </c>
      <c r="P283">
        <v>25.56</v>
      </c>
      <c r="Q283">
        <v>13.97</v>
      </c>
      <c r="R283" s="130" t="s">
        <v>2749</v>
      </c>
      <c r="S283">
        <v>55.26</v>
      </c>
      <c r="T283" s="130"/>
      <c r="U283">
        <v>477</v>
      </c>
      <c r="V283">
        <v>604</v>
      </c>
      <c r="W283">
        <v>-0.32</v>
      </c>
      <c r="X283" s="130"/>
    </row>
    <row r="284" spans="1:24" x14ac:dyDescent="0.3">
      <c r="A284" s="130" t="s">
        <v>517</v>
      </c>
      <c r="B284">
        <v>282</v>
      </c>
      <c r="C284" s="130" t="s">
        <v>895</v>
      </c>
      <c r="D284" s="130" t="s">
        <v>6</v>
      </c>
      <c r="E284">
        <v>42</v>
      </c>
      <c r="F284">
        <v>2.44</v>
      </c>
      <c r="G284">
        <v>4252600</v>
      </c>
      <c r="H284">
        <v>178291</v>
      </c>
      <c r="I284">
        <v>46133</v>
      </c>
      <c r="J284">
        <v>39.630000000000003</v>
      </c>
      <c r="K284" s="130" t="s">
        <v>3167</v>
      </c>
      <c r="L284">
        <v>1.49</v>
      </c>
      <c r="M284" s="130" t="s">
        <v>920</v>
      </c>
      <c r="N284">
        <v>1.08</v>
      </c>
      <c r="O284">
        <v>11.62</v>
      </c>
      <c r="P284">
        <v>20.86</v>
      </c>
      <c r="Q284">
        <v>34.549999999999997</v>
      </c>
      <c r="R284" s="130" t="s">
        <v>1084</v>
      </c>
      <c r="S284">
        <v>46.94</v>
      </c>
      <c r="T284" s="130"/>
      <c r="U284">
        <v>547</v>
      </c>
      <c r="V284">
        <v>597</v>
      </c>
      <c r="W284">
        <v>0.51</v>
      </c>
      <c r="X284" s="130"/>
    </row>
    <row r="285" spans="1:24" x14ac:dyDescent="0.3">
      <c r="A285" s="130" t="s">
        <v>838</v>
      </c>
      <c r="B285">
        <v>283</v>
      </c>
      <c r="C285" s="130" t="s">
        <v>905</v>
      </c>
      <c r="D285" s="130" t="s">
        <v>6</v>
      </c>
      <c r="E285">
        <v>7.3</v>
      </c>
      <c r="F285">
        <v>0</v>
      </c>
      <c r="G285">
        <v>566100</v>
      </c>
      <c r="H285">
        <v>4126</v>
      </c>
      <c r="I285">
        <v>5548</v>
      </c>
      <c r="J285">
        <v>30.17</v>
      </c>
      <c r="K285" s="130" t="s">
        <v>3031</v>
      </c>
      <c r="L285">
        <v>0.55000000000000004</v>
      </c>
      <c r="M285" s="130" t="s">
        <v>954</v>
      </c>
      <c r="N285">
        <v>0.24</v>
      </c>
      <c r="O285">
        <v>7.31</v>
      </c>
      <c r="P285">
        <v>10.99</v>
      </c>
      <c r="Q285">
        <v>10.69</v>
      </c>
      <c r="R285" s="130" t="s">
        <v>944</v>
      </c>
      <c r="S285">
        <v>43.1</v>
      </c>
      <c r="T285" s="130"/>
      <c r="U285">
        <v>668</v>
      </c>
      <c r="V285">
        <v>679</v>
      </c>
      <c r="X285" s="130"/>
    </row>
    <row r="286" spans="1:24" x14ac:dyDescent="0.3">
      <c r="A286" s="130" t="s">
        <v>516</v>
      </c>
      <c r="B286">
        <v>284</v>
      </c>
      <c r="C286" s="130" t="s">
        <v>895</v>
      </c>
      <c r="D286" s="130" t="s">
        <v>6</v>
      </c>
      <c r="E286">
        <v>0.34</v>
      </c>
      <c r="F286">
        <v>6.25</v>
      </c>
      <c r="G286">
        <v>1345100</v>
      </c>
      <c r="H286">
        <v>448</v>
      </c>
      <c r="I286">
        <v>1428</v>
      </c>
      <c r="K286" s="130" t="s">
        <v>2186</v>
      </c>
      <c r="L286">
        <v>0.77</v>
      </c>
      <c r="M286" s="130"/>
      <c r="N286">
        <v>0</v>
      </c>
      <c r="O286">
        <v>-7.2</v>
      </c>
      <c r="P286">
        <v>-16.079999999999998</v>
      </c>
      <c r="Q286">
        <v>-8.11</v>
      </c>
      <c r="R286" s="130"/>
      <c r="S286">
        <v>60.59</v>
      </c>
      <c r="T286" s="130"/>
      <c r="X286" s="130"/>
    </row>
    <row r="287" spans="1:24" x14ac:dyDescent="0.3">
      <c r="A287" s="130" t="s">
        <v>515</v>
      </c>
      <c r="B287">
        <v>285</v>
      </c>
      <c r="C287" s="130" t="s">
        <v>905</v>
      </c>
      <c r="D287" s="130" t="s">
        <v>6</v>
      </c>
      <c r="E287">
        <v>49</v>
      </c>
      <c r="F287">
        <v>-1.51</v>
      </c>
      <c r="G287">
        <v>303500</v>
      </c>
      <c r="H287">
        <v>14631</v>
      </c>
      <c r="I287">
        <v>34616</v>
      </c>
      <c r="J287">
        <v>460.48</v>
      </c>
      <c r="K287" s="130" t="s">
        <v>3634</v>
      </c>
      <c r="L287">
        <v>0.39</v>
      </c>
      <c r="M287" s="130"/>
      <c r="N287">
        <v>0.11</v>
      </c>
      <c r="O287">
        <v>12.1</v>
      </c>
      <c r="P287">
        <v>9.9499999999999993</v>
      </c>
      <c r="Q287">
        <v>11.45</v>
      </c>
      <c r="R287" s="130"/>
      <c r="S287">
        <v>38.630000000000003</v>
      </c>
      <c r="T287" s="130"/>
      <c r="U287">
        <v>835</v>
      </c>
      <c r="V287">
        <v>678</v>
      </c>
      <c r="W287">
        <v>-14.49</v>
      </c>
      <c r="X287" s="130"/>
    </row>
    <row r="288" spans="1:24" x14ac:dyDescent="0.3">
      <c r="A288" s="130" t="s">
        <v>514</v>
      </c>
      <c r="B288">
        <v>286</v>
      </c>
      <c r="C288" s="130" t="s">
        <v>895</v>
      </c>
      <c r="D288" s="130" t="s">
        <v>6</v>
      </c>
      <c r="E288">
        <v>23</v>
      </c>
      <c r="F288">
        <v>1.77</v>
      </c>
      <c r="G288">
        <v>477700</v>
      </c>
      <c r="H288">
        <v>10857</v>
      </c>
      <c r="I288">
        <v>4008</v>
      </c>
      <c r="J288">
        <v>14.65</v>
      </c>
      <c r="K288" s="130" t="s">
        <v>1042</v>
      </c>
      <c r="L288">
        <v>0.72</v>
      </c>
      <c r="M288" s="130" t="s">
        <v>924</v>
      </c>
      <c r="N288">
        <v>1.58</v>
      </c>
      <c r="O288">
        <v>19.88</v>
      </c>
      <c r="P288">
        <v>24.15</v>
      </c>
      <c r="Q288">
        <v>12.94</v>
      </c>
      <c r="R288" s="130" t="s">
        <v>1121</v>
      </c>
      <c r="S288">
        <v>45</v>
      </c>
      <c r="T288" s="130"/>
      <c r="U288">
        <v>278</v>
      </c>
      <c r="V288">
        <v>240</v>
      </c>
      <c r="W288">
        <v>0.91</v>
      </c>
      <c r="X288" s="130"/>
    </row>
    <row r="289" spans="1:24" x14ac:dyDescent="0.3">
      <c r="A289" s="130" t="s">
        <v>513</v>
      </c>
      <c r="B289">
        <v>287</v>
      </c>
      <c r="C289" s="130" t="s">
        <v>895</v>
      </c>
      <c r="D289" s="130" t="s">
        <v>97</v>
      </c>
      <c r="E289">
        <v>1.31</v>
      </c>
      <c r="F289">
        <v>0</v>
      </c>
      <c r="G289">
        <v>44900</v>
      </c>
      <c r="H289">
        <v>59</v>
      </c>
      <c r="I289">
        <v>553</v>
      </c>
      <c r="K289" s="130" t="s">
        <v>3158</v>
      </c>
      <c r="L289">
        <v>17.010000000000002</v>
      </c>
      <c r="M289" s="130"/>
      <c r="N289">
        <v>0</v>
      </c>
      <c r="O289">
        <v>-3.92</v>
      </c>
      <c r="P289">
        <v>-90.85</v>
      </c>
      <c r="Q289">
        <v>-9.9600000000000009</v>
      </c>
      <c r="R289" s="130"/>
      <c r="S289">
        <v>27.68</v>
      </c>
      <c r="T289" s="130"/>
      <c r="X289" s="130"/>
    </row>
    <row r="290" spans="1:24" x14ac:dyDescent="0.3">
      <c r="A290" s="130" t="s">
        <v>512</v>
      </c>
      <c r="B290">
        <v>288</v>
      </c>
      <c r="C290" s="130" t="s">
        <v>895</v>
      </c>
      <c r="D290" s="130" t="s">
        <v>6</v>
      </c>
      <c r="E290">
        <v>15.9</v>
      </c>
      <c r="F290">
        <v>1.92</v>
      </c>
      <c r="G290">
        <v>2645500</v>
      </c>
      <c r="H290">
        <v>41874</v>
      </c>
      <c r="I290">
        <v>16218</v>
      </c>
      <c r="J290">
        <v>40.33</v>
      </c>
      <c r="K290" s="130" t="s">
        <v>3237</v>
      </c>
      <c r="L290">
        <v>2</v>
      </c>
      <c r="M290" s="130" t="s">
        <v>1039</v>
      </c>
      <c r="N290">
        <v>0.4</v>
      </c>
      <c r="O290">
        <v>5.68</v>
      </c>
      <c r="P290">
        <v>10.49</v>
      </c>
      <c r="Q290">
        <v>13.12</v>
      </c>
      <c r="R290" s="130" t="s">
        <v>902</v>
      </c>
      <c r="S290">
        <v>41.22</v>
      </c>
      <c r="T290" s="130"/>
      <c r="U290">
        <v>730</v>
      </c>
      <c r="V290">
        <v>808</v>
      </c>
      <c r="W290">
        <v>-0.02</v>
      </c>
      <c r="X290" s="130"/>
    </row>
    <row r="291" spans="1:24" x14ac:dyDescent="0.3">
      <c r="A291" s="130" t="s">
        <v>511</v>
      </c>
      <c r="B291">
        <v>289</v>
      </c>
      <c r="C291" s="130" t="s">
        <v>895</v>
      </c>
      <c r="D291" s="130" t="s">
        <v>6</v>
      </c>
      <c r="E291">
        <v>1.07</v>
      </c>
      <c r="F291">
        <v>3.88</v>
      </c>
      <c r="G291">
        <v>1400700</v>
      </c>
      <c r="H291">
        <v>1542</v>
      </c>
      <c r="I291">
        <v>385</v>
      </c>
      <c r="K291" s="130" t="s">
        <v>1079</v>
      </c>
      <c r="L291">
        <v>3.33</v>
      </c>
      <c r="M291" s="130"/>
      <c r="N291">
        <v>0</v>
      </c>
      <c r="O291">
        <v>-5.46</v>
      </c>
      <c r="P291">
        <v>-26.51</v>
      </c>
      <c r="Q291">
        <v>-8.48</v>
      </c>
      <c r="R291" s="130"/>
      <c r="S291">
        <v>46.56</v>
      </c>
      <c r="T291" s="130"/>
      <c r="X291" s="130"/>
    </row>
    <row r="292" spans="1:24" x14ac:dyDescent="0.3">
      <c r="A292" s="130" t="s">
        <v>510</v>
      </c>
      <c r="B292">
        <v>290</v>
      </c>
      <c r="C292" s="130" t="s">
        <v>895</v>
      </c>
      <c r="D292" s="130" t="s">
        <v>6</v>
      </c>
      <c r="E292">
        <v>3.4</v>
      </c>
      <c r="F292">
        <v>1.19</v>
      </c>
      <c r="G292">
        <v>284300</v>
      </c>
      <c r="H292">
        <v>959</v>
      </c>
      <c r="I292">
        <v>2992</v>
      </c>
      <c r="J292">
        <v>22.43</v>
      </c>
      <c r="K292" s="130" t="s">
        <v>3169</v>
      </c>
      <c r="L292">
        <v>0.51</v>
      </c>
      <c r="M292" s="130" t="s">
        <v>914</v>
      </c>
      <c r="N292">
        <v>0.15</v>
      </c>
      <c r="O292">
        <v>11.63</v>
      </c>
      <c r="P292">
        <v>13.78</v>
      </c>
      <c r="Q292">
        <v>9.01</v>
      </c>
      <c r="R292" s="130" t="s">
        <v>992</v>
      </c>
      <c r="S292">
        <v>72.569999999999993</v>
      </c>
      <c r="T292" s="130"/>
      <c r="U292">
        <v>517</v>
      </c>
      <c r="V292">
        <v>464</v>
      </c>
      <c r="W292">
        <v>2.67</v>
      </c>
      <c r="X292" s="130"/>
    </row>
    <row r="293" spans="1:24" x14ac:dyDescent="0.3">
      <c r="A293" s="130" t="s">
        <v>509</v>
      </c>
      <c r="B293">
        <v>291</v>
      </c>
      <c r="C293" s="130" t="s">
        <v>895</v>
      </c>
      <c r="D293" s="130" t="s">
        <v>6</v>
      </c>
      <c r="E293">
        <v>1.58</v>
      </c>
      <c r="F293">
        <v>-1.25</v>
      </c>
      <c r="G293">
        <v>1169900</v>
      </c>
      <c r="H293">
        <v>1867</v>
      </c>
      <c r="I293">
        <v>439</v>
      </c>
      <c r="K293" s="130" t="s">
        <v>3019</v>
      </c>
      <c r="L293">
        <v>1.0900000000000001</v>
      </c>
      <c r="M293" s="130"/>
      <c r="N293">
        <v>0</v>
      </c>
      <c r="O293">
        <v>-9.06</v>
      </c>
      <c r="P293">
        <v>-19.66</v>
      </c>
      <c r="Q293">
        <v>-14.12</v>
      </c>
      <c r="R293" s="130"/>
      <c r="S293">
        <v>31.62</v>
      </c>
      <c r="T293" s="130"/>
      <c r="X293" s="130"/>
    </row>
    <row r="294" spans="1:24" x14ac:dyDescent="0.3">
      <c r="A294" s="130" t="s">
        <v>508</v>
      </c>
      <c r="B294">
        <v>292</v>
      </c>
      <c r="C294" s="130" t="s">
        <v>905</v>
      </c>
      <c r="D294" s="130" t="s">
        <v>6</v>
      </c>
      <c r="E294">
        <v>106.5</v>
      </c>
      <c r="F294">
        <v>-0.93</v>
      </c>
      <c r="G294">
        <v>14668800</v>
      </c>
      <c r="H294">
        <v>1558315</v>
      </c>
      <c r="I294">
        <v>252333</v>
      </c>
      <c r="J294">
        <v>7.53</v>
      </c>
      <c r="K294" s="130" t="s">
        <v>1014</v>
      </c>
      <c r="L294">
        <v>7.2</v>
      </c>
      <c r="M294" s="130" t="s">
        <v>978</v>
      </c>
      <c r="N294">
        <v>14.14</v>
      </c>
      <c r="O294">
        <v>1.84</v>
      </c>
      <c r="P294">
        <v>7.81</v>
      </c>
      <c r="Q294">
        <v>20.64</v>
      </c>
      <c r="R294" s="130" t="s">
        <v>922</v>
      </c>
      <c r="S294">
        <v>79.599999999999994</v>
      </c>
      <c r="T294" s="130"/>
      <c r="U294">
        <v>406</v>
      </c>
      <c r="V294">
        <v>590</v>
      </c>
      <c r="W294">
        <v>-502</v>
      </c>
      <c r="X294" s="130"/>
    </row>
    <row r="295" spans="1:24" x14ac:dyDescent="0.3">
      <c r="A295" s="130" t="s">
        <v>507</v>
      </c>
      <c r="B295">
        <v>293</v>
      </c>
      <c r="C295" s="130" t="s">
        <v>895</v>
      </c>
      <c r="D295" s="130" t="s">
        <v>6</v>
      </c>
      <c r="E295">
        <v>4.5</v>
      </c>
      <c r="F295">
        <v>0</v>
      </c>
      <c r="G295">
        <v>80700</v>
      </c>
      <c r="H295">
        <v>362</v>
      </c>
      <c r="I295">
        <v>2700</v>
      </c>
      <c r="K295" s="130" t="s">
        <v>971</v>
      </c>
      <c r="L295">
        <v>2.6</v>
      </c>
      <c r="M295" s="130"/>
      <c r="N295">
        <v>0</v>
      </c>
      <c r="O295">
        <v>-1.31</v>
      </c>
      <c r="P295">
        <v>-14.01</v>
      </c>
      <c r="Q295">
        <v>4.7699999999999996</v>
      </c>
      <c r="R295" s="130"/>
      <c r="S295">
        <v>37.590000000000003</v>
      </c>
      <c r="T295" s="130"/>
      <c r="X295" s="130"/>
    </row>
    <row r="296" spans="1:24" x14ac:dyDescent="0.3">
      <c r="A296" s="130" t="s">
        <v>506</v>
      </c>
      <c r="B296">
        <v>294</v>
      </c>
      <c r="C296" s="130" t="s">
        <v>895</v>
      </c>
      <c r="D296" s="130" t="s">
        <v>239</v>
      </c>
      <c r="E296">
        <v>0.18</v>
      </c>
      <c r="F296">
        <v>0</v>
      </c>
      <c r="G296">
        <v>0</v>
      </c>
      <c r="H296">
        <v>0</v>
      </c>
      <c r="I296">
        <v>158</v>
      </c>
      <c r="K296" s="130" t="s">
        <v>1046</v>
      </c>
      <c r="L296">
        <v>3.23</v>
      </c>
      <c r="M296" s="130"/>
      <c r="N296">
        <v>0</v>
      </c>
      <c r="O296">
        <v>-5.73</v>
      </c>
      <c r="P296">
        <v>-31.85</v>
      </c>
      <c r="Q296">
        <v>-86.16</v>
      </c>
      <c r="R296" s="130"/>
      <c r="S296">
        <v>50.17</v>
      </c>
      <c r="T296" s="130"/>
      <c r="X296" s="130"/>
    </row>
    <row r="297" spans="1:24" x14ac:dyDescent="0.3">
      <c r="A297" s="130" t="s">
        <v>505</v>
      </c>
      <c r="B297">
        <v>295</v>
      </c>
      <c r="C297" s="130" t="s">
        <v>895</v>
      </c>
      <c r="D297" s="130" t="s">
        <v>6</v>
      </c>
      <c r="E297">
        <v>8.4499999999999993</v>
      </c>
      <c r="F297">
        <v>0</v>
      </c>
      <c r="G297">
        <v>92500</v>
      </c>
      <c r="H297">
        <v>782</v>
      </c>
      <c r="I297">
        <v>2113</v>
      </c>
      <c r="J297">
        <v>10.61</v>
      </c>
      <c r="K297" s="130" t="s">
        <v>1060</v>
      </c>
      <c r="L297">
        <v>1.55</v>
      </c>
      <c r="M297" s="130" t="s">
        <v>983</v>
      </c>
      <c r="N297">
        <v>0.8</v>
      </c>
      <c r="O297">
        <v>5.05</v>
      </c>
      <c r="P297">
        <v>9.4</v>
      </c>
      <c r="Q297">
        <v>8.4</v>
      </c>
      <c r="R297" s="130" t="s">
        <v>3170</v>
      </c>
      <c r="S297">
        <v>26.5</v>
      </c>
      <c r="T297" s="130"/>
      <c r="U297">
        <v>433</v>
      </c>
      <c r="V297">
        <v>520</v>
      </c>
      <c r="W297">
        <v>1.57</v>
      </c>
      <c r="X297" s="130"/>
    </row>
    <row r="298" spans="1:24" x14ac:dyDescent="0.3">
      <c r="A298" s="130" t="s">
        <v>504</v>
      </c>
      <c r="B298">
        <v>296</v>
      </c>
      <c r="C298" s="130" t="s">
        <v>895</v>
      </c>
      <c r="D298" s="130" t="s">
        <v>6</v>
      </c>
      <c r="E298">
        <v>85.75</v>
      </c>
      <c r="F298">
        <v>-0.87</v>
      </c>
      <c r="G298">
        <v>25768500</v>
      </c>
      <c r="H298">
        <v>2236843</v>
      </c>
      <c r="I298">
        <v>101277</v>
      </c>
      <c r="J298">
        <v>57.98</v>
      </c>
      <c r="K298" s="130" t="s">
        <v>3635</v>
      </c>
      <c r="L298">
        <v>0.44</v>
      </c>
      <c r="M298" s="130" t="s">
        <v>904</v>
      </c>
      <c r="N298">
        <v>1.48</v>
      </c>
      <c r="O298">
        <v>10.95</v>
      </c>
      <c r="P298">
        <v>14.3</v>
      </c>
      <c r="Q298">
        <v>15.84</v>
      </c>
      <c r="R298" s="130" t="s">
        <v>923</v>
      </c>
      <c r="S298">
        <v>58.02</v>
      </c>
      <c r="T298" s="130"/>
      <c r="U298">
        <v>691</v>
      </c>
      <c r="V298">
        <v>664</v>
      </c>
      <c r="W298">
        <v>-4.2</v>
      </c>
      <c r="X298" s="130"/>
    </row>
    <row r="299" spans="1:24" x14ac:dyDescent="0.3">
      <c r="A299" s="130" t="s">
        <v>503</v>
      </c>
      <c r="B299">
        <v>297</v>
      </c>
      <c r="C299" s="130" t="s">
        <v>905</v>
      </c>
      <c r="D299" s="130" t="s">
        <v>6</v>
      </c>
      <c r="E299">
        <v>0.94</v>
      </c>
      <c r="F299">
        <v>0</v>
      </c>
      <c r="G299">
        <v>801500</v>
      </c>
      <c r="H299">
        <v>760</v>
      </c>
      <c r="I299">
        <v>639</v>
      </c>
      <c r="K299" s="130" t="s">
        <v>934</v>
      </c>
      <c r="L299">
        <v>0.36</v>
      </c>
      <c r="M299" s="130"/>
      <c r="N299">
        <v>0</v>
      </c>
      <c r="O299">
        <v>-0.06</v>
      </c>
      <c r="P299">
        <v>-1</v>
      </c>
      <c r="Q299">
        <v>1.66</v>
      </c>
      <c r="R299" s="130" t="s">
        <v>946</v>
      </c>
      <c r="S299">
        <v>29.23</v>
      </c>
      <c r="T299" s="130"/>
      <c r="X299" s="130"/>
    </row>
    <row r="300" spans="1:24" x14ac:dyDescent="0.3">
      <c r="A300" s="130" t="s">
        <v>502</v>
      </c>
      <c r="B300">
        <v>298</v>
      </c>
      <c r="C300" s="130" t="s">
        <v>905</v>
      </c>
      <c r="D300" s="130" t="s">
        <v>6</v>
      </c>
      <c r="E300">
        <v>86</v>
      </c>
      <c r="F300">
        <v>0</v>
      </c>
      <c r="G300">
        <v>0</v>
      </c>
      <c r="H300">
        <v>0</v>
      </c>
      <c r="I300">
        <v>1667</v>
      </c>
      <c r="K300" s="130" t="s">
        <v>2191</v>
      </c>
      <c r="L300">
        <v>0.25</v>
      </c>
      <c r="M300" s="130"/>
      <c r="N300">
        <v>0</v>
      </c>
      <c r="O300">
        <v>1.51</v>
      </c>
      <c r="P300">
        <v>-0.25</v>
      </c>
      <c r="Q300">
        <v>3.15</v>
      </c>
      <c r="R300" s="130"/>
      <c r="S300">
        <v>35.94</v>
      </c>
      <c r="T300" s="130"/>
      <c r="X300" s="130"/>
    </row>
    <row r="301" spans="1:24" x14ac:dyDescent="0.3">
      <c r="A301" s="130" t="s">
        <v>839</v>
      </c>
      <c r="B301">
        <v>299</v>
      </c>
      <c r="C301" s="130" t="s">
        <v>898</v>
      </c>
      <c r="D301" s="130" t="s">
        <v>6</v>
      </c>
      <c r="E301">
        <v>42.25</v>
      </c>
      <c r="F301">
        <v>-1.17</v>
      </c>
      <c r="G301">
        <v>3810900</v>
      </c>
      <c r="H301">
        <v>162591</v>
      </c>
      <c r="I301">
        <v>73515</v>
      </c>
      <c r="J301">
        <v>56.64</v>
      </c>
      <c r="K301" s="130" t="s">
        <v>3171</v>
      </c>
      <c r="L301">
        <v>0.78</v>
      </c>
      <c r="M301" s="130" t="s">
        <v>1010</v>
      </c>
      <c r="N301">
        <v>0.75</v>
      </c>
      <c r="O301">
        <v>10.02</v>
      </c>
      <c r="P301">
        <v>12.14</v>
      </c>
      <c r="Q301">
        <v>7.2</v>
      </c>
      <c r="R301" s="130" t="s">
        <v>1094</v>
      </c>
      <c r="S301">
        <v>26.82</v>
      </c>
      <c r="T301" s="130"/>
      <c r="U301">
        <v>726</v>
      </c>
      <c r="V301">
        <v>692</v>
      </c>
      <c r="X301" s="130"/>
    </row>
    <row r="302" spans="1:24" x14ac:dyDescent="0.3">
      <c r="A302" s="130" t="s">
        <v>501</v>
      </c>
      <c r="B302">
        <v>300</v>
      </c>
      <c r="C302" s="130" t="s">
        <v>895</v>
      </c>
      <c r="D302" s="130" t="s">
        <v>6</v>
      </c>
      <c r="E302">
        <v>6.6</v>
      </c>
      <c r="F302">
        <v>-0.75</v>
      </c>
      <c r="G302">
        <v>13352500</v>
      </c>
      <c r="H302">
        <v>87162</v>
      </c>
      <c r="I302">
        <v>13146</v>
      </c>
      <c r="J302">
        <v>7.13</v>
      </c>
      <c r="K302" s="130" t="s">
        <v>1079</v>
      </c>
      <c r="L302">
        <v>3.12</v>
      </c>
      <c r="M302" s="130" t="s">
        <v>897</v>
      </c>
      <c r="N302">
        <v>0.9</v>
      </c>
      <c r="O302">
        <v>10.61</v>
      </c>
      <c r="P302">
        <v>28.36</v>
      </c>
      <c r="Q302">
        <v>41.97</v>
      </c>
      <c r="R302" s="130" t="s">
        <v>1044</v>
      </c>
      <c r="S302">
        <v>65.02</v>
      </c>
      <c r="T302" s="130"/>
      <c r="U302">
        <v>94</v>
      </c>
      <c r="V302">
        <v>220</v>
      </c>
      <c r="W302">
        <v>0.4</v>
      </c>
      <c r="X302" s="130"/>
    </row>
    <row r="303" spans="1:24" x14ac:dyDescent="0.3">
      <c r="A303" s="130" t="s">
        <v>500</v>
      </c>
      <c r="B303">
        <v>301</v>
      </c>
      <c r="C303" s="130" t="s">
        <v>895</v>
      </c>
      <c r="D303" s="130" t="s">
        <v>6</v>
      </c>
      <c r="E303">
        <v>0.56000000000000005</v>
      </c>
      <c r="F303">
        <v>-1.75</v>
      </c>
      <c r="G303">
        <v>2257800</v>
      </c>
      <c r="H303">
        <v>1277</v>
      </c>
      <c r="I303">
        <v>1731</v>
      </c>
      <c r="J303">
        <v>15.73</v>
      </c>
      <c r="K303" s="130" t="s">
        <v>3019</v>
      </c>
      <c r="L303">
        <v>0.1</v>
      </c>
      <c r="M303" s="130" t="s">
        <v>927</v>
      </c>
      <c r="N303">
        <v>0.04</v>
      </c>
      <c r="O303">
        <v>11.54</v>
      </c>
      <c r="P303">
        <v>10.199999999999999</v>
      </c>
      <c r="Q303">
        <v>12.93</v>
      </c>
      <c r="R303" s="130" t="s">
        <v>3172</v>
      </c>
      <c r="S303">
        <v>47</v>
      </c>
      <c r="T303" s="130"/>
      <c r="U303">
        <v>502</v>
      </c>
      <c r="V303">
        <v>369</v>
      </c>
      <c r="W303">
        <v>0.04</v>
      </c>
      <c r="X303" s="130"/>
    </row>
    <row r="304" spans="1:24" x14ac:dyDescent="0.3">
      <c r="A304" s="130" t="s">
        <v>840</v>
      </c>
      <c r="B304">
        <v>302</v>
      </c>
      <c r="C304" s="130" t="s">
        <v>898</v>
      </c>
      <c r="D304" s="130" t="s">
        <v>6</v>
      </c>
      <c r="E304">
        <v>10.4</v>
      </c>
      <c r="F304">
        <v>1.96</v>
      </c>
      <c r="G304">
        <v>2037300</v>
      </c>
      <c r="H304">
        <v>21363</v>
      </c>
      <c r="I304">
        <v>6240</v>
      </c>
      <c r="J304">
        <v>42.83</v>
      </c>
      <c r="K304" s="130" t="s">
        <v>3636</v>
      </c>
      <c r="L304">
        <v>0.95</v>
      </c>
      <c r="M304" s="130" t="s">
        <v>954</v>
      </c>
      <c r="N304">
        <v>0.25</v>
      </c>
      <c r="O304">
        <v>17.21</v>
      </c>
      <c r="P304">
        <v>17.48</v>
      </c>
      <c r="Q304">
        <v>17.09</v>
      </c>
      <c r="R304" s="130" t="s">
        <v>1004</v>
      </c>
      <c r="S304">
        <v>34.200000000000003</v>
      </c>
      <c r="T304" s="130"/>
      <c r="U304">
        <v>610</v>
      </c>
      <c r="V304">
        <v>525</v>
      </c>
      <c r="X304" s="130"/>
    </row>
    <row r="305" spans="1:24" x14ac:dyDescent="0.3">
      <c r="A305" s="130" t="s">
        <v>841</v>
      </c>
      <c r="B305">
        <v>303</v>
      </c>
      <c r="C305" s="130" t="s">
        <v>898</v>
      </c>
      <c r="D305" s="130" t="s">
        <v>6</v>
      </c>
      <c r="E305">
        <v>2.9</v>
      </c>
      <c r="F305">
        <v>4.32</v>
      </c>
      <c r="G305">
        <v>317600</v>
      </c>
      <c r="H305">
        <v>910</v>
      </c>
      <c r="I305">
        <v>667</v>
      </c>
      <c r="J305">
        <v>29.4</v>
      </c>
      <c r="K305" s="130" t="s">
        <v>3016</v>
      </c>
      <c r="L305">
        <v>1.37</v>
      </c>
      <c r="M305" s="130" t="s">
        <v>903</v>
      </c>
      <c r="N305">
        <v>0.1</v>
      </c>
      <c r="O305">
        <v>9.26</v>
      </c>
      <c r="P305">
        <v>17.7</v>
      </c>
      <c r="Q305">
        <v>2.94</v>
      </c>
      <c r="R305" s="130" t="s">
        <v>1045</v>
      </c>
      <c r="S305">
        <v>26.22</v>
      </c>
      <c r="T305" s="130"/>
      <c r="U305">
        <v>526</v>
      </c>
      <c r="V305">
        <v>601</v>
      </c>
      <c r="X305" s="130"/>
    </row>
    <row r="306" spans="1:24" x14ac:dyDescent="0.3">
      <c r="A306" s="130" t="s">
        <v>499</v>
      </c>
      <c r="B306">
        <v>304</v>
      </c>
      <c r="C306" s="130" t="s">
        <v>905</v>
      </c>
      <c r="D306" s="130" t="s">
        <v>6</v>
      </c>
      <c r="E306">
        <v>1.02</v>
      </c>
      <c r="F306">
        <v>-0.97</v>
      </c>
      <c r="G306">
        <v>943300</v>
      </c>
      <c r="H306">
        <v>953</v>
      </c>
      <c r="I306">
        <v>1530</v>
      </c>
      <c r="K306" s="130" t="s">
        <v>1023</v>
      </c>
      <c r="L306">
        <v>5.79</v>
      </c>
      <c r="M306" s="130"/>
      <c r="N306">
        <v>0</v>
      </c>
      <c r="O306">
        <v>-3.35</v>
      </c>
      <c r="P306">
        <v>-38.31</v>
      </c>
      <c r="Q306">
        <v>-3.54</v>
      </c>
      <c r="R306" s="130"/>
      <c r="S306">
        <v>41.62</v>
      </c>
      <c r="T306" s="130"/>
      <c r="X306" s="130"/>
    </row>
    <row r="307" spans="1:24" x14ac:dyDescent="0.3">
      <c r="A307" s="130" t="s">
        <v>498</v>
      </c>
      <c r="B307">
        <v>305</v>
      </c>
      <c r="C307" s="130" t="s">
        <v>895</v>
      </c>
      <c r="D307" s="130" t="s">
        <v>6</v>
      </c>
      <c r="E307">
        <v>53</v>
      </c>
      <c r="F307">
        <v>0.47</v>
      </c>
      <c r="G307">
        <v>2080300</v>
      </c>
      <c r="H307">
        <v>110404</v>
      </c>
      <c r="I307">
        <v>44878</v>
      </c>
      <c r="J307">
        <v>8.84</v>
      </c>
      <c r="K307" s="130" t="s">
        <v>1007</v>
      </c>
      <c r="L307">
        <v>6.81</v>
      </c>
      <c r="M307" s="130" t="s">
        <v>1070</v>
      </c>
      <c r="N307">
        <v>6.02</v>
      </c>
      <c r="O307">
        <v>2.86</v>
      </c>
      <c r="P307">
        <v>11.34</v>
      </c>
      <c r="Q307">
        <v>26.58</v>
      </c>
      <c r="R307" s="130" t="s">
        <v>3173</v>
      </c>
      <c r="S307">
        <v>92.68</v>
      </c>
      <c r="T307" s="130"/>
      <c r="U307">
        <v>332</v>
      </c>
      <c r="V307">
        <v>569</v>
      </c>
      <c r="W307">
        <v>0.47</v>
      </c>
      <c r="X307" s="130"/>
    </row>
    <row r="308" spans="1:24" x14ac:dyDescent="0.3">
      <c r="A308" s="130" t="s">
        <v>497</v>
      </c>
      <c r="B308">
        <v>306</v>
      </c>
      <c r="C308" s="130" t="s">
        <v>895</v>
      </c>
      <c r="D308" s="130" t="s">
        <v>6</v>
      </c>
      <c r="E308">
        <v>0.98</v>
      </c>
      <c r="F308">
        <v>7.69</v>
      </c>
      <c r="G308">
        <v>11625800</v>
      </c>
      <c r="H308">
        <v>11023</v>
      </c>
      <c r="I308">
        <v>706</v>
      </c>
      <c r="K308" s="130" t="s">
        <v>2752</v>
      </c>
      <c r="L308">
        <v>1.75</v>
      </c>
      <c r="M308" s="130"/>
      <c r="N308">
        <v>0</v>
      </c>
      <c r="O308">
        <v>-5.9</v>
      </c>
      <c r="P308">
        <v>-17.16</v>
      </c>
      <c r="Q308">
        <v>-2.0099999999999998</v>
      </c>
      <c r="R308" s="130"/>
      <c r="S308">
        <v>64.260000000000005</v>
      </c>
      <c r="T308" s="130"/>
      <c r="X308" s="130"/>
    </row>
    <row r="309" spans="1:24" x14ac:dyDescent="0.3">
      <c r="A309" s="130" t="s">
        <v>496</v>
      </c>
      <c r="B309">
        <v>307</v>
      </c>
      <c r="C309" s="130" t="s">
        <v>895</v>
      </c>
      <c r="D309" s="130" t="s">
        <v>6</v>
      </c>
      <c r="E309">
        <v>3.78</v>
      </c>
      <c r="F309">
        <v>-2.58</v>
      </c>
      <c r="G309">
        <v>21733300</v>
      </c>
      <c r="H309">
        <v>83554</v>
      </c>
      <c r="I309">
        <v>16671</v>
      </c>
      <c r="J309">
        <v>24.59</v>
      </c>
      <c r="K309" s="130" t="s">
        <v>994</v>
      </c>
      <c r="L309">
        <v>1.27</v>
      </c>
      <c r="M309" s="130"/>
      <c r="N309">
        <v>0.16</v>
      </c>
      <c r="O309">
        <v>2.96</v>
      </c>
      <c r="P309">
        <v>3.76</v>
      </c>
      <c r="Q309">
        <v>10.029999999999999</v>
      </c>
      <c r="R309" s="130"/>
      <c r="S309">
        <v>27.81</v>
      </c>
      <c r="T309" s="130"/>
      <c r="U309">
        <v>816</v>
      </c>
      <c r="V309">
        <v>823</v>
      </c>
      <c r="W309">
        <v>1.79</v>
      </c>
      <c r="X309" s="130"/>
    </row>
    <row r="310" spans="1:24" x14ac:dyDescent="0.3">
      <c r="A310" s="130" t="s">
        <v>495</v>
      </c>
      <c r="B310">
        <v>308</v>
      </c>
      <c r="C310" s="130" t="s">
        <v>895</v>
      </c>
      <c r="D310" s="130" t="s">
        <v>6</v>
      </c>
      <c r="E310">
        <v>10.4</v>
      </c>
      <c r="F310">
        <v>0</v>
      </c>
      <c r="G310">
        <v>18226400</v>
      </c>
      <c r="H310">
        <v>189689</v>
      </c>
      <c r="I310">
        <v>145351</v>
      </c>
      <c r="J310">
        <v>9.18</v>
      </c>
      <c r="K310" s="130" t="s">
        <v>1074</v>
      </c>
      <c r="L310">
        <v>8.66</v>
      </c>
      <c r="M310" s="130" t="s">
        <v>948</v>
      </c>
      <c r="N310">
        <v>1.1299999999999999</v>
      </c>
      <c r="O310">
        <v>1.39</v>
      </c>
      <c r="P310">
        <v>4.74</v>
      </c>
      <c r="Q310">
        <v>22.35</v>
      </c>
      <c r="R310" s="130" t="s">
        <v>2921</v>
      </c>
      <c r="S310">
        <v>44.93</v>
      </c>
      <c r="T310" s="130"/>
      <c r="U310">
        <v>535</v>
      </c>
      <c r="V310">
        <v>647</v>
      </c>
      <c r="W310">
        <v>2.92</v>
      </c>
      <c r="X310" s="130"/>
    </row>
    <row r="311" spans="1:24" x14ac:dyDescent="0.3">
      <c r="A311" s="130" t="s">
        <v>494</v>
      </c>
      <c r="B311">
        <v>309</v>
      </c>
      <c r="C311" s="130" t="s">
        <v>895</v>
      </c>
      <c r="D311" s="130" t="s">
        <v>6</v>
      </c>
      <c r="E311">
        <v>60.5</v>
      </c>
      <c r="F311">
        <v>3.86</v>
      </c>
      <c r="G311">
        <v>16243400</v>
      </c>
      <c r="H311">
        <v>978859</v>
      </c>
      <c r="I311">
        <v>155989</v>
      </c>
      <c r="J311">
        <v>26.31</v>
      </c>
      <c r="K311" s="130" t="s">
        <v>3174</v>
      </c>
      <c r="L311">
        <v>2.88</v>
      </c>
      <c r="M311" s="130" t="s">
        <v>1030</v>
      </c>
      <c r="N311">
        <v>2.27</v>
      </c>
      <c r="O311">
        <v>10.78</v>
      </c>
      <c r="P311">
        <v>26.35</v>
      </c>
      <c r="Q311">
        <v>31.04</v>
      </c>
      <c r="R311" s="130" t="s">
        <v>1024</v>
      </c>
      <c r="S311">
        <v>40.450000000000003</v>
      </c>
      <c r="T311" s="130"/>
      <c r="U311">
        <v>424</v>
      </c>
      <c r="V311">
        <v>535</v>
      </c>
      <c r="W311">
        <v>0.92</v>
      </c>
      <c r="X311" s="130"/>
    </row>
    <row r="312" spans="1:24" x14ac:dyDescent="0.3">
      <c r="A312" s="130" t="s">
        <v>493</v>
      </c>
      <c r="B312">
        <v>310</v>
      </c>
      <c r="C312" s="130" t="s">
        <v>895</v>
      </c>
      <c r="D312" s="130" t="s">
        <v>6</v>
      </c>
      <c r="E312">
        <v>6.3</v>
      </c>
      <c r="F312">
        <v>0.8</v>
      </c>
      <c r="G312">
        <v>188100</v>
      </c>
      <c r="H312">
        <v>1172</v>
      </c>
      <c r="I312">
        <v>24318</v>
      </c>
      <c r="K312" s="130" t="s">
        <v>3175</v>
      </c>
      <c r="L312">
        <v>0.9</v>
      </c>
      <c r="M312" s="130"/>
      <c r="N312">
        <v>0</v>
      </c>
      <c r="O312">
        <v>3.48</v>
      </c>
      <c r="P312">
        <v>5.52</v>
      </c>
      <c r="Q312">
        <v>-17.45</v>
      </c>
      <c r="R312" s="130"/>
      <c r="S312">
        <v>20.73</v>
      </c>
      <c r="T312" s="130"/>
      <c r="X312" s="130"/>
    </row>
    <row r="313" spans="1:24" x14ac:dyDescent="0.3">
      <c r="A313" s="130" t="s">
        <v>492</v>
      </c>
      <c r="B313">
        <v>311</v>
      </c>
      <c r="C313" s="130" t="s">
        <v>905</v>
      </c>
      <c r="D313" s="130" t="s">
        <v>6</v>
      </c>
      <c r="E313">
        <v>2.96</v>
      </c>
      <c r="F313">
        <v>20.329999999999998</v>
      </c>
      <c r="G313">
        <v>62697700</v>
      </c>
      <c r="H313">
        <v>172809</v>
      </c>
      <c r="I313">
        <v>1273</v>
      </c>
      <c r="J313">
        <v>30.55</v>
      </c>
      <c r="K313" s="130" t="s">
        <v>1092</v>
      </c>
      <c r="L313">
        <v>0.23</v>
      </c>
      <c r="M313" s="130" t="s">
        <v>1083</v>
      </c>
      <c r="N313">
        <v>0.11</v>
      </c>
      <c r="O313">
        <v>10.17</v>
      </c>
      <c r="P313">
        <v>9.68</v>
      </c>
      <c r="Q313">
        <v>10.68</v>
      </c>
      <c r="R313" s="130" t="s">
        <v>3159</v>
      </c>
      <c r="S313">
        <v>33.090000000000003</v>
      </c>
      <c r="T313" s="130"/>
      <c r="U313">
        <v>675</v>
      </c>
      <c r="V313">
        <v>557</v>
      </c>
      <c r="X313" s="130"/>
    </row>
    <row r="314" spans="1:24" x14ac:dyDescent="0.3">
      <c r="A314" s="130" t="s">
        <v>491</v>
      </c>
      <c r="B314">
        <v>312</v>
      </c>
      <c r="C314" s="130" t="s">
        <v>905</v>
      </c>
      <c r="D314" s="130" t="s">
        <v>6</v>
      </c>
      <c r="E314">
        <v>2.92</v>
      </c>
      <c r="F314">
        <v>0</v>
      </c>
      <c r="G314">
        <v>1641800</v>
      </c>
      <c r="H314">
        <v>4846</v>
      </c>
      <c r="I314">
        <v>2004</v>
      </c>
      <c r="J314">
        <v>16.04</v>
      </c>
      <c r="K314" s="130" t="s">
        <v>3031</v>
      </c>
      <c r="L314">
        <v>1.02</v>
      </c>
      <c r="M314" s="130" t="s">
        <v>894</v>
      </c>
      <c r="N314">
        <v>0.18</v>
      </c>
      <c r="O314">
        <v>13.88</v>
      </c>
      <c r="P314">
        <v>24.34</v>
      </c>
      <c r="Q314">
        <v>15.35</v>
      </c>
      <c r="R314" s="130" t="s">
        <v>1000</v>
      </c>
      <c r="S314">
        <v>41.36</v>
      </c>
      <c r="T314" s="130"/>
      <c r="U314">
        <v>305</v>
      </c>
      <c r="V314">
        <v>330</v>
      </c>
      <c r="X314" s="130"/>
    </row>
    <row r="315" spans="1:24" x14ac:dyDescent="0.3">
      <c r="A315" s="130" t="s">
        <v>490</v>
      </c>
      <c r="B315">
        <v>313</v>
      </c>
      <c r="C315" s="130" t="s">
        <v>905</v>
      </c>
      <c r="D315" s="130" t="s">
        <v>6</v>
      </c>
      <c r="E315">
        <v>260</v>
      </c>
      <c r="F315">
        <v>0</v>
      </c>
      <c r="G315">
        <v>0</v>
      </c>
      <c r="H315">
        <v>0</v>
      </c>
      <c r="I315">
        <v>1560</v>
      </c>
      <c r="J315">
        <v>18.440000000000001</v>
      </c>
      <c r="K315" s="130" t="s">
        <v>2767</v>
      </c>
      <c r="L315">
        <v>0.2</v>
      </c>
      <c r="M315" s="130" t="s">
        <v>1085</v>
      </c>
      <c r="N315">
        <v>14.1</v>
      </c>
      <c r="O315">
        <v>12.34</v>
      </c>
      <c r="P315">
        <v>12.14</v>
      </c>
      <c r="Q315">
        <v>25.28</v>
      </c>
      <c r="R315" s="130" t="s">
        <v>2755</v>
      </c>
      <c r="S315">
        <v>64.569999999999993</v>
      </c>
      <c r="T315" s="130"/>
      <c r="U315">
        <v>504</v>
      </c>
      <c r="V315">
        <v>400</v>
      </c>
      <c r="W315">
        <v>1.1299999999999999</v>
      </c>
      <c r="X315" s="130"/>
    </row>
    <row r="316" spans="1:24" x14ac:dyDescent="0.3">
      <c r="A316" s="130" t="s">
        <v>489</v>
      </c>
      <c r="B316">
        <v>314</v>
      </c>
      <c r="C316" s="130" t="s">
        <v>895</v>
      </c>
      <c r="D316" s="130" t="s">
        <v>97</v>
      </c>
      <c r="E316">
        <v>1.48</v>
      </c>
      <c r="F316">
        <v>-2.63</v>
      </c>
      <c r="G316">
        <v>1181900</v>
      </c>
      <c r="H316">
        <v>1717</v>
      </c>
      <c r="I316">
        <v>1949</v>
      </c>
      <c r="K316" s="130" t="s">
        <v>977</v>
      </c>
      <c r="L316">
        <v>2.78</v>
      </c>
      <c r="M316" s="130"/>
      <c r="N316">
        <v>0</v>
      </c>
      <c r="O316">
        <v>-4.46</v>
      </c>
      <c r="P316">
        <v>-24.34</v>
      </c>
      <c r="Q316">
        <v>-137.19</v>
      </c>
      <c r="R316" s="130"/>
      <c r="S316">
        <v>13.26</v>
      </c>
      <c r="T316" s="130"/>
      <c r="X316" s="130"/>
    </row>
    <row r="317" spans="1:24" x14ac:dyDescent="0.3">
      <c r="A317" s="130" t="s">
        <v>488</v>
      </c>
      <c r="B317">
        <v>315</v>
      </c>
      <c r="C317" s="130" t="s">
        <v>905</v>
      </c>
      <c r="D317" s="130" t="s">
        <v>6</v>
      </c>
      <c r="E317">
        <v>4.46</v>
      </c>
      <c r="F317">
        <v>-0.89</v>
      </c>
      <c r="G317">
        <v>7322300</v>
      </c>
      <c r="H317">
        <v>32697</v>
      </c>
      <c r="I317">
        <v>1873</v>
      </c>
      <c r="J317">
        <v>26.18</v>
      </c>
      <c r="K317" s="130" t="s">
        <v>3637</v>
      </c>
      <c r="L317">
        <v>0.31</v>
      </c>
      <c r="M317" s="130" t="s">
        <v>935</v>
      </c>
      <c r="N317">
        <v>0.17</v>
      </c>
      <c r="O317">
        <v>16.600000000000001</v>
      </c>
      <c r="P317">
        <v>19.88</v>
      </c>
      <c r="Q317">
        <v>16.260000000000002</v>
      </c>
      <c r="R317" s="130" t="s">
        <v>3019</v>
      </c>
      <c r="S317">
        <v>26.85</v>
      </c>
      <c r="T317" s="130"/>
      <c r="U317">
        <v>467</v>
      </c>
      <c r="V317">
        <v>425</v>
      </c>
      <c r="W317">
        <v>-2.17</v>
      </c>
      <c r="X317" s="130"/>
    </row>
    <row r="318" spans="1:24" x14ac:dyDescent="0.3">
      <c r="A318" s="130" t="s">
        <v>487</v>
      </c>
      <c r="B318">
        <v>316</v>
      </c>
      <c r="C318" s="130" t="s">
        <v>905</v>
      </c>
      <c r="D318" s="130" t="s">
        <v>6</v>
      </c>
      <c r="E318">
        <v>378</v>
      </c>
      <c r="F318">
        <v>0</v>
      </c>
      <c r="G318">
        <v>8000</v>
      </c>
      <c r="H318">
        <v>3021</v>
      </c>
      <c r="I318">
        <v>7484</v>
      </c>
      <c r="J318">
        <v>7.16</v>
      </c>
      <c r="K318" s="130" t="s">
        <v>1030</v>
      </c>
      <c r="L318">
        <v>0.23</v>
      </c>
      <c r="M318" s="130" t="s">
        <v>2136</v>
      </c>
      <c r="N318">
        <v>52.79</v>
      </c>
      <c r="O318">
        <v>13.31</v>
      </c>
      <c r="P318">
        <v>14.63</v>
      </c>
      <c r="Q318">
        <v>6.27</v>
      </c>
      <c r="R318" s="130" t="s">
        <v>3036</v>
      </c>
      <c r="S318">
        <v>29.5</v>
      </c>
      <c r="T318" s="130"/>
      <c r="U318">
        <v>226</v>
      </c>
      <c r="V318">
        <v>149</v>
      </c>
      <c r="W318">
        <v>0.1</v>
      </c>
      <c r="X318" s="130"/>
    </row>
    <row r="319" spans="1:24" x14ac:dyDescent="0.3">
      <c r="A319" s="130" t="s">
        <v>486</v>
      </c>
      <c r="B319">
        <v>317</v>
      </c>
      <c r="C319" s="130" t="s">
        <v>895</v>
      </c>
      <c r="D319" s="130" t="s">
        <v>6</v>
      </c>
      <c r="E319">
        <v>2.08</v>
      </c>
      <c r="F319">
        <v>0</v>
      </c>
      <c r="G319">
        <v>16300</v>
      </c>
      <c r="H319">
        <v>33</v>
      </c>
      <c r="I319">
        <v>1023</v>
      </c>
      <c r="J319">
        <v>27.83</v>
      </c>
      <c r="K319" s="130" t="s">
        <v>994</v>
      </c>
      <c r="L319">
        <v>1.38</v>
      </c>
      <c r="M319" s="130" t="s">
        <v>909</v>
      </c>
      <c r="N319">
        <v>7.0000000000000007E-2</v>
      </c>
      <c r="O319">
        <v>2.73</v>
      </c>
      <c r="P319">
        <v>3.21</v>
      </c>
      <c r="Q319">
        <v>0.16</v>
      </c>
      <c r="R319" s="130" t="s">
        <v>3140</v>
      </c>
      <c r="S319">
        <v>36.08</v>
      </c>
      <c r="T319" s="130"/>
      <c r="U319">
        <v>878</v>
      </c>
      <c r="V319">
        <v>878</v>
      </c>
      <c r="W319">
        <v>2.09</v>
      </c>
      <c r="X319" s="130"/>
    </row>
    <row r="320" spans="1:24" x14ac:dyDescent="0.3">
      <c r="A320" s="130" t="s">
        <v>485</v>
      </c>
      <c r="B320">
        <v>318</v>
      </c>
      <c r="C320" s="130" t="s">
        <v>895</v>
      </c>
      <c r="D320" s="130" t="s">
        <v>6</v>
      </c>
      <c r="E320">
        <v>9.75</v>
      </c>
      <c r="F320">
        <v>0.52</v>
      </c>
      <c r="G320">
        <v>583600</v>
      </c>
      <c r="H320">
        <v>5647</v>
      </c>
      <c r="I320">
        <v>9019</v>
      </c>
      <c r="J320">
        <v>6.58</v>
      </c>
      <c r="K320" s="130" t="s">
        <v>1034</v>
      </c>
      <c r="L320">
        <v>0.67</v>
      </c>
      <c r="M320" s="130" t="s">
        <v>962</v>
      </c>
      <c r="N320">
        <v>1.48</v>
      </c>
      <c r="O320">
        <v>14.25</v>
      </c>
      <c r="P320">
        <v>19.25</v>
      </c>
      <c r="Q320">
        <v>20.93</v>
      </c>
      <c r="R320" s="130" t="s">
        <v>3176</v>
      </c>
      <c r="S320">
        <v>31.61</v>
      </c>
      <c r="T320" s="130"/>
      <c r="U320">
        <v>149</v>
      </c>
      <c r="V320">
        <v>123</v>
      </c>
      <c r="W320">
        <v>0.25</v>
      </c>
      <c r="X320" s="130"/>
    </row>
    <row r="321" spans="1:24" x14ac:dyDescent="0.3">
      <c r="A321" s="130" t="s">
        <v>484</v>
      </c>
      <c r="B321">
        <v>319</v>
      </c>
      <c r="C321" s="130" t="s">
        <v>895</v>
      </c>
      <c r="D321" s="130" t="s">
        <v>6</v>
      </c>
      <c r="E321">
        <v>18.100000000000001</v>
      </c>
      <c r="F321">
        <v>0</v>
      </c>
      <c r="G321">
        <v>1252200</v>
      </c>
      <c r="H321">
        <v>22633</v>
      </c>
      <c r="I321">
        <v>9502</v>
      </c>
      <c r="J321">
        <v>14.78</v>
      </c>
      <c r="K321" s="130" t="s">
        <v>943</v>
      </c>
      <c r="L321">
        <v>0.73</v>
      </c>
      <c r="M321" s="130" t="s">
        <v>962</v>
      </c>
      <c r="N321">
        <v>1.22</v>
      </c>
      <c r="O321">
        <v>16.190000000000001</v>
      </c>
      <c r="P321">
        <v>13.65</v>
      </c>
      <c r="Q321">
        <v>14.23</v>
      </c>
      <c r="R321" s="130" t="s">
        <v>2908</v>
      </c>
      <c r="S321">
        <v>24.48</v>
      </c>
      <c r="T321" s="130"/>
      <c r="U321">
        <v>418</v>
      </c>
      <c r="V321">
        <v>285</v>
      </c>
      <c r="W321">
        <v>0.55000000000000004</v>
      </c>
      <c r="X321" s="130"/>
    </row>
    <row r="322" spans="1:24" x14ac:dyDescent="0.3">
      <c r="A322" s="130" t="s">
        <v>483</v>
      </c>
      <c r="B322">
        <v>320</v>
      </c>
      <c r="C322" s="130" t="s">
        <v>895</v>
      </c>
      <c r="D322" s="130" t="s">
        <v>6</v>
      </c>
      <c r="E322">
        <v>1.29</v>
      </c>
      <c r="F322">
        <v>-0.77</v>
      </c>
      <c r="G322">
        <v>56800</v>
      </c>
      <c r="H322">
        <v>74</v>
      </c>
      <c r="I322">
        <v>774</v>
      </c>
      <c r="K322" s="130" t="s">
        <v>2244</v>
      </c>
      <c r="L322">
        <v>1.2</v>
      </c>
      <c r="M322" s="130"/>
      <c r="N322">
        <v>0</v>
      </c>
      <c r="O322">
        <v>-0.26</v>
      </c>
      <c r="P322">
        <v>-6.61</v>
      </c>
      <c r="Q322">
        <v>-10.63</v>
      </c>
      <c r="R322" s="130"/>
      <c r="S322">
        <v>29.53</v>
      </c>
      <c r="T322" s="130"/>
      <c r="X322" s="130"/>
    </row>
    <row r="323" spans="1:24" x14ac:dyDescent="0.3">
      <c r="A323" s="130" t="s">
        <v>482</v>
      </c>
      <c r="B323">
        <v>321</v>
      </c>
      <c r="C323" s="130" t="s">
        <v>895</v>
      </c>
      <c r="D323" s="130" t="s">
        <v>6</v>
      </c>
      <c r="E323">
        <v>2.56</v>
      </c>
      <c r="F323">
        <v>0</v>
      </c>
      <c r="G323">
        <v>354800</v>
      </c>
      <c r="H323">
        <v>908</v>
      </c>
      <c r="I323">
        <v>2361</v>
      </c>
      <c r="J323">
        <v>13.53</v>
      </c>
      <c r="K323" s="130" t="s">
        <v>1049</v>
      </c>
      <c r="L323">
        <v>0.15</v>
      </c>
      <c r="M323" s="130" t="s">
        <v>1062</v>
      </c>
      <c r="N323">
        <v>0.19</v>
      </c>
      <c r="O323">
        <v>7.22</v>
      </c>
      <c r="P323">
        <v>6.73</v>
      </c>
      <c r="Q323">
        <v>3.43</v>
      </c>
      <c r="R323" s="130" t="s">
        <v>3177</v>
      </c>
      <c r="S323">
        <v>47.46</v>
      </c>
      <c r="T323" s="130"/>
      <c r="U323">
        <v>588</v>
      </c>
      <c r="V323">
        <v>474</v>
      </c>
      <c r="W323">
        <v>0.74</v>
      </c>
      <c r="X323" s="130"/>
    </row>
    <row r="324" spans="1:24" x14ac:dyDescent="0.3">
      <c r="A324" s="130" t="s">
        <v>842</v>
      </c>
      <c r="B324">
        <v>322</v>
      </c>
      <c r="C324" s="130" t="s">
        <v>898</v>
      </c>
      <c r="D324" s="130" t="s">
        <v>6</v>
      </c>
      <c r="E324">
        <v>11.6</v>
      </c>
      <c r="F324">
        <v>1.75</v>
      </c>
      <c r="G324">
        <v>3932500</v>
      </c>
      <c r="H324">
        <v>45420</v>
      </c>
      <c r="I324">
        <v>3712</v>
      </c>
      <c r="J324">
        <v>38.99</v>
      </c>
      <c r="K324" s="130" t="s">
        <v>3638</v>
      </c>
      <c r="L324">
        <v>0.57999999999999996</v>
      </c>
      <c r="M324" s="130" t="s">
        <v>935</v>
      </c>
      <c r="N324">
        <v>0.31</v>
      </c>
      <c r="O324">
        <v>13.79</v>
      </c>
      <c r="P324">
        <v>22.21</v>
      </c>
      <c r="Q324">
        <v>6.75</v>
      </c>
      <c r="R324" s="130" t="s">
        <v>904</v>
      </c>
      <c r="S324">
        <v>41.02</v>
      </c>
      <c r="T324" s="130"/>
      <c r="U324">
        <v>529</v>
      </c>
      <c r="V324">
        <v>538</v>
      </c>
      <c r="X324" s="130"/>
    </row>
    <row r="325" spans="1:24" x14ac:dyDescent="0.3">
      <c r="A325" s="130" t="s">
        <v>481</v>
      </c>
      <c r="B325">
        <v>323</v>
      </c>
      <c r="C325" s="130" t="s">
        <v>895</v>
      </c>
      <c r="D325" s="130" t="s">
        <v>6</v>
      </c>
      <c r="E325">
        <v>8.0500000000000007</v>
      </c>
      <c r="F325">
        <v>0</v>
      </c>
      <c r="G325">
        <v>63081500</v>
      </c>
      <c r="H325">
        <v>504850</v>
      </c>
      <c r="I325">
        <v>96195</v>
      </c>
      <c r="J325">
        <v>11.99</v>
      </c>
      <c r="K325" s="130" t="s">
        <v>1109</v>
      </c>
      <c r="L325">
        <v>1.44</v>
      </c>
      <c r="M325" s="130" t="s">
        <v>897</v>
      </c>
      <c r="N325">
        <v>0.67</v>
      </c>
      <c r="O325">
        <v>8.4600000000000009</v>
      </c>
      <c r="P325">
        <v>16.350000000000001</v>
      </c>
      <c r="Q325">
        <v>21.55</v>
      </c>
      <c r="R325" s="130" t="s">
        <v>3178</v>
      </c>
      <c r="S325">
        <v>69.400000000000006</v>
      </c>
      <c r="T325" s="130"/>
      <c r="U325">
        <v>327</v>
      </c>
      <c r="V325">
        <v>402</v>
      </c>
      <c r="W325">
        <v>1.84</v>
      </c>
      <c r="X325" s="130"/>
    </row>
    <row r="326" spans="1:24" x14ac:dyDescent="0.3">
      <c r="A326" s="130" t="s">
        <v>480</v>
      </c>
      <c r="B326">
        <v>324</v>
      </c>
      <c r="C326" s="130" t="s">
        <v>895</v>
      </c>
      <c r="D326" s="130" t="s">
        <v>6</v>
      </c>
      <c r="E326">
        <v>1.08</v>
      </c>
      <c r="F326">
        <v>0</v>
      </c>
      <c r="G326">
        <v>1174900</v>
      </c>
      <c r="H326">
        <v>1267</v>
      </c>
      <c r="I326">
        <v>22878</v>
      </c>
      <c r="J326">
        <v>12.71</v>
      </c>
      <c r="K326" s="130" t="s">
        <v>925</v>
      </c>
      <c r="L326">
        <v>5.45</v>
      </c>
      <c r="M326" s="130" t="s">
        <v>914</v>
      </c>
      <c r="N326">
        <v>0.08</v>
      </c>
      <c r="O326">
        <v>2.0299999999999998</v>
      </c>
      <c r="P326">
        <v>4.63</v>
      </c>
      <c r="Q326">
        <v>30.67</v>
      </c>
      <c r="R326" s="130" t="s">
        <v>3120</v>
      </c>
      <c r="S326">
        <v>16.829999999999998</v>
      </c>
      <c r="T326" s="130"/>
      <c r="U326">
        <v>629</v>
      </c>
      <c r="V326">
        <v>708</v>
      </c>
      <c r="W326">
        <v>1.1100000000000001</v>
      </c>
      <c r="X326" s="130"/>
    </row>
    <row r="327" spans="1:24" x14ac:dyDescent="0.3">
      <c r="A327" s="130" t="s">
        <v>479</v>
      </c>
      <c r="B327">
        <v>325</v>
      </c>
      <c r="C327" s="130" t="s">
        <v>895</v>
      </c>
      <c r="D327" s="130" t="s">
        <v>6</v>
      </c>
      <c r="E327">
        <v>3.4</v>
      </c>
      <c r="F327">
        <v>0.59</v>
      </c>
      <c r="G327">
        <v>150600</v>
      </c>
      <c r="H327">
        <v>513</v>
      </c>
      <c r="I327">
        <v>1302</v>
      </c>
      <c r="J327">
        <v>8.67</v>
      </c>
      <c r="K327" s="130" t="s">
        <v>1030</v>
      </c>
      <c r="L327">
        <v>0.36</v>
      </c>
      <c r="M327" s="130" t="s">
        <v>1062</v>
      </c>
      <c r="N327">
        <v>0.39</v>
      </c>
      <c r="O327">
        <v>11.88</v>
      </c>
      <c r="P327">
        <v>10.44</v>
      </c>
      <c r="Q327">
        <v>8.5399999999999991</v>
      </c>
      <c r="R327" s="130" t="s">
        <v>3179</v>
      </c>
      <c r="S327">
        <v>32.72</v>
      </c>
      <c r="T327" s="130"/>
      <c r="U327">
        <v>351</v>
      </c>
      <c r="V327">
        <v>211</v>
      </c>
      <c r="W327">
        <v>2.5</v>
      </c>
      <c r="X327" s="130"/>
    </row>
    <row r="328" spans="1:24" x14ac:dyDescent="0.3">
      <c r="A328" s="130" t="s">
        <v>478</v>
      </c>
      <c r="B328">
        <v>326</v>
      </c>
      <c r="C328" s="130" t="s">
        <v>895</v>
      </c>
      <c r="D328" s="130" t="s">
        <v>6</v>
      </c>
      <c r="E328">
        <v>3.54</v>
      </c>
      <c r="F328">
        <v>2.31</v>
      </c>
      <c r="G328">
        <v>493400</v>
      </c>
      <c r="H328">
        <v>1722</v>
      </c>
      <c r="I328">
        <v>784</v>
      </c>
      <c r="J328">
        <v>20.260000000000002</v>
      </c>
      <c r="K328" s="130" t="s">
        <v>1012</v>
      </c>
      <c r="L328">
        <v>1.46</v>
      </c>
      <c r="M328" s="130" t="s">
        <v>1062</v>
      </c>
      <c r="N328">
        <v>0.17</v>
      </c>
      <c r="O328">
        <v>6.01</v>
      </c>
      <c r="P328">
        <v>3.7</v>
      </c>
      <c r="Q328">
        <v>1.57</v>
      </c>
      <c r="R328" s="130" t="s">
        <v>3145</v>
      </c>
      <c r="S328">
        <v>58.96</v>
      </c>
      <c r="T328" s="130"/>
      <c r="U328">
        <v>781</v>
      </c>
      <c r="V328">
        <v>636</v>
      </c>
      <c r="W328">
        <v>1.38</v>
      </c>
      <c r="X328" s="130"/>
    </row>
    <row r="329" spans="1:24" x14ac:dyDescent="0.3">
      <c r="A329" s="130" t="s">
        <v>477</v>
      </c>
      <c r="B329">
        <v>327</v>
      </c>
      <c r="C329" s="130" t="s">
        <v>895</v>
      </c>
      <c r="D329" s="130" t="s">
        <v>6</v>
      </c>
      <c r="E329">
        <v>2.6</v>
      </c>
      <c r="F329">
        <v>0</v>
      </c>
      <c r="G329">
        <v>4745000</v>
      </c>
      <c r="H329">
        <v>12392</v>
      </c>
      <c r="I329">
        <v>5889</v>
      </c>
      <c r="J329">
        <v>41.34</v>
      </c>
      <c r="K329" s="130" t="s">
        <v>1110</v>
      </c>
      <c r="L329">
        <v>2.04</v>
      </c>
      <c r="M329" s="130"/>
      <c r="N329">
        <v>0.06</v>
      </c>
      <c r="O329">
        <v>3.01</v>
      </c>
      <c r="P329">
        <v>2.74</v>
      </c>
      <c r="Q329">
        <v>5.58</v>
      </c>
      <c r="R329" s="130"/>
      <c r="S329">
        <v>68.209999999999994</v>
      </c>
      <c r="T329" s="130"/>
      <c r="U329">
        <v>962</v>
      </c>
      <c r="V329">
        <v>937</v>
      </c>
      <c r="W329">
        <v>-0.18</v>
      </c>
      <c r="X329" s="130"/>
    </row>
    <row r="330" spans="1:24" x14ac:dyDescent="0.3">
      <c r="A330" s="130" t="s">
        <v>476</v>
      </c>
      <c r="B330">
        <v>328</v>
      </c>
      <c r="C330" s="130" t="s">
        <v>895</v>
      </c>
      <c r="D330" s="130" t="s">
        <v>6</v>
      </c>
      <c r="E330">
        <v>6.6</v>
      </c>
      <c r="F330">
        <v>-0.75</v>
      </c>
      <c r="G330">
        <v>1872400</v>
      </c>
      <c r="H330">
        <v>12418</v>
      </c>
      <c r="I330">
        <v>4950</v>
      </c>
      <c r="J330">
        <v>20.63</v>
      </c>
      <c r="K330" s="130" t="s">
        <v>952</v>
      </c>
      <c r="L330">
        <v>0.54</v>
      </c>
      <c r="M330" s="130" t="s">
        <v>921</v>
      </c>
      <c r="N330">
        <v>0.32</v>
      </c>
      <c r="O330">
        <v>12.83</v>
      </c>
      <c r="P330">
        <v>16.05</v>
      </c>
      <c r="Q330">
        <v>12.68</v>
      </c>
      <c r="R330" s="130" t="s">
        <v>3117</v>
      </c>
      <c r="S330">
        <v>49.62</v>
      </c>
      <c r="T330" s="130"/>
      <c r="U330">
        <v>469</v>
      </c>
      <c r="V330">
        <v>419</v>
      </c>
      <c r="W330">
        <v>2.67</v>
      </c>
      <c r="X330" s="130"/>
    </row>
    <row r="331" spans="1:24" x14ac:dyDescent="0.3">
      <c r="A331" s="130" t="s">
        <v>475</v>
      </c>
      <c r="B331">
        <v>329</v>
      </c>
      <c r="C331" s="130" t="s">
        <v>895</v>
      </c>
      <c r="D331" s="130" t="s">
        <v>2935</v>
      </c>
      <c r="E331">
        <v>4.76</v>
      </c>
      <c r="F331">
        <v>-2.06</v>
      </c>
      <c r="G331">
        <v>6942000</v>
      </c>
      <c r="H331">
        <v>32881</v>
      </c>
      <c r="I331">
        <v>7024</v>
      </c>
      <c r="J331">
        <v>11.64</v>
      </c>
      <c r="K331" s="130" t="s">
        <v>904</v>
      </c>
      <c r="L331">
        <v>1</v>
      </c>
      <c r="M331" s="130" t="s">
        <v>921</v>
      </c>
      <c r="N331">
        <v>0.41</v>
      </c>
      <c r="O331">
        <v>3.81</v>
      </c>
      <c r="P331">
        <v>5.14</v>
      </c>
      <c r="Q331">
        <v>8.7200000000000006</v>
      </c>
      <c r="R331" s="130" t="s">
        <v>3180</v>
      </c>
      <c r="S331">
        <v>92.08</v>
      </c>
      <c r="T331" s="130"/>
      <c r="U331">
        <v>589</v>
      </c>
      <c r="V331">
        <v>605</v>
      </c>
      <c r="W331">
        <v>-1.1599999999999999</v>
      </c>
      <c r="X331" s="130"/>
    </row>
    <row r="332" spans="1:24" x14ac:dyDescent="0.3">
      <c r="A332" s="130" t="s">
        <v>474</v>
      </c>
      <c r="B332">
        <v>330</v>
      </c>
      <c r="C332" s="130" t="s">
        <v>905</v>
      </c>
      <c r="D332" s="130" t="s">
        <v>6</v>
      </c>
      <c r="E332">
        <v>31.75</v>
      </c>
      <c r="F332">
        <v>0.79</v>
      </c>
      <c r="G332">
        <v>11200</v>
      </c>
      <c r="H332">
        <v>352</v>
      </c>
      <c r="I332">
        <v>5292</v>
      </c>
      <c r="K332" s="130" t="s">
        <v>957</v>
      </c>
      <c r="L332">
        <v>1.1399999999999999</v>
      </c>
      <c r="M332" s="130"/>
      <c r="N332">
        <v>0</v>
      </c>
      <c r="O332">
        <v>-2.54</v>
      </c>
      <c r="P332">
        <v>-8.2200000000000006</v>
      </c>
      <c r="Q332">
        <v>-71.84</v>
      </c>
      <c r="R332" s="130"/>
      <c r="S332">
        <v>12.16</v>
      </c>
      <c r="T332" s="130"/>
      <c r="X332" s="130"/>
    </row>
    <row r="333" spans="1:24" x14ac:dyDescent="0.3">
      <c r="A333" s="130" t="s">
        <v>473</v>
      </c>
      <c r="B333">
        <v>331</v>
      </c>
      <c r="C333" s="130" t="s">
        <v>905</v>
      </c>
      <c r="D333" s="130" t="s">
        <v>6</v>
      </c>
      <c r="E333">
        <v>5.2</v>
      </c>
      <c r="F333">
        <v>0</v>
      </c>
      <c r="G333">
        <v>345300</v>
      </c>
      <c r="H333">
        <v>1807</v>
      </c>
      <c r="I333">
        <v>4264</v>
      </c>
      <c r="J333">
        <v>8.19</v>
      </c>
      <c r="K333" s="130" t="s">
        <v>955</v>
      </c>
      <c r="L333">
        <v>0.36</v>
      </c>
      <c r="M333" s="130" t="s">
        <v>1039</v>
      </c>
      <c r="N333">
        <v>0.65</v>
      </c>
      <c r="O333">
        <v>12.64</v>
      </c>
      <c r="P333">
        <v>14.01</v>
      </c>
      <c r="Q333">
        <v>6.06</v>
      </c>
      <c r="R333" s="130" t="s">
        <v>3181</v>
      </c>
      <c r="S333">
        <v>23.94</v>
      </c>
      <c r="T333" s="130"/>
      <c r="U333">
        <v>257</v>
      </c>
      <c r="V333">
        <v>181</v>
      </c>
      <c r="W333">
        <v>0.65</v>
      </c>
      <c r="X333" s="130"/>
    </row>
    <row r="334" spans="1:24" x14ac:dyDescent="0.3">
      <c r="A334" s="130" t="s">
        <v>472</v>
      </c>
      <c r="B334">
        <v>332</v>
      </c>
      <c r="C334" s="130" t="s">
        <v>895</v>
      </c>
      <c r="D334" s="130" t="s">
        <v>6</v>
      </c>
      <c r="E334">
        <v>51.75</v>
      </c>
      <c r="F334">
        <v>3.5</v>
      </c>
      <c r="G334">
        <v>2311200</v>
      </c>
      <c r="H334">
        <v>118378</v>
      </c>
      <c r="I334">
        <v>47655</v>
      </c>
      <c r="J334">
        <v>59.01</v>
      </c>
      <c r="K334" s="130" t="s">
        <v>2192</v>
      </c>
      <c r="L334">
        <v>0.48</v>
      </c>
      <c r="M334" s="130" t="s">
        <v>957</v>
      </c>
      <c r="N334">
        <v>0.87</v>
      </c>
      <c r="O334">
        <v>5</v>
      </c>
      <c r="P334">
        <v>6.12</v>
      </c>
      <c r="Q334">
        <v>-0.35</v>
      </c>
      <c r="R334" s="130" t="s">
        <v>1109</v>
      </c>
      <c r="S334">
        <v>45.12</v>
      </c>
      <c r="T334" s="130"/>
      <c r="U334">
        <v>909</v>
      </c>
      <c r="V334">
        <v>895</v>
      </c>
      <c r="W334">
        <v>6.61</v>
      </c>
      <c r="X334" s="130"/>
    </row>
    <row r="335" spans="1:24" x14ac:dyDescent="0.3">
      <c r="A335" s="130" t="s">
        <v>471</v>
      </c>
      <c r="B335">
        <v>333</v>
      </c>
      <c r="C335" s="130" t="s">
        <v>895</v>
      </c>
      <c r="D335" s="130" t="s">
        <v>6</v>
      </c>
      <c r="E335">
        <v>184</v>
      </c>
      <c r="F335">
        <v>-0.27</v>
      </c>
      <c r="G335">
        <v>5100</v>
      </c>
      <c r="H335">
        <v>942</v>
      </c>
      <c r="I335">
        <v>2944</v>
      </c>
      <c r="J335">
        <v>123.77</v>
      </c>
      <c r="K335" s="130" t="s">
        <v>1015</v>
      </c>
      <c r="L335">
        <v>6.08</v>
      </c>
      <c r="M335" s="130" t="s">
        <v>1002</v>
      </c>
      <c r="N335">
        <v>1.5</v>
      </c>
      <c r="O335">
        <v>-1.1299999999999999</v>
      </c>
      <c r="P335">
        <v>1.69</v>
      </c>
      <c r="Q335">
        <v>-12.74</v>
      </c>
      <c r="R335" s="130" t="s">
        <v>993</v>
      </c>
      <c r="S335">
        <v>39.86</v>
      </c>
      <c r="T335" s="130"/>
      <c r="U335">
        <v>1049</v>
      </c>
      <c r="W335">
        <v>-14.25</v>
      </c>
      <c r="X335" s="130"/>
    </row>
    <row r="336" spans="1:24" x14ac:dyDescent="0.3">
      <c r="A336" s="130" t="s">
        <v>470</v>
      </c>
      <c r="B336">
        <v>334</v>
      </c>
      <c r="C336" s="130" t="s">
        <v>895</v>
      </c>
      <c r="D336" s="130" t="s">
        <v>6</v>
      </c>
      <c r="E336">
        <v>0.66</v>
      </c>
      <c r="F336">
        <v>0</v>
      </c>
      <c r="G336">
        <v>26493000</v>
      </c>
      <c r="H336">
        <v>17556</v>
      </c>
      <c r="I336">
        <v>3572</v>
      </c>
      <c r="K336" s="130" t="s">
        <v>959</v>
      </c>
      <c r="L336">
        <v>1.42</v>
      </c>
      <c r="M336" s="130"/>
      <c r="N336">
        <v>0</v>
      </c>
      <c r="O336">
        <v>-11.09</v>
      </c>
      <c r="P336">
        <v>-20.56</v>
      </c>
      <c r="Q336">
        <v>21.12</v>
      </c>
      <c r="R336" s="130"/>
      <c r="S336">
        <v>34.44</v>
      </c>
      <c r="T336" s="130"/>
      <c r="X336" s="130"/>
    </row>
    <row r="337" spans="1:24" x14ac:dyDescent="0.3">
      <c r="A337" s="130" t="s">
        <v>469</v>
      </c>
      <c r="B337">
        <v>335</v>
      </c>
      <c r="C337" s="130" t="s">
        <v>895</v>
      </c>
      <c r="D337" s="130" t="s">
        <v>6</v>
      </c>
      <c r="E337">
        <v>18.3</v>
      </c>
      <c r="F337">
        <v>0.55000000000000004</v>
      </c>
      <c r="G337">
        <v>25929900</v>
      </c>
      <c r="H337">
        <v>482121</v>
      </c>
      <c r="I337">
        <v>16372</v>
      </c>
      <c r="K337" s="130" t="s">
        <v>2927</v>
      </c>
      <c r="L337">
        <v>1.7</v>
      </c>
      <c r="M337" s="130"/>
      <c r="N337">
        <v>0</v>
      </c>
      <c r="O337">
        <v>-0.45</v>
      </c>
      <c r="P337">
        <v>-2.1800000000000002</v>
      </c>
      <c r="Q337">
        <v>-25.36</v>
      </c>
      <c r="R337" s="130"/>
      <c r="S337">
        <v>49.49</v>
      </c>
      <c r="T337" s="130"/>
      <c r="X337" s="130"/>
    </row>
    <row r="338" spans="1:24" x14ac:dyDescent="0.3">
      <c r="A338" s="130" t="s">
        <v>468</v>
      </c>
      <c r="B338">
        <v>336</v>
      </c>
      <c r="C338" s="130" t="s">
        <v>905</v>
      </c>
      <c r="D338" s="130" t="s">
        <v>6</v>
      </c>
      <c r="E338">
        <v>39.25</v>
      </c>
      <c r="F338">
        <v>-1.26</v>
      </c>
      <c r="G338">
        <v>1681900</v>
      </c>
      <c r="H338">
        <v>66473</v>
      </c>
      <c r="I338">
        <v>188400</v>
      </c>
      <c r="J338">
        <v>28.02</v>
      </c>
      <c r="K338" s="130" t="s">
        <v>3182</v>
      </c>
      <c r="L338">
        <v>2.31</v>
      </c>
      <c r="M338" s="130" t="s">
        <v>920</v>
      </c>
      <c r="N338">
        <v>1.4</v>
      </c>
      <c r="O338">
        <v>12.93</v>
      </c>
      <c r="P338">
        <v>31.35</v>
      </c>
      <c r="Q338">
        <v>2.71</v>
      </c>
      <c r="R338" s="130" t="s">
        <v>2747</v>
      </c>
      <c r="S338">
        <v>6.92</v>
      </c>
      <c r="T338" s="130"/>
      <c r="U338">
        <v>420</v>
      </c>
      <c r="V338">
        <v>498</v>
      </c>
      <c r="W338">
        <v>6.98</v>
      </c>
      <c r="X338" s="130"/>
    </row>
    <row r="339" spans="1:24" x14ac:dyDescent="0.3">
      <c r="A339" s="130" t="s">
        <v>467</v>
      </c>
      <c r="B339">
        <v>337</v>
      </c>
      <c r="C339" s="130" t="s">
        <v>895</v>
      </c>
      <c r="D339" s="130" t="s">
        <v>6</v>
      </c>
      <c r="E339">
        <v>6.5</v>
      </c>
      <c r="F339">
        <v>0</v>
      </c>
      <c r="G339">
        <v>55300</v>
      </c>
      <c r="H339">
        <v>362</v>
      </c>
      <c r="I339">
        <v>1794</v>
      </c>
      <c r="K339" s="130" t="s">
        <v>2928</v>
      </c>
      <c r="L339">
        <v>4.3099999999999996</v>
      </c>
      <c r="M339" s="130"/>
      <c r="N339">
        <v>0</v>
      </c>
      <c r="O339">
        <v>-4.66</v>
      </c>
      <c r="P339">
        <v>-25.82</v>
      </c>
      <c r="Q339">
        <v>-2.5299999999999998</v>
      </c>
      <c r="R339" s="130"/>
      <c r="S339">
        <v>49.05</v>
      </c>
      <c r="T339" s="130"/>
      <c r="X339" s="130"/>
    </row>
    <row r="340" spans="1:24" x14ac:dyDescent="0.3">
      <c r="A340" s="130" t="s">
        <v>466</v>
      </c>
      <c r="B340">
        <v>338</v>
      </c>
      <c r="C340" s="130" t="s">
        <v>905</v>
      </c>
      <c r="D340" s="130" t="s">
        <v>6</v>
      </c>
      <c r="E340">
        <v>23.3</v>
      </c>
      <c r="F340">
        <v>0</v>
      </c>
      <c r="G340">
        <v>0</v>
      </c>
      <c r="H340">
        <v>0</v>
      </c>
      <c r="I340">
        <v>627</v>
      </c>
      <c r="K340" s="130" t="s">
        <v>1041</v>
      </c>
      <c r="L340">
        <v>0.93</v>
      </c>
      <c r="M340" s="130"/>
      <c r="N340">
        <v>0</v>
      </c>
      <c r="O340">
        <v>-9.91</v>
      </c>
      <c r="P340">
        <v>-17.25</v>
      </c>
      <c r="Q340">
        <v>-175.14</v>
      </c>
      <c r="R340" s="130"/>
      <c r="S340">
        <v>38.729999999999997</v>
      </c>
      <c r="T340" s="130"/>
      <c r="X340" s="130"/>
    </row>
    <row r="341" spans="1:24" x14ac:dyDescent="0.3">
      <c r="A341" s="130" t="s">
        <v>465</v>
      </c>
      <c r="B341">
        <v>339</v>
      </c>
      <c r="C341" s="130" t="s">
        <v>895</v>
      </c>
      <c r="D341" s="130" t="s">
        <v>6</v>
      </c>
      <c r="E341">
        <v>1.68</v>
      </c>
      <c r="F341">
        <v>4.3499999999999996</v>
      </c>
      <c r="G341">
        <v>5600</v>
      </c>
      <c r="H341">
        <v>9</v>
      </c>
      <c r="I341">
        <v>1313</v>
      </c>
      <c r="K341" s="130" t="s">
        <v>977</v>
      </c>
      <c r="L341">
        <v>0.21</v>
      </c>
      <c r="M341" s="130"/>
      <c r="N341">
        <v>0</v>
      </c>
      <c r="O341">
        <v>-8.0399999999999991</v>
      </c>
      <c r="P341">
        <v>-9.5399999999999991</v>
      </c>
      <c r="Q341">
        <v>-26.79</v>
      </c>
      <c r="R341" s="130"/>
      <c r="S341">
        <v>12.27</v>
      </c>
      <c r="T341" s="130"/>
      <c r="X341" s="130"/>
    </row>
    <row r="342" spans="1:24" x14ac:dyDescent="0.3">
      <c r="A342" s="130" t="s">
        <v>464</v>
      </c>
      <c r="B342">
        <v>340</v>
      </c>
      <c r="C342" s="130" t="s">
        <v>895</v>
      </c>
      <c r="D342" s="130" t="s">
        <v>6</v>
      </c>
      <c r="E342">
        <v>7.4</v>
      </c>
      <c r="F342">
        <v>-0.67</v>
      </c>
      <c r="G342">
        <v>42800</v>
      </c>
      <c r="H342">
        <v>324</v>
      </c>
      <c r="I342">
        <v>1372</v>
      </c>
      <c r="J342">
        <v>6.66</v>
      </c>
      <c r="K342" s="130" t="s">
        <v>932</v>
      </c>
      <c r="L342">
        <v>0.31</v>
      </c>
      <c r="M342" s="130" t="s">
        <v>940</v>
      </c>
      <c r="N342">
        <v>1.1100000000000001</v>
      </c>
      <c r="O342">
        <v>12.46</v>
      </c>
      <c r="P342">
        <v>14.67</v>
      </c>
      <c r="Q342">
        <v>34.299999999999997</v>
      </c>
      <c r="R342" s="130" t="s">
        <v>999</v>
      </c>
      <c r="S342">
        <v>33.619999999999997</v>
      </c>
      <c r="T342" s="130"/>
      <c r="U342">
        <v>216</v>
      </c>
      <c r="V342">
        <v>160</v>
      </c>
      <c r="W342">
        <v>-0.04</v>
      </c>
      <c r="X342" s="130"/>
    </row>
    <row r="343" spans="1:24" x14ac:dyDescent="0.3">
      <c r="A343" s="130" t="s">
        <v>463</v>
      </c>
      <c r="B343">
        <v>341</v>
      </c>
      <c r="C343" s="130" t="s">
        <v>895</v>
      </c>
      <c r="D343" s="130" t="s">
        <v>2393</v>
      </c>
      <c r="E343">
        <v>0.01</v>
      </c>
      <c r="F343">
        <v>0</v>
      </c>
      <c r="G343">
        <v>0</v>
      </c>
      <c r="H343">
        <v>0</v>
      </c>
      <c r="I343">
        <v>857</v>
      </c>
      <c r="K343" s="130" t="s">
        <v>957</v>
      </c>
      <c r="L343">
        <v>0.44</v>
      </c>
      <c r="M343" s="130"/>
      <c r="N343">
        <v>0</v>
      </c>
      <c r="O343">
        <v>-2.21</v>
      </c>
      <c r="P343">
        <v>-4.59</v>
      </c>
      <c r="Q343">
        <v>-4.7</v>
      </c>
      <c r="R343" s="130"/>
      <c r="S343">
        <v>42.47</v>
      </c>
      <c r="T343" s="130"/>
      <c r="X343" s="130"/>
    </row>
    <row r="344" spans="1:24" x14ac:dyDescent="0.3">
      <c r="A344" s="130" t="s">
        <v>462</v>
      </c>
      <c r="B344">
        <v>342</v>
      </c>
      <c r="C344" s="130" t="s">
        <v>895</v>
      </c>
      <c r="D344" s="130" t="s">
        <v>6</v>
      </c>
      <c r="E344">
        <v>5.05</v>
      </c>
      <c r="F344">
        <v>1</v>
      </c>
      <c r="G344">
        <v>276900</v>
      </c>
      <c r="H344">
        <v>1398</v>
      </c>
      <c r="I344">
        <v>969</v>
      </c>
      <c r="J344">
        <v>15.14</v>
      </c>
      <c r="K344" s="130" t="s">
        <v>3639</v>
      </c>
      <c r="L344">
        <v>1.43</v>
      </c>
      <c r="M344" s="130"/>
      <c r="N344">
        <v>0.34</v>
      </c>
      <c r="O344">
        <v>6.56</v>
      </c>
      <c r="P344">
        <v>12.35</v>
      </c>
      <c r="Q344">
        <v>-1.69</v>
      </c>
      <c r="R344" s="130" t="s">
        <v>3640</v>
      </c>
      <c r="S344">
        <v>55.52</v>
      </c>
      <c r="T344" s="130"/>
      <c r="U344">
        <v>439</v>
      </c>
      <c r="V344">
        <v>520</v>
      </c>
      <c r="W344">
        <v>0.33</v>
      </c>
      <c r="X344" s="130"/>
    </row>
    <row r="345" spans="1:24" x14ac:dyDescent="0.3">
      <c r="A345" s="130" t="s">
        <v>461</v>
      </c>
      <c r="B345">
        <v>343</v>
      </c>
      <c r="C345" s="130" t="s">
        <v>895</v>
      </c>
      <c r="D345" s="130" t="s">
        <v>6</v>
      </c>
      <c r="E345">
        <v>13</v>
      </c>
      <c r="F345">
        <v>4</v>
      </c>
      <c r="G345">
        <v>1470700</v>
      </c>
      <c r="H345">
        <v>18909</v>
      </c>
      <c r="I345">
        <v>22265</v>
      </c>
      <c r="K345" s="130" t="s">
        <v>1119</v>
      </c>
      <c r="L345">
        <v>1.72</v>
      </c>
      <c r="M345" s="130"/>
      <c r="N345">
        <v>0</v>
      </c>
      <c r="O345">
        <v>2.38</v>
      </c>
      <c r="P345">
        <v>-0.91</v>
      </c>
      <c r="Q345">
        <v>-2.13</v>
      </c>
      <c r="R345" s="130"/>
      <c r="S345">
        <v>46.34</v>
      </c>
      <c r="T345" s="130"/>
      <c r="X345" s="130"/>
    </row>
    <row r="346" spans="1:24" x14ac:dyDescent="0.3">
      <c r="A346" s="130" t="s">
        <v>460</v>
      </c>
      <c r="B346">
        <v>344</v>
      </c>
      <c r="C346" s="130" t="s">
        <v>905</v>
      </c>
      <c r="D346" s="130" t="s">
        <v>6</v>
      </c>
      <c r="E346">
        <v>12.1</v>
      </c>
      <c r="F346">
        <v>0</v>
      </c>
      <c r="G346">
        <v>280900</v>
      </c>
      <c r="H346">
        <v>3419</v>
      </c>
      <c r="I346">
        <v>6907</v>
      </c>
      <c r="J346">
        <v>10</v>
      </c>
      <c r="K346" s="130" t="s">
        <v>1024</v>
      </c>
      <c r="L346">
        <v>3.15</v>
      </c>
      <c r="M346" s="130" t="s">
        <v>946</v>
      </c>
      <c r="N346">
        <v>1.21</v>
      </c>
      <c r="O346">
        <v>5.37</v>
      </c>
      <c r="P346">
        <v>15.05</v>
      </c>
      <c r="Q346">
        <v>24.83</v>
      </c>
      <c r="R346" s="130" t="s">
        <v>3183</v>
      </c>
      <c r="S346">
        <v>16.75</v>
      </c>
      <c r="T346" s="130"/>
      <c r="U346">
        <v>283</v>
      </c>
      <c r="V346">
        <v>481</v>
      </c>
      <c r="W346">
        <v>-2.2400000000000002</v>
      </c>
      <c r="X346" s="130"/>
    </row>
    <row r="347" spans="1:24" x14ac:dyDescent="0.3">
      <c r="A347" s="130" t="s">
        <v>459</v>
      </c>
      <c r="B347">
        <v>345</v>
      </c>
      <c r="C347" s="130" t="s">
        <v>895</v>
      </c>
      <c r="D347" s="130" t="s">
        <v>6</v>
      </c>
      <c r="E347">
        <v>9.0500000000000007</v>
      </c>
      <c r="F347">
        <v>1.1200000000000001</v>
      </c>
      <c r="G347">
        <v>1458400</v>
      </c>
      <c r="H347">
        <v>13194</v>
      </c>
      <c r="I347">
        <v>7240</v>
      </c>
      <c r="J347">
        <v>15.35</v>
      </c>
      <c r="K347" s="130" t="s">
        <v>3038</v>
      </c>
      <c r="L347">
        <v>0.51</v>
      </c>
      <c r="M347" s="130" t="s">
        <v>900</v>
      </c>
      <c r="N347">
        <v>0.59</v>
      </c>
      <c r="O347">
        <v>12.28</v>
      </c>
      <c r="P347">
        <v>13.13</v>
      </c>
      <c r="Q347">
        <v>15.88</v>
      </c>
      <c r="R347" s="130" t="s">
        <v>2925</v>
      </c>
      <c r="S347">
        <v>42.76</v>
      </c>
      <c r="T347" s="130"/>
      <c r="U347">
        <v>435</v>
      </c>
      <c r="V347">
        <v>352</v>
      </c>
      <c r="W347">
        <v>-0.97</v>
      </c>
      <c r="X347" s="130"/>
    </row>
    <row r="348" spans="1:24" x14ac:dyDescent="0.3">
      <c r="A348" s="130" t="s">
        <v>458</v>
      </c>
      <c r="B348">
        <v>346</v>
      </c>
      <c r="C348" s="130" t="s">
        <v>905</v>
      </c>
      <c r="D348" s="130" t="s">
        <v>6</v>
      </c>
      <c r="E348">
        <v>5.7</v>
      </c>
      <c r="F348">
        <v>1.79</v>
      </c>
      <c r="G348">
        <v>88500</v>
      </c>
      <c r="H348">
        <v>500</v>
      </c>
      <c r="I348">
        <v>3916</v>
      </c>
      <c r="K348" s="130" t="s">
        <v>984</v>
      </c>
      <c r="L348">
        <v>0.68</v>
      </c>
      <c r="M348" s="130"/>
      <c r="N348">
        <v>0</v>
      </c>
      <c r="O348">
        <v>-15.51</v>
      </c>
      <c r="P348">
        <v>-25.09</v>
      </c>
      <c r="Q348">
        <v>10.48</v>
      </c>
      <c r="R348" s="130"/>
      <c r="S348">
        <v>22.71</v>
      </c>
      <c r="T348" s="130"/>
      <c r="X348" s="130"/>
    </row>
    <row r="349" spans="1:24" x14ac:dyDescent="0.3">
      <c r="A349" s="130" t="s">
        <v>457</v>
      </c>
      <c r="B349">
        <v>347</v>
      </c>
      <c r="C349" s="130" t="s">
        <v>895</v>
      </c>
      <c r="D349" s="130" t="s">
        <v>6</v>
      </c>
      <c r="E349">
        <v>14.9</v>
      </c>
      <c r="F349">
        <v>0</v>
      </c>
      <c r="G349">
        <v>3598500</v>
      </c>
      <c r="H349">
        <v>53319</v>
      </c>
      <c r="I349">
        <v>7107</v>
      </c>
      <c r="J349">
        <v>6.15</v>
      </c>
      <c r="K349" s="130" t="s">
        <v>1134</v>
      </c>
      <c r="L349">
        <v>0.6</v>
      </c>
      <c r="M349" s="130" t="s">
        <v>904</v>
      </c>
      <c r="N349">
        <v>2.42</v>
      </c>
      <c r="O349">
        <v>20.43</v>
      </c>
      <c r="P349">
        <v>26.64</v>
      </c>
      <c r="Q349">
        <v>20.41</v>
      </c>
      <c r="R349" s="130" t="s">
        <v>3184</v>
      </c>
      <c r="S349">
        <v>87.47</v>
      </c>
      <c r="T349" s="130"/>
      <c r="U349">
        <v>84</v>
      </c>
      <c r="V349">
        <v>61</v>
      </c>
      <c r="W349">
        <v>0.36</v>
      </c>
      <c r="X349" s="130"/>
    </row>
    <row r="350" spans="1:24" x14ac:dyDescent="0.3">
      <c r="A350" s="130" t="s">
        <v>456</v>
      </c>
      <c r="B350">
        <v>348</v>
      </c>
      <c r="C350" s="130" t="s">
        <v>905</v>
      </c>
      <c r="D350" s="130" t="s">
        <v>6</v>
      </c>
      <c r="E350">
        <v>5.4</v>
      </c>
      <c r="F350">
        <v>-0.92</v>
      </c>
      <c r="G350">
        <v>4588000</v>
      </c>
      <c r="H350">
        <v>25210</v>
      </c>
      <c r="I350">
        <v>2568</v>
      </c>
      <c r="J350">
        <v>8.1300000000000008</v>
      </c>
      <c r="K350" s="130" t="s">
        <v>1029</v>
      </c>
      <c r="L350">
        <v>0.18</v>
      </c>
      <c r="M350" s="130"/>
      <c r="N350">
        <v>0.66</v>
      </c>
      <c r="O350">
        <v>6.01</v>
      </c>
      <c r="P350">
        <v>7.76</v>
      </c>
      <c r="Q350">
        <v>192.95</v>
      </c>
      <c r="R350" s="130"/>
      <c r="S350">
        <v>76.69</v>
      </c>
      <c r="T350" s="130"/>
      <c r="U350">
        <v>418</v>
      </c>
      <c r="V350">
        <v>400</v>
      </c>
      <c r="W350">
        <v>0.16</v>
      </c>
      <c r="X350" s="130"/>
    </row>
    <row r="351" spans="1:24" x14ac:dyDescent="0.3">
      <c r="A351" s="130" t="s">
        <v>455</v>
      </c>
      <c r="B351">
        <v>349</v>
      </c>
      <c r="C351" s="130" t="s">
        <v>895</v>
      </c>
      <c r="D351" s="130" t="s">
        <v>6</v>
      </c>
      <c r="E351">
        <v>45</v>
      </c>
      <c r="F351">
        <v>2.86</v>
      </c>
      <c r="G351">
        <v>14933600</v>
      </c>
      <c r="H351">
        <v>667513</v>
      </c>
      <c r="I351">
        <v>39234</v>
      </c>
      <c r="J351">
        <v>24.41</v>
      </c>
      <c r="K351" s="130" t="s">
        <v>2386</v>
      </c>
      <c r="L351">
        <v>0.66</v>
      </c>
      <c r="M351" s="130" t="s">
        <v>1059</v>
      </c>
      <c r="N351">
        <v>1.84</v>
      </c>
      <c r="O351">
        <v>15.04</v>
      </c>
      <c r="P351">
        <v>20.78</v>
      </c>
      <c r="Q351">
        <v>10.14</v>
      </c>
      <c r="R351" s="130" t="s">
        <v>931</v>
      </c>
      <c r="S351">
        <v>38.93</v>
      </c>
      <c r="T351" s="130"/>
      <c r="U351">
        <v>445</v>
      </c>
      <c r="V351">
        <v>428</v>
      </c>
      <c r="W351">
        <v>1.71</v>
      </c>
      <c r="X351" s="130"/>
    </row>
    <row r="352" spans="1:24" x14ac:dyDescent="0.3">
      <c r="A352" s="130" t="s">
        <v>2394</v>
      </c>
      <c r="B352">
        <v>350</v>
      </c>
      <c r="C352" s="130" t="s">
        <v>898</v>
      </c>
      <c r="D352" s="130" t="s">
        <v>6</v>
      </c>
      <c r="E352">
        <v>1.73</v>
      </c>
      <c r="F352">
        <v>6.13</v>
      </c>
      <c r="G352">
        <v>27195100</v>
      </c>
      <c r="H352">
        <v>46446</v>
      </c>
      <c r="I352">
        <v>0</v>
      </c>
      <c r="K352" s="130" t="s">
        <v>916</v>
      </c>
      <c r="M352" s="130" t="s">
        <v>916</v>
      </c>
      <c r="N352">
        <v>0</v>
      </c>
      <c r="O352">
        <v>6</v>
      </c>
      <c r="P352">
        <v>6.58</v>
      </c>
      <c r="Q352">
        <v>7.25</v>
      </c>
      <c r="R352" s="130" t="s">
        <v>916</v>
      </c>
      <c r="S352">
        <v>41.3</v>
      </c>
      <c r="T352" s="130"/>
      <c r="X352" s="130"/>
    </row>
    <row r="353" spans="1:24" x14ac:dyDescent="0.3">
      <c r="A353" s="130" t="s">
        <v>454</v>
      </c>
      <c r="B353">
        <v>351</v>
      </c>
      <c r="C353" s="130" t="s">
        <v>895</v>
      </c>
      <c r="D353" s="130" t="s">
        <v>6</v>
      </c>
      <c r="E353">
        <v>0.56999999999999995</v>
      </c>
      <c r="F353">
        <v>-1.72</v>
      </c>
      <c r="G353">
        <v>15637700</v>
      </c>
      <c r="H353">
        <v>9158</v>
      </c>
      <c r="I353">
        <v>764</v>
      </c>
      <c r="K353" s="130" t="s">
        <v>920</v>
      </c>
      <c r="L353">
        <v>1.93</v>
      </c>
      <c r="M353" s="130"/>
      <c r="N353">
        <v>0</v>
      </c>
      <c r="O353">
        <v>-0.74</v>
      </c>
      <c r="P353">
        <v>-3.97</v>
      </c>
      <c r="Q353">
        <v>-1761.63</v>
      </c>
      <c r="R353" s="130"/>
      <c r="S353">
        <v>63.59</v>
      </c>
      <c r="T353" s="130"/>
      <c r="X353" s="130"/>
    </row>
    <row r="354" spans="1:24" x14ac:dyDescent="0.3">
      <c r="A354" s="130" t="s">
        <v>453</v>
      </c>
      <c r="B354">
        <v>352</v>
      </c>
      <c r="C354" s="130" t="s">
        <v>895</v>
      </c>
      <c r="D354" s="130" t="s">
        <v>6</v>
      </c>
      <c r="E354">
        <v>265</v>
      </c>
      <c r="F354">
        <v>7.29</v>
      </c>
      <c r="G354">
        <v>98300</v>
      </c>
      <c r="H354">
        <v>25110</v>
      </c>
      <c r="I354">
        <v>5538</v>
      </c>
      <c r="J354">
        <v>8.11</v>
      </c>
      <c r="K354" s="130" t="s">
        <v>1026</v>
      </c>
      <c r="L354">
        <v>0.49</v>
      </c>
      <c r="M354" s="130" t="s">
        <v>939</v>
      </c>
      <c r="N354">
        <v>32.67</v>
      </c>
      <c r="O354">
        <v>6.91</v>
      </c>
      <c r="P354">
        <v>8.51</v>
      </c>
      <c r="Q354">
        <v>4.17</v>
      </c>
      <c r="R354" s="130" t="s">
        <v>1031</v>
      </c>
      <c r="S354">
        <v>22.01</v>
      </c>
      <c r="T354" s="130"/>
      <c r="U354">
        <v>395</v>
      </c>
      <c r="V354">
        <v>355</v>
      </c>
      <c r="W354">
        <v>-0.06</v>
      </c>
      <c r="X354" s="130"/>
    </row>
    <row r="355" spans="1:24" x14ac:dyDescent="0.3">
      <c r="A355" s="130" t="s">
        <v>452</v>
      </c>
      <c r="B355">
        <v>353</v>
      </c>
      <c r="C355" s="130" t="s">
        <v>905</v>
      </c>
      <c r="D355" s="130" t="s">
        <v>6</v>
      </c>
      <c r="E355">
        <v>21.6</v>
      </c>
      <c r="F355">
        <v>0</v>
      </c>
      <c r="G355">
        <v>20400</v>
      </c>
      <c r="H355">
        <v>439</v>
      </c>
      <c r="I355">
        <v>2713</v>
      </c>
      <c r="J355">
        <v>10.1</v>
      </c>
      <c r="K355" s="130" t="s">
        <v>2926</v>
      </c>
      <c r="L355">
        <v>0.38</v>
      </c>
      <c r="M355" s="130" t="s">
        <v>955</v>
      </c>
      <c r="N355">
        <v>2.14</v>
      </c>
      <c r="O355">
        <v>23.91</v>
      </c>
      <c r="P355">
        <v>25.13</v>
      </c>
      <c r="Q355">
        <v>22.21</v>
      </c>
      <c r="R355" s="130" t="s">
        <v>3047</v>
      </c>
      <c r="S355">
        <v>34.119999999999997</v>
      </c>
      <c r="T355" s="130"/>
      <c r="U355">
        <v>179</v>
      </c>
      <c r="V355">
        <v>130</v>
      </c>
      <c r="W355">
        <v>-1.39</v>
      </c>
      <c r="X355" s="130"/>
    </row>
    <row r="356" spans="1:24" x14ac:dyDescent="0.3">
      <c r="A356" s="130" t="s">
        <v>451</v>
      </c>
      <c r="B356">
        <v>354</v>
      </c>
      <c r="C356" s="130" t="s">
        <v>895</v>
      </c>
      <c r="D356" s="130" t="s">
        <v>6</v>
      </c>
      <c r="E356">
        <v>6.2</v>
      </c>
      <c r="F356">
        <v>0.81</v>
      </c>
      <c r="G356">
        <v>229300</v>
      </c>
      <c r="H356">
        <v>1414</v>
      </c>
      <c r="I356">
        <v>2737</v>
      </c>
      <c r="J356">
        <v>10.92</v>
      </c>
      <c r="K356" s="130" t="s">
        <v>896</v>
      </c>
      <c r="L356">
        <v>1.68</v>
      </c>
      <c r="M356" s="130" t="s">
        <v>920</v>
      </c>
      <c r="N356">
        <v>0.56999999999999995</v>
      </c>
      <c r="O356">
        <v>8.41</v>
      </c>
      <c r="P356">
        <v>13.95</v>
      </c>
      <c r="Q356">
        <v>4.21</v>
      </c>
      <c r="R356" s="130" t="s">
        <v>3147</v>
      </c>
      <c r="S356">
        <v>44.16</v>
      </c>
      <c r="T356" s="130"/>
      <c r="U356">
        <v>334</v>
      </c>
      <c r="V356">
        <v>376</v>
      </c>
      <c r="W356">
        <v>-0.09</v>
      </c>
      <c r="X356" s="130"/>
    </row>
    <row r="357" spans="1:24" x14ac:dyDescent="0.3">
      <c r="A357" s="130" t="s">
        <v>450</v>
      </c>
      <c r="B357">
        <v>355</v>
      </c>
      <c r="C357" s="130" t="s">
        <v>905</v>
      </c>
      <c r="D357" s="130" t="s">
        <v>6</v>
      </c>
      <c r="E357">
        <v>3.36</v>
      </c>
      <c r="F357">
        <v>1.82</v>
      </c>
      <c r="G357">
        <v>2232600</v>
      </c>
      <c r="H357">
        <v>7494</v>
      </c>
      <c r="I357">
        <v>1344</v>
      </c>
      <c r="J357">
        <v>14.77</v>
      </c>
      <c r="K357" s="130" t="s">
        <v>3185</v>
      </c>
      <c r="L357">
        <v>0.15</v>
      </c>
      <c r="M357" s="130" t="s">
        <v>903</v>
      </c>
      <c r="N357">
        <v>0.23</v>
      </c>
      <c r="O357">
        <v>19.14</v>
      </c>
      <c r="P357">
        <v>19.100000000000001</v>
      </c>
      <c r="Q357">
        <v>13.35</v>
      </c>
      <c r="R357" s="130" t="s">
        <v>3015</v>
      </c>
      <c r="S357">
        <v>24.95</v>
      </c>
      <c r="T357" s="130"/>
      <c r="U357">
        <v>327</v>
      </c>
      <c r="V357">
        <v>250</v>
      </c>
      <c r="W357">
        <v>0.47</v>
      </c>
      <c r="X357" s="130"/>
    </row>
    <row r="358" spans="1:24" x14ac:dyDescent="0.3">
      <c r="A358" s="130" t="s">
        <v>843</v>
      </c>
      <c r="B358">
        <v>356</v>
      </c>
      <c r="C358" s="130" t="s">
        <v>898</v>
      </c>
      <c r="D358" s="130" t="s">
        <v>6</v>
      </c>
      <c r="E358">
        <v>7.75</v>
      </c>
      <c r="F358">
        <v>1.97</v>
      </c>
      <c r="G358">
        <v>3778300</v>
      </c>
      <c r="H358">
        <v>29276</v>
      </c>
      <c r="I358">
        <v>7246</v>
      </c>
      <c r="J358">
        <v>41.66</v>
      </c>
      <c r="K358" s="130" t="s">
        <v>1068</v>
      </c>
      <c r="L358">
        <v>0.51</v>
      </c>
      <c r="M358" s="130" t="s">
        <v>954</v>
      </c>
      <c r="N358">
        <v>0.19</v>
      </c>
      <c r="O358">
        <v>9.09</v>
      </c>
      <c r="P358">
        <v>11.54</v>
      </c>
      <c r="Q358">
        <v>34.43</v>
      </c>
      <c r="R358" s="130" t="s">
        <v>981</v>
      </c>
      <c r="S358">
        <v>35.909999999999997</v>
      </c>
      <c r="T358" s="130"/>
      <c r="U358">
        <v>704</v>
      </c>
      <c r="V358">
        <v>677</v>
      </c>
      <c r="X358" s="130"/>
    </row>
    <row r="359" spans="1:24" x14ac:dyDescent="0.3">
      <c r="A359" s="130" t="s">
        <v>449</v>
      </c>
      <c r="B359">
        <v>357</v>
      </c>
      <c r="C359" s="130" t="s">
        <v>895</v>
      </c>
      <c r="D359" s="130" t="s">
        <v>6</v>
      </c>
      <c r="E359">
        <v>0.5</v>
      </c>
      <c r="F359">
        <v>0</v>
      </c>
      <c r="G359">
        <v>3778300</v>
      </c>
      <c r="H359">
        <v>1889</v>
      </c>
      <c r="I359">
        <v>1252</v>
      </c>
      <c r="K359" s="130" t="s">
        <v>1093</v>
      </c>
      <c r="L359">
        <v>1.61</v>
      </c>
      <c r="M359" s="130"/>
      <c r="N359">
        <v>0</v>
      </c>
      <c r="O359">
        <v>1.35</v>
      </c>
      <c r="P359">
        <v>-5.77</v>
      </c>
      <c r="Q359">
        <v>-10.79</v>
      </c>
      <c r="R359" s="130"/>
      <c r="S359">
        <v>53.8</v>
      </c>
      <c r="T359" s="130"/>
      <c r="X359" s="130"/>
    </row>
    <row r="360" spans="1:24" x14ac:dyDescent="0.3">
      <c r="A360" s="130" t="s">
        <v>448</v>
      </c>
      <c r="B360">
        <v>358</v>
      </c>
      <c r="C360" s="130" t="s">
        <v>895</v>
      </c>
      <c r="D360" s="130" t="s">
        <v>6</v>
      </c>
      <c r="E360">
        <v>1.17</v>
      </c>
      <c r="F360">
        <v>0</v>
      </c>
      <c r="G360">
        <v>7041800</v>
      </c>
      <c r="H360">
        <v>8301</v>
      </c>
      <c r="I360">
        <v>5417</v>
      </c>
      <c r="K360" s="130" t="s">
        <v>971</v>
      </c>
      <c r="L360">
        <v>2.23</v>
      </c>
      <c r="M360" s="130"/>
      <c r="N360">
        <v>0</v>
      </c>
      <c r="O360">
        <v>1.07</v>
      </c>
      <c r="P360">
        <v>-2.25</v>
      </c>
      <c r="Q360">
        <v>1.65</v>
      </c>
      <c r="R360" s="130" t="s">
        <v>1129</v>
      </c>
      <c r="S360">
        <v>31.1</v>
      </c>
      <c r="T360" s="130"/>
      <c r="X360" s="130"/>
    </row>
    <row r="361" spans="1:24" x14ac:dyDescent="0.3">
      <c r="A361" s="130" t="s">
        <v>447</v>
      </c>
      <c r="B361">
        <v>359</v>
      </c>
      <c r="C361" s="130" t="s">
        <v>895</v>
      </c>
      <c r="D361" s="130" t="s">
        <v>6</v>
      </c>
      <c r="E361">
        <v>31.5</v>
      </c>
      <c r="F361">
        <v>2.44</v>
      </c>
      <c r="G361">
        <v>33054200</v>
      </c>
      <c r="H361">
        <v>1046571</v>
      </c>
      <c r="I361">
        <v>163658</v>
      </c>
      <c r="K361" s="130" t="s">
        <v>1121</v>
      </c>
      <c r="L361">
        <v>4.2699999999999996</v>
      </c>
      <c r="M361" s="130"/>
      <c r="N361">
        <v>0</v>
      </c>
      <c r="O361">
        <v>-4.9400000000000004</v>
      </c>
      <c r="P361">
        <v>-35.79</v>
      </c>
      <c r="Q361">
        <v>-42.07</v>
      </c>
      <c r="R361" s="130"/>
      <c r="S361">
        <v>61.42</v>
      </c>
      <c r="T361" s="130"/>
      <c r="X361" s="130"/>
    </row>
    <row r="362" spans="1:24" x14ac:dyDescent="0.3">
      <c r="A362" s="130" t="s">
        <v>446</v>
      </c>
      <c r="B362">
        <v>360</v>
      </c>
      <c r="C362" s="130" t="s">
        <v>905</v>
      </c>
      <c r="D362" s="130" t="s">
        <v>6</v>
      </c>
      <c r="E362">
        <v>1.17</v>
      </c>
      <c r="F362">
        <v>-2.5</v>
      </c>
      <c r="G362">
        <v>60800</v>
      </c>
      <c r="H362">
        <v>72</v>
      </c>
      <c r="I362">
        <v>878</v>
      </c>
      <c r="J362">
        <v>3005.82</v>
      </c>
      <c r="K362" s="130" t="s">
        <v>1050</v>
      </c>
      <c r="L362">
        <v>0.97</v>
      </c>
      <c r="M362" s="130" t="s">
        <v>894</v>
      </c>
      <c r="N362">
        <v>0</v>
      </c>
      <c r="O362">
        <v>2.12</v>
      </c>
      <c r="P362">
        <v>0.04</v>
      </c>
      <c r="Q362">
        <v>-3.7</v>
      </c>
      <c r="R362" s="130" t="s">
        <v>3053</v>
      </c>
      <c r="S362">
        <v>70.540000000000006</v>
      </c>
      <c r="T362" s="130"/>
      <c r="U362">
        <v>1110</v>
      </c>
      <c r="V362">
        <v>1073</v>
      </c>
      <c r="X362" s="130"/>
    </row>
    <row r="363" spans="1:24" x14ac:dyDescent="0.3">
      <c r="A363" s="130" t="s">
        <v>445</v>
      </c>
      <c r="B363">
        <v>361</v>
      </c>
      <c r="C363" s="130" t="s">
        <v>895</v>
      </c>
      <c r="D363" s="130" t="s">
        <v>6</v>
      </c>
      <c r="E363">
        <v>1.81</v>
      </c>
      <c r="F363">
        <v>0</v>
      </c>
      <c r="G363">
        <v>172600</v>
      </c>
      <c r="H363">
        <v>313</v>
      </c>
      <c r="I363">
        <v>1557</v>
      </c>
      <c r="K363" s="130" t="s">
        <v>948</v>
      </c>
      <c r="L363">
        <v>2.3199999999999998</v>
      </c>
      <c r="M363" s="130"/>
      <c r="N363">
        <v>0</v>
      </c>
      <c r="O363">
        <v>3.21</v>
      </c>
      <c r="P363">
        <v>-1.37</v>
      </c>
      <c r="Q363">
        <v>-6.45</v>
      </c>
      <c r="R363" s="130"/>
      <c r="S363">
        <v>41.9</v>
      </c>
      <c r="T363" s="130"/>
      <c r="X363" s="130"/>
    </row>
    <row r="364" spans="1:24" x14ac:dyDescent="0.3">
      <c r="A364" s="130" t="s">
        <v>444</v>
      </c>
      <c r="B364">
        <v>362</v>
      </c>
      <c r="C364" s="130" t="s">
        <v>895</v>
      </c>
      <c r="D364" s="130" t="s">
        <v>6</v>
      </c>
      <c r="E364">
        <v>3.08</v>
      </c>
      <c r="F364">
        <v>0</v>
      </c>
      <c r="G364">
        <v>52300</v>
      </c>
      <c r="H364">
        <v>161</v>
      </c>
      <c r="I364">
        <v>3361</v>
      </c>
      <c r="K364" s="130" t="s">
        <v>1094</v>
      </c>
      <c r="L364">
        <v>1.71</v>
      </c>
      <c r="M364" s="130"/>
      <c r="N364">
        <v>0</v>
      </c>
      <c r="O364">
        <v>1.53</v>
      </c>
      <c r="P364">
        <v>-1.21</v>
      </c>
      <c r="Q364">
        <v>-14.91</v>
      </c>
      <c r="R364" s="130" t="s">
        <v>2185</v>
      </c>
      <c r="S364">
        <v>44.13</v>
      </c>
      <c r="T364" s="130"/>
      <c r="X364" s="130"/>
    </row>
    <row r="365" spans="1:24" x14ac:dyDescent="0.3">
      <c r="A365" s="130" t="s">
        <v>443</v>
      </c>
      <c r="B365">
        <v>363</v>
      </c>
      <c r="C365" s="130" t="s">
        <v>895</v>
      </c>
      <c r="D365" s="130" t="s">
        <v>6</v>
      </c>
      <c r="E365">
        <v>1.22</v>
      </c>
      <c r="F365">
        <v>4.2699999999999996</v>
      </c>
      <c r="G365">
        <v>5430800</v>
      </c>
      <c r="H365">
        <v>6533</v>
      </c>
      <c r="I365">
        <v>1299</v>
      </c>
      <c r="J365">
        <v>10.27</v>
      </c>
      <c r="K365" s="130" t="s">
        <v>1104</v>
      </c>
      <c r="L365">
        <v>1.08</v>
      </c>
      <c r="M365" s="130" t="s">
        <v>894</v>
      </c>
      <c r="N365">
        <v>0.12</v>
      </c>
      <c r="O365">
        <v>6.74</v>
      </c>
      <c r="P365">
        <v>6.44</v>
      </c>
      <c r="Q365">
        <v>25.92</v>
      </c>
      <c r="R365" s="130" t="s">
        <v>3186</v>
      </c>
      <c r="S365">
        <v>43.4</v>
      </c>
      <c r="T365" s="130"/>
      <c r="U365">
        <v>518</v>
      </c>
      <c r="V365">
        <v>422</v>
      </c>
      <c r="W365">
        <v>-25.2</v>
      </c>
      <c r="X365" s="130"/>
    </row>
    <row r="366" spans="1:24" x14ac:dyDescent="0.3">
      <c r="A366" s="130" t="s">
        <v>442</v>
      </c>
      <c r="B366">
        <v>364</v>
      </c>
      <c r="C366" s="130" t="s">
        <v>895</v>
      </c>
      <c r="D366" s="130" t="s">
        <v>6</v>
      </c>
      <c r="E366">
        <v>3.54</v>
      </c>
      <c r="F366">
        <v>0</v>
      </c>
      <c r="G366">
        <v>209600</v>
      </c>
      <c r="H366">
        <v>744</v>
      </c>
      <c r="I366">
        <v>2655</v>
      </c>
      <c r="J366">
        <v>19.03</v>
      </c>
      <c r="K366" s="130" t="s">
        <v>985</v>
      </c>
      <c r="L366">
        <v>0.44</v>
      </c>
      <c r="M366" s="130" t="s">
        <v>924</v>
      </c>
      <c r="N366">
        <v>0.19</v>
      </c>
      <c r="O366">
        <v>5.62</v>
      </c>
      <c r="P366">
        <v>6.17</v>
      </c>
      <c r="Q366">
        <v>4.43</v>
      </c>
      <c r="R366" s="130" t="s">
        <v>3124</v>
      </c>
      <c r="S366">
        <v>68.739999999999995</v>
      </c>
      <c r="T366" s="130"/>
      <c r="U366">
        <v>690</v>
      </c>
      <c r="V366">
        <v>645</v>
      </c>
      <c r="W366">
        <v>-0.81</v>
      </c>
      <c r="X366" s="130"/>
    </row>
    <row r="367" spans="1:24" x14ac:dyDescent="0.3">
      <c r="A367" s="130" t="s">
        <v>441</v>
      </c>
      <c r="B367">
        <v>365</v>
      </c>
      <c r="C367" s="130" t="s">
        <v>895</v>
      </c>
      <c r="D367" s="130" t="s">
        <v>6</v>
      </c>
      <c r="E367">
        <v>1.55</v>
      </c>
      <c r="F367">
        <v>0.65</v>
      </c>
      <c r="G367">
        <v>5618300</v>
      </c>
      <c r="H367">
        <v>8724</v>
      </c>
      <c r="I367">
        <v>5380</v>
      </c>
      <c r="K367" s="130" t="s">
        <v>1068</v>
      </c>
      <c r="L367">
        <v>2.2599999999999998</v>
      </c>
      <c r="M367" s="130"/>
      <c r="N367">
        <v>0</v>
      </c>
      <c r="O367">
        <v>-0.13</v>
      </c>
      <c r="P367">
        <v>-5.32</v>
      </c>
      <c r="Q367">
        <v>2.46</v>
      </c>
      <c r="R367" s="130"/>
      <c r="S367">
        <v>24.92</v>
      </c>
      <c r="T367" s="130"/>
      <c r="X367" s="130"/>
    </row>
    <row r="368" spans="1:24" x14ac:dyDescent="0.3">
      <c r="A368" s="130" t="s">
        <v>440</v>
      </c>
      <c r="B368">
        <v>366</v>
      </c>
      <c r="C368" s="130" t="s">
        <v>895</v>
      </c>
      <c r="D368" s="130" t="s">
        <v>6</v>
      </c>
      <c r="E368">
        <v>4.8</v>
      </c>
      <c r="F368">
        <v>0.84</v>
      </c>
      <c r="G368">
        <v>30300</v>
      </c>
      <c r="H368">
        <v>144</v>
      </c>
      <c r="I368">
        <v>810</v>
      </c>
      <c r="J368">
        <v>11.96</v>
      </c>
      <c r="K368" s="130" t="s">
        <v>988</v>
      </c>
      <c r="L368">
        <v>0.26</v>
      </c>
      <c r="M368" s="130" t="s">
        <v>1062</v>
      </c>
      <c r="N368">
        <v>0.4</v>
      </c>
      <c r="O368">
        <v>7.11</v>
      </c>
      <c r="P368">
        <v>8.59</v>
      </c>
      <c r="Q368">
        <v>10.88</v>
      </c>
      <c r="R368" s="130" t="s">
        <v>3044</v>
      </c>
      <c r="S368">
        <v>31.48</v>
      </c>
      <c r="T368" s="130"/>
      <c r="U368">
        <v>494</v>
      </c>
      <c r="V368">
        <v>447</v>
      </c>
      <c r="W368">
        <v>23</v>
      </c>
      <c r="X368" s="130"/>
    </row>
    <row r="369" spans="1:24" x14ac:dyDescent="0.3">
      <c r="A369" s="130" t="s">
        <v>439</v>
      </c>
      <c r="B369">
        <v>367</v>
      </c>
      <c r="C369" s="130" t="s">
        <v>895</v>
      </c>
      <c r="D369" s="130" t="s">
        <v>6</v>
      </c>
      <c r="E369">
        <v>1.22</v>
      </c>
      <c r="F369">
        <v>0</v>
      </c>
      <c r="G369">
        <v>9578700</v>
      </c>
      <c r="H369">
        <v>11621</v>
      </c>
      <c r="I369">
        <v>7968</v>
      </c>
      <c r="K369" s="130" t="s">
        <v>3187</v>
      </c>
      <c r="L369">
        <v>0.84</v>
      </c>
      <c r="M369" s="130"/>
      <c r="N369">
        <v>0</v>
      </c>
      <c r="O369">
        <v>-1.73</v>
      </c>
      <c r="P369">
        <v>-3.53</v>
      </c>
      <c r="Q369">
        <v>23.24</v>
      </c>
      <c r="R369" s="130"/>
      <c r="S369">
        <v>52.27</v>
      </c>
      <c r="T369" s="130"/>
      <c r="X369" s="130"/>
    </row>
    <row r="370" spans="1:24" x14ac:dyDescent="0.3">
      <c r="A370" s="130" t="s">
        <v>438</v>
      </c>
      <c r="B370">
        <v>368</v>
      </c>
      <c r="C370" s="130" t="s">
        <v>895</v>
      </c>
      <c r="D370" s="130" t="s">
        <v>6</v>
      </c>
      <c r="E370">
        <v>1.6</v>
      </c>
      <c r="F370">
        <v>0</v>
      </c>
      <c r="G370">
        <v>2700</v>
      </c>
      <c r="H370">
        <v>4</v>
      </c>
      <c r="I370">
        <v>2080</v>
      </c>
      <c r="J370">
        <v>123.86</v>
      </c>
      <c r="K370" s="130" t="s">
        <v>3188</v>
      </c>
      <c r="L370">
        <v>0.65</v>
      </c>
      <c r="M370" s="130"/>
      <c r="N370">
        <v>0.01</v>
      </c>
      <c r="O370">
        <v>4.07</v>
      </c>
      <c r="P370">
        <v>3.95</v>
      </c>
      <c r="Q370">
        <v>-29.53</v>
      </c>
      <c r="R370" s="130"/>
      <c r="S370">
        <v>7.54</v>
      </c>
      <c r="T370" s="130"/>
      <c r="U370">
        <v>995</v>
      </c>
      <c r="V370">
        <v>955</v>
      </c>
      <c r="W370">
        <v>-2.71</v>
      </c>
      <c r="X370" s="130"/>
    </row>
    <row r="371" spans="1:24" x14ac:dyDescent="0.3">
      <c r="A371" s="130" t="s">
        <v>437</v>
      </c>
      <c r="B371">
        <v>369</v>
      </c>
      <c r="C371" s="130" t="s">
        <v>905</v>
      </c>
      <c r="D371" s="130" t="s">
        <v>6</v>
      </c>
      <c r="E371">
        <v>6</v>
      </c>
      <c r="F371">
        <v>1.69</v>
      </c>
      <c r="G371">
        <v>22000</v>
      </c>
      <c r="H371">
        <v>132</v>
      </c>
      <c r="I371">
        <v>2160</v>
      </c>
      <c r="J371">
        <v>12.98</v>
      </c>
      <c r="K371" s="130" t="s">
        <v>985</v>
      </c>
      <c r="L371">
        <v>0.66</v>
      </c>
      <c r="M371" s="130" t="s">
        <v>962</v>
      </c>
      <c r="N371">
        <v>0.46</v>
      </c>
      <c r="O371">
        <v>6.61</v>
      </c>
      <c r="P371">
        <v>9.08</v>
      </c>
      <c r="Q371">
        <v>2.34</v>
      </c>
      <c r="R371" s="130" t="s">
        <v>3145</v>
      </c>
      <c r="S371">
        <v>30.98</v>
      </c>
      <c r="T371" s="130"/>
      <c r="U371">
        <v>501</v>
      </c>
      <c r="V371">
        <v>490</v>
      </c>
      <c r="W371">
        <v>3.58</v>
      </c>
      <c r="X371" s="130"/>
    </row>
    <row r="372" spans="1:24" x14ac:dyDescent="0.3">
      <c r="A372" s="130" t="s">
        <v>436</v>
      </c>
      <c r="B372">
        <v>370</v>
      </c>
      <c r="C372" s="130" t="s">
        <v>895</v>
      </c>
      <c r="D372" s="130" t="s">
        <v>6</v>
      </c>
      <c r="E372">
        <v>61</v>
      </c>
      <c r="F372">
        <v>9.91</v>
      </c>
      <c r="G372">
        <v>31639600</v>
      </c>
      <c r="H372">
        <v>1874370</v>
      </c>
      <c r="I372">
        <v>129320</v>
      </c>
      <c r="J372">
        <v>24.16</v>
      </c>
      <c r="K372" s="130" t="s">
        <v>3189</v>
      </c>
      <c r="L372">
        <v>2.73</v>
      </c>
      <c r="M372" s="130" t="s">
        <v>1095</v>
      </c>
      <c r="N372">
        <v>2.5299999999999998</v>
      </c>
      <c r="O372">
        <v>11.03</v>
      </c>
      <c r="P372">
        <v>26.43</v>
      </c>
      <c r="Q372">
        <v>34.1</v>
      </c>
      <c r="R372" s="130" t="s">
        <v>2387</v>
      </c>
      <c r="S372">
        <v>32.119999999999997</v>
      </c>
      <c r="T372" s="130"/>
      <c r="U372">
        <v>400</v>
      </c>
      <c r="V372">
        <v>503</v>
      </c>
      <c r="W372">
        <v>0.46</v>
      </c>
      <c r="X372" s="130"/>
    </row>
    <row r="373" spans="1:24" x14ac:dyDescent="0.3">
      <c r="A373" s="130" t="s">
        <v>435</v>
      </c>
      <c r="B373">
        <v>371</v>
      </c>
      <c r="C373" s="130" t="s">
        <v>895</v>
      </c>
      <c r="D373" s="130" t="s">
        <v>6</v>
      </c>
      <c r="E373">
        <v>87.75</v>
      </c>
      <c r="F373">
        <v>0</v>
      </c>
      <c r="G373">
        <v>18800</v>
      </c>
      <c r="H373">
        <v>1650</v>
      </c>
      <c r="I373">
        <v>5177</v>
      </c>
      <c r="J373">
        <v>7.49</v>
      </c>
      <c r="K373" s="130" t="s">
        <v>1049</v>
      </c>
      <c r="L373">
        <v>3.71</v>
      </c>
      <c r="M373" s="130" t="s">
        <v>1096</v>
      </c>
      <c r="N373">
        <v>11.72</v>
      </c>
      <c r="O373">
        <v>3.45</v>
      </c>
      <c r="P373">
        <v>12.77</v>
      </c>
      <c r="Q373">
        <v>8.8800000000000008</v>
      </c>
      <c r="R373" s="130" t="s">
        <v>3190</v>
      </c>
      <c r="S373">
        <v>46.41</v>
      </c>
      <c r="T373" s="130"/>
      <c r="U373">
        <v>271</v>
      </c>
      <c r="V373">
        <v>518</v>
      </c>
      <c r="W373">
        <v>-1.46</v>
      </c>
      <c r="X373" s="130"/>
    </row>
    <row r="374" spans="1:24" x14ac:dyDescent="0.3">
      <c r="A374" s="130" t="s">
        <v>1097</v>
      </c>
      <c r="B374">
        <v>372</v>
      </c>
      <c r="C374" s="130" t="s">
        <v>905</v>
      </c>
      <c r="D374" s="130" t="s">
        <v>6</v>
      </c>
      <c r="E374">
        <v>1.8</v>
      </c>
      <c r="F374">
        <v>0</v>
      </c>
      <c r="G374">
        <v>77300</v>
      </c>
      <c r="H374">
        <v>139</v>
      </c>
      <c r="I374">
        <v>1896</v>
      </c>
      <c r="K374" s="130" t="s">
        <v>976</v>
      </c>
      <c r="M374" s="130"/>
      <c r="N374">
        <v>0</v>
      </c>
      <c r="O374">
        <v>-6.46</v>
      </c>
      <c r="P374">
        <v>-14.9</v>
      </c>
      <c r="Q374">
        <v>-6.31</v>
      </c>
      <c r="R374" s="130"/>
      <c r="S374">
        <v>18.02</v>
      </c>
      <c r="T374" s="130"/>
      <c r="X374" s="130"/>
    </row>
    <row r="375" spans="1:24" x14ac:dyDescent="0.3">
      <c r="A375" s="130" t="s">
        <v>434</v>
      </c>
      <c r="B375">
        <v>373</v>
      </c>
      <c r="C375" s="130" t="s">
        <v>895</v>
      </c>
      <c r="D375" s="130" t="s">
        <v>6</v>
      </c>
      <c r="E375">
        <v>3.7</v>
      </c>
      <c r="F375">
        <v>0</v>
      </c>
      <c r="G375">
        <v>739400</v>
      </c>
      <c r="H375">
        <v>2724</v>
      </c>
      <c r="I375">
        <v>740</v>
      </c>
      <c r="K375" s="130" t="s">
        <v>3191</v>
      </c>
      <c r="L375">
        <v>1.29</v>
      </c>
      <c r="M375" s="130"/>
      <c r="N375">
        <v>0</v>
      </c>
      <c r="O375">
        <v>-5.36</v>
      </c>
      <c r="P375">
        <v>-17.91</v>
      </c>
      <c r="Q375">
        <v>-1.45</v>
      </c>
      <c r="R375" s="130"/>
      <c r="S375">
        <v>40.08</v>
      </c>
      <c r="T375" s="130"/>
      <c r="X375" s="130"/>
    </row>
    <row r="376" spans="1:24" x14ac:dyDescent="0.3">
      <c r="A376" s="130" t="s">
        <v>433</v>
      </c>
      <c r="B376">
        <v>374</v>
      </c>
      <c r="C376" s="130" t="s">
        <v>895</v>
      </c>
      <c r="D376" s="130" t="s">
        <v>6</v>
      </c>
      <c r="E376">
        <v>0.67</v>
      </c>
      <c r="F376">
        <v>1.52</v>
      </c>
      <c r="G376">
        <v>49700</v>
      </c>
      <c r="H376">
        <v>33</v>
      </c>
      <c r="I376">
        <v>753</v>
      </c>
      <c r="K376" s="130" t="s">
        <v>975</v>
      </c>
      <c r="L376">
        <v>0.46</v>
      </c>
      <c r="M376" s="130"/>
      <c r="N376">
        <v>0</v>
      </c>
      <c r="O376">
        <v>-3.55</v>
      </c>
      <c r="P376">
        <v>-4.21</v>
      </c>
      <c r="Q376">
        <v>-34.57</v>
      </c>
      <c r="R376" s="130"/>
      <c r="S376">
        <v>20.65</v>
      </c>
      <c r="T376" s="130"/>
      <c r="X376" s="130"/>
    </row>
    <row r="377" spans="1:24" x14ac:dyDescent="0.3">
      <c r="A377" s="130" t="s">
        <v>432</v>
      </c>
      <c r="B377">
        <v>375</v>
      </c>
      <c r="C377" s="130" t="s">
        <v>895</v>
      </c>
      <c r="D377" s="130" t="s">
        <v>6</v>
      </c>
      <c r="E377">
        <v>9.5</v>
      </c>
      <c r="F377">
        <v>2.15</v>
      </c>
      <c r="G377">
        <v>200</v>
      </c>
      <c r="H377">
        <v>2</v>
      </c>
      <c r="I377">
        <v>142</v>
      </c>
      <c r="K377" s="130" t="s">
        <v>1093</v>
      </c>
      <c r="L377">
        <v>1.05</v>
      </c>
      <c r="M377" s="130"/>
      <c r="N377">
        <v>0</v>
      </c>
      <c r="O377">
        <v>-4.5199999999999996</v>
      </c>
      <c r="P377">
        <v>-10.26</v>
      </c>
      <c r="Q377">
        <v>-7.04</v>
      </c>
      <c r="R377" s="130"/>
      <c r="S377">
        <v>27.95</v>
      </c>
      <c r="T377" s="130"/>
      <c r="X377" s="130"/>
    </row>
    <row r="378" spans="1:24" x14ac:dyDescent="0.3">
      <c r="A378" s="130" t="s">
        <v>844</v>
      </c>
      <c r="B378">
        <v>376</v>
      </c>
      <c r="C378" s="130" t="s">
        <v>898</v>
      </c>
      <c r="D378" s="130" t="s">
        <v>6</v>
      </c>
      <c r="E378">
        <v>12.8</v>
      </c>
      <c r="F378">
        <v>4.07</v>
      </c>
      <c r="G378">
        <v>18627800</v>
      </c>
      <c r="H378">
        <v>235255</v>
      </c>
      <c r="I378">
        <v>11520</v>
      </c>
      <c r="J378">
        <v>41.06</v>
      </c>
      <c r="K378" s="130" t="s">
        <v>3192</v>
      </c>
      <c r="L378">
        <v>1.78</v>
      </c>
      <c r="M378" s="130"/>
      <c r="N378">
        <v>0.31</v>
      </c>
      <c r="O378">
        <v>10.84</v>
      </c>
      <c r="P378">
        <v>19.809999999999999</v>
      </c>
      <c r="Q378">
        <v>23.49</v>
      </c>
      <c r="R378" s="130"/>
      <c r="S378">
        <v>34.35</v>
      </c>
      <c r="T378" s="130"/>
      <c r="U378">
        <v>566</v>
      </c>
      <c r="V378">
        <v>622</v>
      </c>
      <c r="X378" s="130"/>
    </row>
    <row r="379" spans="1:24" x14ac:dyDescent="0.3">
      <c r="A379" s="130" t="s">
        <v>431</v>
      </c>
      <c r="B379">
        <v>377</v>
      </c>
      <c r="C379" s="130" t="s">
        <v>905</v>
      </c>
      <c r="D379" s="130" t="s">
        <v>6</v>
      </c>
      <c r="E379">
        <v>1.17</v>
      </c>
      <c r="F379">
        <v>0</v>
      </c>
      <c r="G379">
        <v>574200</v>
      </c>
      <c r="H379">
        <v>672</v>
      </c>
      <c r="I379">
        <v>1457</v>
      </c>
      <c r="J379">
        <v>8.1300000000000008</v>
      </c>
      <c r="K379" s="130" t="s">
        <v>1089</v>
      </c>
      <c r="L379">
        <v>0.44</v>
      </c>
      <c r="M379" s="130" t="s">
        <v>914</v>
      </c>
      <c r="N379">
        <v>0.14000000000000001</v>
      </c>
      <c r="O379">
        <v>6.53</v>
      </c>
      <c r="P379">
        <v>7.01</v>
      </c>
      <c r="Q379">
        <v>8.65</v>
      </c>
      <c r="R379" s="130" t="s">
        <v>1077</v>
      </c>
      <c r="S379">
        <v>38.03</v>
      </c>
      <c r="T379" s="130"/>
      <c r="U379">
        <v>452</v>
      </c>
      <c r="V379">
        <v>376</v>
      </c>
      <c r="W379">
        <v>0.13</v>
      </c>
      <c r="X379" s="130"/>
    </row>
    <row r="380" spans="1:24" x14ac:dyDescent="0.3">
      <c r="A380" s="130" t="s">
        <v>430</v>
      </c>
      <c r="B380">
        <v>378</v>
      </c>
      <c r="C380" s="130" t="s">
        <v>895</v>
      </c>
      <c r="D380" s="130" t="s">
        <v>6</v>
      </c>
      <c r="E380">
        <v>3.86</v>
      </c>
      <c r="F380">
        <v>3.76</v>
      </c>
      <c r="G380">
        <v>5004200</v>
      </c>
      <c r="H380">
        <v>18850</v>
      </c>
      <c r="I380">
        <v>1753</v>
      </c>
      <c r="J380">
        <v>55.33</v>
      </c>
      <c r="K380" s="130" t="s">
        <v>1130</v>
      </c>
      <c r="L380">
        <v>1.89</v>
      </c>
      <c r="M380" s="130"/>
      <c r="N380">
        <v>7.0000000000000007E-2</v>
      </c>
      <c r="O380">
        <v>1.71</v>
      </c>
      <c r="P380">
        <v>-2.02</v>
      </c>
      <c r="Q380">
        <v>6.07</v>
      </c>
      <c r="R380" s="130"/>
      <c r="S380">
        <v>35.78</v>
      </c>
      <c r="T380" s="130"/>
      <c r="V380">
        <v>1037</v>
      </c>
      <c r="W380">
        <v>19.28</v>
      </c>
      <c r="X380" s="130"/>
    </row>
    <row r="381" spans="1:24" x14ac:dyDescent="0.3">
      <c r="A381" s="130" t="s">
        <v>429</v>
      </c>
      <c r="B381">
        <v>379</v>
      </c>
      <c r="C381" s="130" t="s">
        <v>895</v>
      </c>
      <c r="D381" s="130" t="s">
        <v>6</v>
      </c>
      <c r="E381">
        <v>2.88</v>
      </c>
      <c r="F381">
        <v>-2.04</v>
      </c>
      <c r="G381">
        <v>611900</v>
      </c>
      <c r="H381">
        <v>1788</v>
      </c>
      <c r="I381">
        <v>972</v>
      </c>
      <c r="J381">
        <v>16.440000000000001</v>
      </c>
      <c r="K381" s="130" t="s">
        <v>2753</v>
      </c>
      <c r="L381">
        <v>0.44</v>
      </c>
      <c r="M381" s="130" t="s">
        <v>894</v>
      </c>
      <c r="N381">
        <v>0.18</v>
      </c>
      <c r="O381">
        <v>7.33</v>
      </c>
      <c r="P381">
        <v>7.87</v>
      </c>
      <c r="Q381">
        <v>5.43</v>
      </c>
      <c r="R381" s="130" t="s">
        <v>1036</v>
      </c>
      <c r="S381">
        <v>23.09</v>
      </c>
      <c r="T381" s="130"/>
      <c r="U381">
        <v>595</v>
      </c>
      <c r="V381">
        <v>522</v>
      </c>
      <c r="W381">
        <v>-0.63</v>
      </c>
      <c r="X381" s="130"/>
    </row>
    <row r="382" spans="1:24" x14ac:dyDescent="0.3">
      <c r="A382" s="130" t="s">
        <v>428</v>
      </c>
      <c r="B382">
        <v>380</v>
      </c>
      <c r="C382" s="130" t="s">
        <v>895</v>
      </c>
      <c r="D382" s="130" t="s">
        <v>97</v>
      </c>
      <c r="E382">
        <v>0.38</v>
      </c>
      <c r="F382">
        <v>-2.56</v>
      </c>
      <c r="G382">
        <v>192200</v>
      </c>
      <c r="H382">
        <v>74</v>
      </c>
      <c r="I382">
        <v>884</v>
      </c>
      <c r="K382" s="130" t="s">
        <v>913</v>
      </c>
      <c r="L382">
        <v>0.12</v>
      </c>
      <c r="M382" s="130"/>
      <c r="N382">
        <v>0</v>
      </c>
      <c r="O382">
        <v>-2.94</v>
      </c>
      <c r="P382">
        <v>-3.45</v>
      </c>
      <c r="Q382">
        <v>-6.47</v>
      </c>
      <c r="R382" s="130"/>
      <c r="S382">
        <v>35.99</v>
      </c>
      <c r="T382" s="130"/>
      <c r="X382" s="130"/>
    </row>
    <row r="383" spans="1:24" x14ac:dyDescent="0.3">
      <c r="A383" s="130" t="s">
        <v>427</v>
      </c>
      <c r="B383">
        <v>381</v>
      </c>
      <c r="C383" s="130" t="s">
        <v>905</v>
      </c>
      <c r="D383" s="130" t="s">
        <v>6</v>
      </c>
      <c r="E383">
        <v>7.65</v>
      </c>
      <c r="F383">
        <v>1.32</v>
      </c>
      <c r="G383">
        <v>19149700</v>
      </c>
      <c r="H383">
        <v>146854</v>
      </c>
      <c r="I383">
        <v>12587</v>
      </c>
      <c r="J383">
        <v>9.1300000000000008</v>
      </c>
      <c r="K383" s="130" t="s">
        <v>3042</v>
      </c>
      <c r="L383">
        <v>1.77</v>
      </c>
      <c r="M383" s="130" t="s">
        <v>935</v>
      </c>
      <c r="N383">
        <v>0.84</v>
      </c>
      <c r="O383">
        <v>14.96</v>
      </c>
      <c r="P383">
        <v>37.340000000000003</v>
      </c>
      <c r="Q383">
        <v>7.14</v>
      </c>
      <c r="R383" s="130" t="s">
        <v>3193</v>
      </c>
      <c r="S383">
        <v>56.53</v>
      </c>
      <c r="T383" s="130"/>
      <c r="U383">
        <v>109</v>
      </c>
      <c r="V383">
        <v>171</v>
      </c>
      <c r="W383">
        <v>0.26</v>
      </c>
      <c r="X383" s="130"/>
    </row>
    <row r="384" spans="1:24" x14ac:dyDescent="0.3">
      <c r="A384" s="130" t="s">
        <v>426</v>
      </c>
      <c r="B384">
        <v>382</v>
      </c>
      <c r="C384" s="130" t="s">
        <v>895</v>
      </c>
      <c r="D384" s="130" t="s">
        <v>6</v>
      </c>
      <c r="E384">
        <v>23.9</v>
      </c>
      <c r="F384">
        <v>0.84</v>
      </c>
      <c r="G384">
        <v>433400</v>
      </c>
      <c r="H384">
        <v>10323</v>
      </c>
      <c r="I384">
        <v>4780</v>
      </c>
      <c r="J384">
        <v>29.13</v>
      </c>
      <c r="K384" s="130" t="s">
        <v>3194</v>
      </c>
      <c r="L384">
        <v>0.31</v>
      </c>
      <c r="M384" s="130" t="s">
        <v>1018</v>
      </c>
      <c r="N384">
        <v>0.82</v>
      </c>
      <c r="O384">
        <v>32.57</v>
      </c>
      <c r="P384">
        <v>42.64</v>
      </c>
      <c r="Q384">
        <v>42</v>
      </c>
      <c r="R384" s="130" t="s">
        <v>1042</v>
      </c>
      <c r="S384">
        <v>49</v>
      </c>
      <c r="T384" s="130"/>
      <c r="U384">
        <v>406</v>
      </c>
      <c r="V384">
        <v>400</v>
      </c>
      <c r="W384">
        <v>1.1100000000000001</v>
      </c>
      <c r="X384" s="130"/>
    </row>
    <row r="385" spans="1:24" x14ac:dyDescent="0.3">
      <c r="A385" s="130" t="s">
        <v>425</v>
      </c>
      <c r="B385">
        <v>383</v>
      </c>
      <c r="C385" s="130" t="s">
        <v>905</v>
      </c>
      <c r="D385" s="130" t="s">
        <v>6</v>
      </c>
      <c r="E385">
        <v>50</v>
      </c>
      <c r="F385">
        <v>0</v>
      </c>
      <c r="G385">
        <v>0</v>
      </c>
      <c r="H385">
        <v>0</v>
      </c>
      <c r="I385">
        <v>500</v>
      </c>
      <c r="K385" s="130" t="s">
        <v>902</v>
      </c>
      <c r="L385">
        <v>0.48</v>
      </c>
      <c r="M385" s="130"/>
      <c r="N385">
        <v>0</v>
      </c>
      <c r="O385">
        <v>-0.23</v>
      </c>
      <c r="P385">
        <v>-0.9</v>
      </c>
      <c r="Q385">
        <v>2.1</v>
      </c>
      <c r="R385" s="130"/>
      <c r="S385">
        <v>18.079999999999998</v>
      </c>
      <c r="T385" s="130"/>
      <c r="X385" s="130"/>
    </row>
    <row r="386" spans="1:24" x14ac:dyDescent="0.3">
      <c r="A386" s="130" t="s">
        <v>424</v>
      </c>
      <c r="B386">
        <v>384</v>
      </c>
      <c r="C386" s="130" t="s">
        <v>895</v>
      </c>
      <c r="D386" s="130" t="s">
        <v>97</v>
      </c>
      <c r="E386">
        <v>0.01</v>
      </c>
      <c r="F386">
        <v>0</v>
      </c>
      <c r="G386">
        <v>34332100</v>
      </c>
      <c r="H386">
        <v>462</v>
      </c>
      <c r="I386">
        <v>757</v>
      </c>
      <c r="J386">
        <v>4.97</v>
      </c>
      <c r="K386" s="130" t="s">
        <v>988</v>
      </c>
      <c r="L386">
        <v>0.52</v>
      </c>
      <c r="M386" s="130"/>
      <c r="N386">
        <v>0</v>
      </c>
      <c r="O386">
        <v>19.09</v>
      </c>
      <c r="P386">
        <v>23.53</v>
      </c>
      <c r="Q386">
        <v>353.68</v>
      </c>
      <c r="R386" s="130"/>
      <c r="S386">
        <v>46.75</v>
      </c>
      <c r="T386" s="130"/>
      <c r="U386">
        <v>96</v>
      </c>
      <c r="V386">
        <v>61</v>
      </c>
      <c r="W386">
        <v>-0.08</v>
      </c>
      <c r="X386" s="130"/>
    </row>
    <row r="387" spans="1:24" x14ac:dyDescent="0.3">
      <c r="A387" s="130" t="s">
        <v>423</v>
      </c>
      <c r="B387">
        <v>385</v>
      </c>
      <c r="C387" s="130" t="s">
        <v>895</v>
      </c>
      <c r="D387" s="130" t="s">
        <v>6</v>
      </c>
      <c r="E387">
        <v>8.75</v>
      </c>
      <c r="F387">
        <v>0.56999999999999995</v>
      </c>
      <c r="G387">
        <v>2665200</v>
      </c>
      <c r="H387">
        <v>23326</v>
      </c>
      <c r="I387">
        <v>14651</v>
      </c>
      <c r="K387" s="130" t="s">
        <v>1064</v>
      </c>
      <c r="L387">
        <v>0.15</v>
      </c>
      <c r="M387" s="130"/>
      <c r="N387">
        <v>0</v>
      </c>
      <c r="O387">
        <v>-8.14</v>
      </c>
      <c r="P387">
        <v>-13.31</v>
      </c>
      <c r="Q387">
        <v>-16.77</v>
      </c>
      <c r="R387" s="130"/>
      <c r="S387">
        <v>34.590000000000003</v>
      </c>
      <c r="T387" s="130"/>
      <c r="X387" s="130"/>
    </row>
    <row r="388" spans="1:24" x14ac:dyDescent="0.3">
      <c r="A388" s="130" t="s">
        <v>422</v>
      </c>
      <c r="B388">
        <v>386</v>
      </c>
      <c r="C388" s="130" t="s">
        <v>895</v>
      </c>
      <c r="D388" s="130" t="s">
        <v>6</v>
      </c>
      <c r="E388">
        <v>3.96</v>
      </c>
      <c r="F388">
        <v>2.06</v>
      </c>
      <c r="G388">
        <v>2400</v>
      </c>
      <c r="H388">
        <v>9</v>
      </c>
      <c r="I388">
        <v>4308</v>
      </c>
      <c r="J388">
        <v>161.54</v>
      </c>
      <c r="K388" s="130" t="s">
        <v>2773</v>
      </c>
      <c r="L388">
        <v>2.06</v>
      </c>
      <c r="M388" s="130"/>
      <c r="N388">
        <v>0.02</v>
      </c>
      <c r="O388">
        <v>1.67</v>
      </c>
      <c r="P388">
        <v>2.88</v>
      </c>
      <c r="Q388">
        <v>2.6</v>
      </c>
      <c r="R388" s="130"/>
      <c r="S388">
        <v>11.92</v>
      </c>
      <c r="T388" s="130"/>
      <c r="U388">
        <v>1035</v>
      </c>
      <c r="V388">
        <v>1080</v>
      </c>
      <c r="W388">
        <v>-0.97</v>
      </c>
      <c r="X388" s="130"/>
    </row>
    <row r="389" spans="1:24" x14ac:dyDescent="0.3">
      <c r="A389" s="130" t="s">
        <v>421</v>
      </c>
      <c r="B389">
        <v>387</v>
      </c>
      <c r="C389" s="130" t="s">
        <v>895</v>
      </c>
      <c r="D389" s="130" t="s">
        <v>6</v>
      </c>
      <c r="E389">
        <v>3.78</v>
      </c>
      <c r="F389">
        <v>-3.08</v>
      </c>
      <c r="G389">
        <v>67200</v>
      </c>
      <c r="H389">
        <v>269</v>
      </c>
      <c r="I389">
        <v>1382</v>
      </c>
      <c r="J389">
        <v>33.68</v>
      </c>
      <c r="K389" s="130" t="s">
        <v>2184</v>
      </c>
      <c r="L389">
        <v>0.26</v>
      </c>
      <c r="M389" s="130"/>
      <c r="N389">
        <v>0.11</v>
      </c>
      <c r="O389">
        <v>-0.56999999999999995</v>
      </c>
      <c r="P389">
        <v>13.25</v>
      </c>
      <c r="Q389">
        <v>76.75</v>
      </c>
      <c r="R389" s="130"/>
      <c r="S389">
        <v>16.55</v>
      </c>
      <c r="T389" s="130"/>
      <c r="U389">
        <v>630</v>
      </c>
      <c r="W389">
        <v>-0.09</v>
      </c>
      <c r="X389" s="130"/>
    </row>
    <row r="390" spans="1:24" x14ac:dyDescent="0.3">
      <c r="A390" s="130" t="s">
        <v>420</v>
      </c>
      <c r="B390">
        <v>388</v>
      </c>
      <c r="C390" s="130" t="s">
        <v>895</v>
      </c>
      <c r="D390" s="130" t="s">
        <v>6</v>
      </c>
      <c r="E390">
        <v>49</v>
      </c>
      <c r="F390">
        <v>-7.55</v>
      </c>
      <c r="G390">
        <v>1600</v>
      </c>
      <c r="H390">
        <v>81</v>
      </c>
      <c r="I390">
        <v>1715</v>
      </c>
      <c r="J390">
        <v>10.02</v>
      </c>
      <c r="K390" s="130" t="s">
        <v>1018</v>
      </c>
      <c r="L390">
        <v>1.9</v>
      </c>
      <c r="M390" s="130" t="s">
        <v>896</v>
      </c>
      <c r="N390">
        <v>4.8899999999999997</v>
      </c>
      <c r="O390">
        <v>3.8</v>
      </c>
      <c r="P390">
        <v>8.07</v>
      </c>
      <c r="Q390">
        <v>6.7</v>
      </c>
      <c r="R390" s="130" t="s">
        <v>3046</v>
      </c>
      <c r="S390">
        <v>56.82</v>
      </c>
      <c r="T390" s="130"/>
      <c r="U390">
        <v>452</v>
      </c>
      <c r="V390">
        <v>559</v>
      </c>
      <c r="W390">
        <v>0.56999999999999995</v>
      </c>
      <c r="X390" s="130"/>
    </row>
    <row r="391" spans="1:24" x14ac:dyDescent="0.3">
      <c r="A391" s="130" t="s">
        <v>419</v>
      </c>
      <c r="B391">
        <v>389</v>
      </c>
      <c r="C391" s="130" t="s">
        <v>895</v>
      </c>
      <c r="D391" s="130" t="s">
        <v>97</v>
      </c>
      <c r="E391">
        <v>0.14000000000000001</v>
      </c>
      <c r="F391">
        <v>0</v>
      </c>
      <c r="G391">
        <v>635300</v>
      </c>
      <c r="H391">
        <v>87</v>
      </c>
      <c r="I391">
        <v>570</v>
      </c>
      <c r="K391" s="130" t="s">
        <v>2240</v>
      </c>
      <c r="L391">
        <v>11.58</v>
      </c>
      <c r="M391" s="130"/>
      <c r="N391">
        <v>0</v>
      </c>
      <c r="O391">
        <v>-8.4600000000000009</v>
      </c>
      <c r="P391">
        <v>-202.2</v>
      </c>
      <c r="Q391">
        <v>-32.159999999999997</v>
      </c>
      <c r="R391" s="130"/>
      <c r="S391">
        <v>47.08</v>
      </c>
      <c r="T391" s="130"/>
      <c r="X391" s="130"/>
    </row>
    <row r="392" spans="1:24" x14ac:dyDescent="0.3">
      <c r="A392" s="130" t="s">
        <v>418</v>
      </c>
      <c r="B392">
        <v>390</v>
      </c>
      <c r="C392" s="130" t="s">
        <v>895</v>
      </c>
      <c r="D392" s="130" t="s">
        <v>6</v>
      </c>
      <c r="E392">
        <v>2.56</v>
      </c>
      <c r="F392">
        <v>3.23</v>
      </c>
      <c r="G392">
        <v>2893800</v>
      </c>
      <c r="H392">
        <v>7336</v>
      </c>
      <c r="I392">
        <v>5244</v>
      </c>
      <c r="J392">
        <v>11.28</v>
      </c>
      <c r="K392" s="130" t="s">
        <v>982</v>
      </c>
      <c r="L392">
        <v>0.36</v>
      </c>
      <c r="M392" s="130" t="s">
        <v>1027</v>
      </c>
      <c r="N392">
        <v>0.23</v>
      </c>
      <c r="O392">
        <v>11.3</v>
      </c>
      <c r="P392">
        <v>14.55</v>
      </c>
      <c r="Q392">
        <v>51</v>
      </c>
      <c r="R392" s="130" t="s">
        <v>2190</v>
      </c>
      <c r="S392">
        <v>25.32</v>
      </c>
      <c r="T392" s="130"/>
      <c r="U392">
        <v>334</v>
      </c>
      <c r="V392">
        <v>301</v>
      </c>
      <c r="W392">
        <v>-0.56999999999999995</v>
      </c>
      <c r="X392" s="130"/>
    </row>
    <row r="393" spans="1:24" x14ac:dyDescent="0.3">
      <c r="A393" s="130" t="s">
        <v>417</v>
      </c>
      <c r="B393">
        <v>391</v>
      </c>
      <c r="C393" s="130" t="s">
        <v>895</v>
      </c>
      <c r="D393" s="130" t="s">
        <v>6</v>
      </c>
      <c r="E393">
        <v>6.55</v>
      </c>
      <c r="F393">
        <v>2.34</v>
      </c>
      <c r="G393">
        <v>8916100</v>
      </c>
      <c r="H393">
        <v>57680</v>
      </c>
      <c r="I393">
        <v>8970</v>
      </c>
      <c r="J393">
        <v>4.5999999999999996</v>
      </c>
      <c r="K393" s="130" t="s">
        <v>1011</v>
      </c>
      <c r="L393">
        <v>2.27</v>
      </c>
      <c r="M393" s="130" t="s">
        <v>900</v>
      </c>
      <c r="N393">
        <v>1.43</v>
      </c>
      <c r="O393">
        <v>13.61</v>
      </c>
      <c r="P393">
        <v>34.979999999999997</v>
      </c>
      <c r="Q393">
        <v>15.99</v>
      </c>
      <c r="R393" s="130" t="s">
        <v>3195</v>
      </c>
      <c r="S393">
        <v>49.41</v>
      </c>
      <c r="T393" s="130"/>
      <c r="U393">
        <v>48</v>
      </c>
      <c r="V393">
        <v>127</v>
      </c>
      <c r="W393">
        <v>0.16</v>
      </c>
      <c r="X393" s="130"/>
    </row>
    <row r="394" spans="1:24" x14ac:dyDescent="0.3">
      <c r="A394" s="130" t="s">
        <v>416</v>
      </c>
      <c r="B394">
        <v>392</v>
      </c>
      <c r="C394" s="130" t="s">
        <v>895</v>
      </c>
      <c r="D394" s="130" t="s">
        <v>834</v>
      </c>
      <c r="E394">
        <v>1.04</v>
      </c>
      <c r="F394">
        <v>0</v>
      </c>
      <c r="G394">
        <v>0</v>
      </c>
      <c r="H394">
        <v>0</v>
      </c>
      <c r="I394">
        <v>3878</v>
      </c>
      <c r="K394" s="130"/>
      <c r="L394">
        <v>-5.81</v>
      </c>
      <c r="M394" s="130"/>
      <c r="N394">
        <v>0</v>
      </c>
      <c r="O394">
        <v>-25.68</v>
      </c>
      <c r="Q394">
        <v>-53.83</v>
      </c>
      <c r="R394" s="130"/>
      <c r="S394">
        <v>11.75</v>
      </c>
      <c r="T394" s="130"/>
      <c r="X394" s="130"/>
    </row>
    <row r="395" spans="1:24" x14ac:dyDescent="0.3">
      <c r="A395" s="130" t="s">
        <v>845</v>
      </c>
      <c r="B395">
        <v>393</v>
      </c>
      <c r="C395" s="130" t="s">
        <v>895</v>
      </c>
      <c r="D395" s="130" t="s">
        <v>6</v>
      </c>
      <c r="E395">
        <v>10.9</v>
      </c>
      <c r="F395">
        <v>-0.91</v>
      </c>
      <c r="G395">
        <v>4000</v>
      </c>
      <c r="H395">
        <v>43</v>
      </c>
      <c r="I395">
        <v>1526</v>
      </c>
      <c r="J395">
        <v>39.21</v>
      </c>
      <c r="K395" s="130" t="s">
        <v>1067</v>
      </c>
      <c r="L395">
        <v>1.42</v>
      </c>
      <c r="M395" s="130"/>
      <c r="N395">
        <v>0.28000000000000003</v>
      </c>
      <c r="O395">
        <v>-1.08</v>
      </c>
      <c r="P395">
        <v>4.66</v>
      </c>
      <c r="Q395">
        <v>187.66</v>
      </c>
      <c r="R395" s="130"/>
      <c r="S395">
        <v>18.850000000000001</v>
      </c>
      <c r="T395" s="130"/>
      <c r="U395">
        <v>900</v>
      </c>
      <c r="W395">
        <v>-0.39</v>
      </c>
      <c r="X395" s="130"/>
    </row>
    <row r="396" spans="1:24" x14ac:dyDescent="0.3">
      <c r="A396" s="130" t="s">
        <v>415</v>
      </c>
      <c r="B396">
        <v>394</v>
      </c>
      <c r="C396" s="130" t="s">
        <v>905</v>
      </c>
      <c r="D396" s="130" t="s">
        <v>6</v>
      </c>
      <c r="E396">
        <v>14</v>
      </c>
      <c r="F396">
        <v>-0.71</v>
      </c>
      <c r="G396">
        <v>900</v>
      </c>
      <c r="H396">
        <v>13</v>
      </c>
      <c r="I396">
        <v>140</v>
      </c>
      <c r="J396">
        <v>15.84</v>
      </c>
      <c r="K396" s="130" t="s">
        <v>1063</v>
      </c>
      <c r="L396">
        <v>0.12</v>
      </c>
      <c r="M396" s="130" t="s">
        <v>921</v>
      </c>
      <c r="N396">
        <v>0.88</v>
      </c>
      <c r="O396">
        <v>2.1</v>
      </c>
      <c r="P396">
        <v>2.0699999999999998</v>
      </c>
      <c r="Q396">
        <v>-2.59</v>
      </c>
      <c r="R396" s="130" t="s">
        <v>1037</v>
      </c>
      <c r="S396">
        <v>23.39</v>
      </c>
      <c r="T396" s="130"/>
      <c r="U396">
        <v>750</v>
      </c>
      <c r="V396">
        <v>755</v>
      </c>
      <c r="W396">
        <v>-3.17</v>
      </c>
      <c r="X396" s="130"/>
    </row>
    <row r="397" spans="1:24" x14ac:dyDescent="0.3">
      <c r="A397" s="130" t="s">
        <v>846</v>
      </c>
      <c r="B397">
        <v>395</v>
      </c>
      <c r="C397" s="130" t="s">
        <v>898</v>
      </c>
      <c r="D397" s="130" t="s">
        <v>6</v>
      </c>
      <c r="E397">
        <v>8.4499999999999993</v>
      </c>
      <c r="F397">
        <v>1.2</v>
      </c>
      <c r="G397">
        <v>5817300</v>
      </c>
      <c r="H397">
        <v>49191</v>
      </c>
      <c r="I397">
        <v>11915</v>
      </c>
      <c r="J397">
        <v>109.1</v>
      </c>
      <c r="K397" s="130" t="s">
        <v>3196</v>
      </c>
      <c r="L397">
        <v>0.3</v>
      </c>
      <c r="M397" s="130"/>
      <c r="N397">
        <v>0.08</v>
      </c>
      <c r="O397">
        <v>5.95</v>
      </c>
      <c r="P397">
        <v>5.7</v>
      </c>
      <c r="Q397">
        <v>3.57</v>
      </c>
      <c r="R397" s="130" t="s">
        <v>894</v>
      </c>
      <c r="S397">
        <v>27.82</v>
      </c>
      <c r="T397" s="130"/>
      <c r="U397">
        <v>938</v>
      </c>
      <c r="V397">
        <v>862</v>
      </c>
      <c r="X397" s="130"/>
    </row>
    <row r="398" spans="1:24" x14ac:dyDescent="0.3">
      <c r="A398" s="130" t="s">
        <v>414</v>
      </c>
      <c r="B398">
        <v>396</v>
      </c>
      <c r="C398" s="130" t="s">
        <v>895</v>
      </c>
      <c r="D398" s="130" t="s">
        <v>6</v>
      </c>
      <c r="E398">
        <v>76.75</v>
      </c>
      <c r="F398">
        <v>0.33</v>
      </c>
      <c r="G398">
        <v>1000</v>
      </c>
      <c r="H398">
        <v>77</v>
      </c>
      <c r="I398">
        <v>1067</v>
      </c>
      <c r="J398">
        <v>8.91</v>
      </c>
      <c r="K398" s="130" t="s">
        <v>1008</v>
      </c>
      <c r="L398">
        <v>1.88</v>
      </c>
      <c r="M398" s="130" t="s">
        <v>1100</v>
      </c>
      <c r="N398">
        <v>8.61</v>
      </c>
      <c r="O398">
        <v>3.53</v>
      </c>
      <c r="P398">
        <v>8.48</v>
      </c>
      <c r="Q398">
        <v>5.08</v>
      </c>
      <c r="R398" s="130" t="s">
        <v>2770</v>
      </c>
      <c r="S398">
        <v>38.25</v>
      </c>
      <c r="T398" s="130"/>
      <c r="U398">
        <v>414</v>
      </c>
      <c r="V398">
        <v>543</v>
      </c>
      <c r="W398">
        <v>0.8</v>
      </c>
      <c r="X398" s="130"/>
    </row>
    <row r="399" spans="1:24" x14ac:dyDescent="0.3">
      <c r="A399" s="130" t="s">
        <v>847</v>
      </c>
      <c r="B399">
        <v>397</v>
      </c>
      <c r="C399" s="130" t="s">
        <v>898</v>
      </c>
      <c r="D399" s="130" t="s">
        <v>6</v>
      </c>
      <c r="E399">
        <v>17.600000000000001</v>
      </c>
      <c r="F399">
        <v>0</v>
      </c>
      <c r="G399">
        <v>1669600</v>
      </c>
      <c r="H399">
        <v>29735</v>
      </c>
      <c r="I399">
        <v>5280</v>
      </c>
      <c r="J399">
        <v>24.84</v>
      </c>
      <c r="K399" s="130" t="s">
        <v>2923</v>
      </c>
      <c r="M399" s="130" t="s">
        <v>897</v>
      </c>
      <c r="N399">
        <v>0.71</v>
      </c>
      <c r="O399">
        <v>12.81</v>
      </c>
      <c r="P399">
        <v>15.82</v>
      </c>
      <c r="Q399">
        <v>7.87</v>
      </c>
      <c r="R399" s="130"/>
      <c r="S399">
        <v>25</v>
      </c>
      <c r="T399" s="130"/>
      <c r="U399">
        <v>518</v>
      </c>
      <c r="V399">
        <v>468</v>
      </c>
      <c r="X399" s="130"/>
    </row>
    <row r="400" spans="1:24" x14ac:dyDescent="0.3">
      <c r="A400" s="130" t="s">
        <v>413</v>
      </c>
      <c r="B400">
        <v>398</v>
      </c>
      <c r="C400" s="130" t="s">
        <v>895</v>
      </c>
      <c r="D400" s="130" t="s">
        <v>6</v>
      </c>
      <c r="E400">
        <v>39</v>
      </c>
      <c r="F400">
        <v>0</v>
      </c>
      <c r="G400">
        <v>15300</v>
      </c>
      <c r="H400">
        <v>590</v>
      </c>
      <c r="I400">
        <v>6240</v>
      </c>
      <c r="J400">
        <v>29.4</v>
      </c>
      <c r="K400" s="130" t="s">
        <v>3042</v>
      </c>
      <c r="L400">
        <v>0.14000000000000001</v>
      </c>
      <c r="M400" s="130" t="s">
        <v>949</v>
      </c>
      <c r="N400">
        <v>1.33</v>
      </c>
      <c r="O400">
        <v>11.09</v>
      </c>
      <c r="P400">
        <v>10.119999999999999</v>
      </c>
      <c r="Q400">
        <v>8.26</v>
      </c>
      <c r="R400" s="130" t="s">
        <v>2763</v>
      </c>
      <c r="S400">
        <v>36.08</v>
      </c>
      <c r="T400" s="130"/>
      <c r="U400">
        <v>682</v>
      </c>
      <c r="V400">
        <v>553</v>
      </c>
      <c r="W400">
        <v>-16.03</v>
      </c>
      <c r="X400" s="130"/>
    </row>
    <row r="401" spans="1:24" x14ac:dyDescent="0.3">
      <c r="A401" s="130" t="s">
        <v>412</v>
      </c>
      <c r="B401">
        <v>399</v>
      </c>
      <c r="C401" s="130" t="s">
        <v>895</v>
      </c>
      <c r="D401" s="130" t="s">
        <v>6</v>
      </c>
      <c r="E401">
        <v>0.4</v>
      </c>
      <c r="F401">
        <v>-2.44</v>
      </c>
      <c r="G401">
        <v>14669000</v>
      </c>
      <c r="H401">
        <v>5867</v>
      </c>
      <c r="I401">
        <v>3176</v>
      </c>
      <c r="K401" s="130" t="s">
        <v>1035</v>
      </c>
      <c r="L401">
        <v>1.17</v>
      </c>
      <c r="M401" s="130"/>
      <c r="N401">
        <v>0</v>
      </c>
      <c r="O401">
        <v>-4.8099999999999996</v>
      </c>
      <c r="P401">
        <v>-18.809999999999999</v>
      </c>
      <c r="Q401">
        <v>-134.41999999999999</v>
      </c>
      <c r="R401" s="130"/>
      <c r="S401">
        <v>66.62</v>
      </c>
      <c r="T401" s="130"/>
      <c r="X401" s="130"/>
    </row>
    <row r="402" spans="1:24" x14ac:dyDescent="0.3">
      <c r="A402" s="130" t="s">
        <v>411</v>
      </c>
      <c r="B402">
        <v>400</v>
      </c>
      <c r="C402" s="130" t="s">
        <v>895</v>
      </c>
      <c r="D402" s="130" t="s">
        <v>6</v>
      </c>
      <c r="E402">
        <v>2.5</v>
      </c>
      <c r="F402">
        <v>5.04</v>
      </c>
      <c r="G402">
        <v>148400</v>
      </c>
      <c r="H402">
        <v>362</v>
      </c>
      <c r="I402">
        <v>3452</v>
      </c>
      <c r="J402">
        <v>127.98</v>
      </c>
      <c r="K402" s="130" t="s">
        <v>1098</v>
      </c>
      <c r="L402">
        <v>1.77</v>
      </c>
      <c r="M402" s="130"/>
      <c r="N402">
        <v>0.02</v>
      </c>
      <c r="O402">
        <v>2.67</v>
      </c>
      <c r="P402">
        <v>0.6</v>
      </c>
      <c r="Q402">
        <v>4.49</v>
      </c>
      <c r="R402" s="130"/>
      <c r="S402">
        <v>24.67</v>
      </c>
      <c r="T402" s="130"/>
      <c r="U402">
        <v>1069</v>
      </c>
      <c r="V402">
        <v>1022</v>
      </c>
      <c r="W402">
        <v>-0.28000000000000003</v>
      </c>
      <c r="X402" s="130"/>
    </row>
    <row r="403" spans="1:24" x14ac:dyDescent="0.3">
      <c r="A403" s="130" t="s">
        <v>410</v>
      </c>
      <c r="B403">
        <v>401</v>
      </c>
      <c r="C403" s="130" t="s">
        <v>895</v>
      </c>
      <c r="D403" s="130" t="s">
        <v>6</v>
      </c>
      <c r="E403">
        <v>0.84</v>
      </c>
      <c r="F403">
        <v>-2.33</v>
      </c>
      <c r="G403">
        <v>71167700</v>
      </c>
      <c r="H403">
        <v>60598</v>
      </c>
      <c r="I403">
        <v>2172</v>
      </c>
      <c r="K403" s="130" t="s">
        <v>1037</v>
      </c>
      <c r="L403">
        <v>3.87</v>
      </c>
      <c r="M403" s="130"/>
      <c r="N403">
        <v>0</v>
      </c>
      <c r="O403">
        <v>-4.0599999999999996</v>
      </c>
      <c r="P403">
        <v>-29.67</v>
      </c>
      <c r="Q403">
        <v>-9.9700000000000006</v>
      </c>
      <c r="R403" s="130"/>
      <c r="S403">
        <v>89.21</v>
      </c>
      <c r="T403" s="130"/>
      <c r="X403" s="130"/>
    </row>
    <row r="404" spans="1:24" x14ac:dyDescent="0.3">
      <c r="A404" s="130" t="s">
        <v>409</v>
      </c>
      <c r="B404">
        <v>402</v>
      </c>
      <c r="C404" s="130" t="s">
        <v>895</v>
      </c>
      <c r="D404" s="130" t="s">
        <v>6</v>
      </c>
      <c r="E404">
        <v>4.2</v>
      </c>
      <c r="F404">
        <v>-0.94</v>
      </c>
      <c r="G404">
        <v>9074100</v>
      </c>
      <c r="H404">
        <v>38597</v>
      </c>
      <c r="I404">
        <v>5208</v>
      </c>
      <c r="J404">
        <v>20.32</v>
      </c>
      <c r="K404" s="130" t="s">
        <v>964</v>
      </c>
      <c r="L404">
        <v>0.74</v>
      </c>
      <c r="M404" s="130" t="s">
        <v>940</v>
      </c>
      <c r="N404">
        <v>0.21</v>
      </c>
      <c r="O404">
        <v>6.15</v>
      </c>
      <c r="P404">
        <v>8.14</v>
      </c>
      <c r="Q404">
        <v>19.37</v>
      </c>
      <c r="R404" s="130" t="s">
        <v>3197</v>
      </c>
      <c r="S404">
        <v>40.92</v>
      </c>
      <c r="T404" s="130"/>
      <c r="U404">
        <v>640</v>
      </c>
      <c r="V404">
        <v>628</v>
      </c>
      <c r="W404">
        <v>-5.26</v>
      </c>
      <c r="X404" s="130"/>
    </row>
    <row r="405" spans="1:24" x14ac:dyDescent="0.3">
      <c r="A405" s="130" t="s">
        <v>408</v>
      </c>
      <c r="B405">
        <v>403</v>
      </c>
      <c r="C405" s="130" t="s">
        <v>895</v>
      </c>
      <c r="D405" s="130" t="s">
        <v>6</v>
      </c>
      <c r="E405">
        <v>10</v>
      </c>
      <c r="F405">
        <v>0</v>
      </c>
      <c r="G405">
        <v>100</v>
      </c>
      <c r="H405">
        <v>1</v>
      </c>
      <c r="I405">
        <v>600</v>
      </c>
      <c r="K405" s="130" t="s">
        <v>1013</v>
      </c>
      <c r="L405">
        <v>0.28000000000000003</v>
      </c>
      <c r="M405" s="130" t="s">
        <v>924</v>
      </c>
      <c r="N405">
        <v>0</v>
      </c>
      <c r="O405">
        <v>0.09</v>
      </c>
      <c r="P405">
        <v>-0.01</v>
      </c>
      <c r="Q405">
        <v>-5.18</v>
      </c>
      <c r="R405" s="130" t="s">
        <v>896</v>
      </c>
      <c r="S405">
        <v>30.61</v>
      </c>
      <c r="T405" s="130"/>
      <c r="X405" s="130"/>
    </row>
    <row r="406" spans="1:24" x14ac:dyDescent="0.3">
      <c r="A406" s="130" t="s">
        <v>407</v>
      </c>
      <c r="B406">
        <v>404</v>
      </c>
      <c r="C406" s="130" t="s">
        <v>895</v>
      </c>
      <c r="D406" s="130" t="s">
        <v>6</v>
      </c>
      <c r="E406">
        <v>1.64</v>
      </c>
      <c r="F406">
        <v>3.14</v>
      </c>
      <c r="G406">
        <v>10482000</v>
      </c>
      <c r="H406">
        <v>17099</v>
      </c>
      <c r="I406">
        <v>1979</v>
      </c>
      <c r="J406">
        <v>28.64</v>
      </c>
      <c r="K406" s="130" t="s">
        <v>3037</v>
      </c>
      <c r="L406">
        <v>0.65</v>
      </c>
      <c r="M406" s="130"/>
      <c r="N406">
        <v>0.06</v>
      </c>
      <c r="O406">
        <v>15.27</v>
      </c>
      <c r="P406">
        <v>13.2</v>
      </c>
      <c r="Q406">
        <v>15.7</v>
      </c>
      <c r="R406" s="130"/>
      <c r="S406">
        <v>50.8</v>
      </c>
      <c r="T406" s="130"/>
      <c r="U406">
        <v>597</v>
      </c>
      <c r="V406">
        <v>468</v>
      </c>
      <c r="W406">
        <v>-0.06</v>
      </c>
      <c r="X406" s="130"/>
    </row>
    <row r="407" spans="1:24" x14ac:dyDescent="0.3">
      <c r="A407" s="130" t="s">
        <v>406</v>
      </c>
      <c r="B407">
        <v>405</v>
      </c>
      <c r="C407" s="130" t="s">
        <v>895</v>
      </c>
      <c r="D407" s="130" t="s">
        <v>6</v>
      </c>
      <c r="E407">
        <v>26</v>
      </c>
      <c r="F407">
        <v>0</v>
      </c>
      <c r="G407">
        <v>0</v>
      </c>
      <c r="H407">
        <v>0</v>
      </c>
      <c r="I407">
        <v>555</v>
      </c>
      <c r="K407" s="130" t="s">
        <v>2756</v>
      </c>
      <c r="L407">
        <v>0.88</v>
      </c>
      <c r="M407" s="130"/>
      <c r="N407">
        <v>0</v>
      </c>
      <c r="O407">
        <v>-3.66</v>
      </c>
      <c r="P407">
        <v>-6.94</v>
      </c>
      <c r="Q407">
        <v>-6.47</v>
      </c>
      <c r="R407" s="130"/>
      <c r="S407">
        <v>38.94</v>
      </c>
      <c r="T407" s="130"/>
      <c r="X407" s="130"/>
    </row>
    <row r="408" spans="1:24" x14ac:dyDescent="0.3">
      <c r="A408" s="130" t="s">
        <v>405</v>
      </c>
      <c r="B408">
        <v>406</v>
      </c>
      <c r="C408" s="130" t="s">
        <v>895</v>
      </c>
      <c r="D408" s="130" t="s">
        <v>6</v>
      </c>
      <c r="E408">
        <v>330</v>
      </c>
      <c r="F408">
        <v>0.61</v>
      </c>
      <c r="G408">
        <v>300</v>
      </c>
      <c r="H408">
        <v>99</v>
      </c>
      <c r="I408">
        <v>4982</v>
      </c>
      <c r="K408" s="130" t="s">
        <v>2754</v>
      </c>
      <c r="L408">
        <v>2.17</v>
      </c>
      <c r="M408" s="130"/>
      <c r="N408">
        <v>0</v>
      </c>
      <c r="O408">
        <v>-12.69</v>
      </c>
      <c r="P408">
        <v>-55.86</v>
      </c>
      <c r="Q408">
        <v>-103.02</v>
      </c>
      <c r="R408" s="130"/>
      <c r="S408">
        <v>20.89</v>
      </c>
      <c r="T408" s="130"/>
      <c r="X408" s="130"/>
    </row>
    <row r="409" spans="1:24" x14ac:dyDescent="0.3">
      <c r="A409" s="130" t="s">
        <v>404</v>
      </c>
      <c r="B409">
        <v>407</v>
      </c>
      <c r="C409" s="130" t="s">
        <v>905</v>
      </c>
      <c r="D409" s="130" t="s">
        <v>6</v>
      </c>
      <c r="E409">
        <v>41</v>
      </c>
      <c r="F409">
        <v>-0.61</v>
      </c>
      <c r="G409">
        <v>34300</v>
      </c>
      <c r="H409">
        <v>1378</v>
      </c>
      <c r="I409">
        <v>15375</v>
      </c>
      <c r="J409">
        <v>21.04</v>
      </c>
      <c r="K409" s="130" t="s">
        <v>1101</v>
      </c>
      <c r="L409">
        <v>0.26</v>
      </c>
      <c r="M409" s="130" t="s">
        <v>962</v>
      </c>
      <c r="N409">
        <v>1.95</v>
      </c>
      <c r="O409">
        <v>7.45</v>
      </c>
      <c r="P409">
        <v>10.63</v>
      </c>
      <c r="Q409">
        <v>6.84</v>
      </c>
      <c r="R409" s="130" t="s">
        <v>901</v>
      </c>
      <c r="S409">
        <v>20.34</v>
      </c>
      <c r="T409" s="130"/>
      <c r="U409">
        <v>585</v>
      </c>
      <c r="V409">
        <v>581</v>
      </c>
      <c r="W409">
        <v>-2.5099999999999998</v>
      </c>
      <c r="X409" s="130"/>
    </row>
    <row r="410" spans="1:24" x14ac:dyDescent="0.3">
      <c r="A410" s="130" t="s">
        <v>848</v>
      </c>
      <c r="B410">
        <v>408</v>
      </c>
      <c r="C410" s="130" t="s">
        <v>898</v>
      </c>
      <c r="D410" s="130" t="s">
        <v>6</v>
      </c>
      <c r="E410">
        <v>28.75</v>
      </c>
      <c r="F410">
        <v>1.77</v>
      </c>
      <c r="G410">
        <v>29652500</v>
      </c>
      <c r="H410">
        <v>851010</v>
      </c>
      <c r="I410">
        <v>345000</v>
      </c>
      <c r="J410">
        <v>25.37</v>
      </c>
      <c r="K410" s="130" t="s">
        <v>901</v>
      </c>
      <c r="L410">
        <v>2.83</v>
      </c>
      <c r="M410" s="130" t="s">
        <v>921</v>
      </c>
      <c r="N410">
        <v>1.1299999999999999</v>
      </c>
      <c r="O410">
        <v>7.86</v>
      </c>
      <c r="P410">
        <v>11.9</v>
      </c>
      <c r="Q410">
        <v>3.02</v>
      </c>
      <c r="R410" s="130" t="s">
        <v>2186</v>
      </c>
      <c r="S410">
        <v>23.72</v>
      </c>
      <c r="T410" s="130"/>
      <c r="U410">
        <v>591</v>
      </c>
      <c r="V410">
        <v>614</v>
      </c>
      <c r="X410" s="130"/>
    </row>
    <row r="411" spans="1:24" x14ac:dyDescent="0.3">
      <c r="A411" s="130" t="s">
        <v>403</v>
      </c>
      <c r="B411">
        <v>409</v>
      </c>
      <c r="C411" s="130" t="s">
        <v>895</v>
      </c>
      <c r="D411" s="130" t="s">
        <v>6</v>
      </c>
      <c r="E411">
        <v>8.85</v>
      </c>
      <c r="F411">
        <v>0</v>
      </c>
      <c r="G411">
        <v>6630700</v>
      </c>
      <c r="H411">
        <v>58641</v>
      </c>
      <c r="I411">
        <v>21708</v>
      </c>
      <c r="J411">
        <v>7.15</v>
      </c>
      <c r="K411" s="130" t="s">
        <v>1023</v>
      </c>
      <c r="L411">
        <v>1.91</v>
      </c>
      <c r="M411" s="130" t="s">
        <v>942</v>
      </c>
      <c r="N411">
        <v>1.24</v>
      </c>
      <c r="O411">
        <v>12.29</v>
      </c>
      <c r="P411">
        <v>26.34</v>
      </c>
      <c r="Q411">
        <v>24.34</v>
      </c>
      <c r="R411" s="130" t="s">
        <v>3126</v>
      </c>
      <c r="S411">
        <v>32.28</v>
      </c>
      <c r="T411" s="130"/>
      <c r="U411">
        <v>106</v>
      </c>
      <c r="V411">
        <v>196</v>
      </c>
      <c r="W411">
        <v>0.08</v>
      </c>
      <c r="X411" s="130"/>
    </row>
    <row r="412" spans="1:24" x14ac:dyDescent="0.3">
      <c r="A412" s="130" t="s">
        <v>402</v>
      </c>
      <c r="B412">
        <v>410</v>
      </c>
      <c r="C412" s="130" t="s">
        <v>905</v>
      </c>
      <c r="D412" s="130" t="s">
        <v>6</v>
      </c>
      <c r="E412">
        <v>36.5</v>
      </c>
      <c r="F412">
        <v>0</v>
      </c>
      <c r="G412">
        <v>7231000</v>
      </c>
      <c r="H412">
        <v>262695</v>
      </c>
      <c r="I412">
        <v>109637</v>
      </c>
      <c r="J412">
        <v>30.47</v>
      </c>
      <c r="K412" s="130" t="s">
        <v>3141</v>
      </c>
      <c r="L412">
        <v>0.34</v>
      </c>
      <c r="M412" s="130" t="s">
        <v>950</v>
      </c>
      <c r="N412">
        <v>1.2</v>
      </c>
      <c r="O412">
        <v>15.76</v>
      </c>
      <c r="P412">
        <v>18.64</v>
      </c>
      <c r="Q412">
        <v>12.68</v>
      </c>
      <c r="R412" s="130" t="s">
        <v>1105</v>
      </c>
      <c r="S412">
        <v>46.56</v>
      </c>
      <c r="T412" s="130"/>
      <c r="U412">
        <v>526</v>
      </c>
      <c r="V412">
        <v>477</v>
      </c>
      <c r="W412">
        <v>3.61</v>
      </c>
      <c r="X412" s="130"/>
    </row>
    <row r="413" spans="1:24" x14ac:dyDescent="0.3">
      <c r="A413" s="130" t="s">
        <v>401</v>
      </c>
      <c r="B413">
        <v>411</v>
      </c>
      <c r="C413" s="130" t="s">
        <v>895</v>
      </c>
      <c r="D413" s="130" t="s">
        <v>6</v>
      </c>
      <c r="E413">
        <v>9.35</v>
      </c>
      <c r="F413">
        <v>9.36</v>
      </c>
      <c r="G413">
        <v>9609100</v>
      </c>
      <c r="H413">
        <v>87303</v>
      </c>
      <c r="I413">
        <v>2618</v>
      </c>
      <c r="K413" s="130" t="s">
        <v>2955</v>
      </c>
      <c r="L413">
        <v>0.24</v>
      </c>
      <c r="M413" s="130"/>
      <c r="N413">
        <v>0</v>
      </c>
      <c r="O413">
        <v>-1.93</v>
      </c>
      <c r="P413">
        <v>-3.24</v>
      </c>
      <c r="Q413">
        <v>8.23</v>
      </c>
      <c r="R413" s="130" t="s">
        <v>3198</v>
      </c>
      <c r="S413">
        <v>37.24</v>
      </c>
      <c r="T413" s="130"/>
      <c r="X413" s="130"/>
    </row>
    <row r="414" spans="1:24" x14ac:dyDescent="0.3">
      <c r="A414" s="130" t="s">
        <v>400</v>
      </c>
      <c r="B414">
        <v>412</v>
      </c>
      <c r="C414" s="130" t="s">
        <v>895</v>
      </c>
      <c r="D414" s="130" t="s">
        <v>239</v>
      </c>
      <c r="E414">
        <v>0.03</v>
      </c>
      <c r="F414">
        <v>0</v>
      </c>
      <c r="G414">
        <v>0</v>
      </c>
      <c r="H414">
        <v>0</v>
      </c>
      <c r="I414">
        <v>431</v>
      </c>
      <c r="K414" s="130" t="s">
        <v>896</v>
      </c>
      <c r="L414">
        <v>-15.97</v>
      </c>
      <c r="M414" s="130"/>
      <c r="N414">
        <v>0</v>
      </c>
      <c r="O414">
        <v>-7.73</v>
      </c>
      <c r="Q414">
        <v>-571.74</v>
      </c>
      <c r="R414" s="130"/>
      <c r="S414">
        <v>51.31</v>
      </c>
      <c r="T414" s="130"/>
      <c r="X414" s="130"/>
    </row>
    <row r="415" spans="1:24" x14ac:dyDescent="0.3">
      <c r="A415" s="130" t="s">
        <v>849</v>
      </c>
      <c r="B415">
        <v>413</v>
      </c>
      <c r="C415" s="130" t="s">
        <v>898</v>
      </c>
      <c r="D415" s="130" t="s">
        <v>6</v>
      </c>
      <c r="E415">
        <v>3.18</v>
      </c>
      <c r="F415">
        <v>0</v>
      </c>
      <c r="G415">
        <v>34829600</v>
      </c>
      <c r="H415">
        <v>110606</v>
      </c>
      <c r="I415">
        <v>3180</v>
      </c>
      <c r="J415">
        <v>35.07</v>
      </c>
      <c r="K415" s="130" t="s">
        <v>3140</v>
      </c>
      <c r="L415">
        <v>1.19</v>
      </c>
      <c r="M415" s="130" t="s">
        <v>903</v>
      </c>
      <c r="N415">
        <v>0.09</v>
      </c>
      <c r="O415">
        <v>11.97</v>
      </c>
      <c r="P415">
        <v>11.16</v>
      </c>
      <c r="Q415">
        <v>15.97</v>
      </c>
      <c r="R415" s="130"/>
      <c r="S415">
        <v>25.92</v>
      </c>
      <c r="T415" s="130"/>
      <c r="U415">
        <v>686</v>
      </c>
      <c r="V415">
        <v>563</v>
      </c>
      <c r="X415" s="130"/>
    </row>
    <row r="416" spans="1:24" x14ac:dyDescent="0.3">
      <c r="A416" s="130" t="s">
        <v>399</v>
      </c>
      <c r="B416">
        <v>414</v>
      </c>
      <c r="C416" s="130" t="s">
        <v>895</v>
      </c>
      <c r="D416" s="130" t="s">
        <v>239</v>
      </c>
      <c r="E416">
        <v>7.0000000000000007E-2</v>
      </c>
      <c r="F416">
        <v>0</v>
      </c>
      <c r="G416">
        <v>0</v>
      </c>
      <c r="H416">
        <v>0</v>
      </c>
      <c r="I416">
        <v>194</v>
      </c>
      <c r="K416" s="130"/>
      <c r="L416">
        <v>-1.69</v>
      </c>
      <c r="M416" s="130"/>
      <c r="N416">
        <v>0</v>
      </c>
      <c r="O416">
        <v>0.45</v>
      </c>
      <c r="Q416">
        <v>-12.65</v>
      </c>
      <c r="R416" s="130"/>
      <c r="S416">
        <v>100</v>
      </c>
      <c r="T416" s="130"/>
      <c r="X416" s="130"/>
    </row>
    <row r="417" spans="1:24" x14ac:dyDescent="0.3">
      <c r="A417" s="130" t="s">
        <v>398</v>
      </c>
      <c r="B417">
        <v>415</v>
      </c>
      <c r="C417" s="130" t="s">
        <v>895</v>
      </c>
      <c r="D417" s="130" t="s">
        <v>6</v>
      </c>
      <c r="E417">
        <v>1.39</v>
      </c>
      <c r="F417">
        <v>2.96</v>
      </c>
      <c r="G417">
        <v>761300</v>
      </c>
      <c r="H417">
        <v>1043</v>
      </c>
      <c r="I417">
        <v>751</v>
      </c>
      <c r="J417">
        <v>8.68</v>
      </c>
      <c r="K417" s="130" t="s">
        <v>1081</v>
      </c>
      <c r="L417">
        <v>0.39</v>
      </c>
      <c r="M417" s="130" t="s">
        <v>912</v>
      </c>
      <c r="N417">
        <v>0.16</v>
      </c>
      <c r="O417">
        <v>10.46</v>
      </c>
      <c r="P417">
        <v>14.58</v>
      </c>
      <c r="Q417">
        <v>-2.85</v>
      </c>
      <c r="R417" s="130" t="s">
        <v>1110</v>
      </c>
      <c r="S417">
        <v>57.19</v>
      </c>
      <c r="T417" s="130"/>
      <c r="U417">
        <v>261</v>
      </c>
      <c r="V417">
        <v>252</v>
      </c>
      <c r="W417">
        <v>-0.11</v>
      </c>
      <c r="X417" s="130"/>
    </row>
    <row r="418" spans="1:24" x14ac:dyDescent="0.3">
      <c r="A418" s="130" t="s">
        <v>397</v>
      </c>
      <c r="B418">
        <v>416</v>
      </c>
      <c r="C418" s="130" t="s">
        <v>895</v>
      </c>
      <c r="D418" s="130" t="s">
        <v>6</v>
      </c>
      <c r="E418">
        <v>5.0999999999999996</v>
      </c>
      <c r="F418">
        <v>0</v>
      </c>
      <c r="G418">
        <v>1253300</v>
      </c>
      <c r="H418">
        <v>6359</v>
      </c>
      <c r="I418">
        <v>3366</v>
      </c>
      <c r="J418">
        <v>4.9800000000000004</v>
      </c>
      <c r="K418" s="130" t="s">
        <v>1106</v>
      </c>
      <c r="L418">
        <v>0.82</v>
      </c>
      <c r="M418" s="130" t="s">
        <v>1062</v>
      </c>
      <c r="N418">
        <v>1.02</v>
      </c>
      <c r="O418">
        <v>17.21</v>
      </c>
      <c r="P418">
        <v>25.83</v>
      </c>
      <c r="Q418">
        <v>10.71</v>
      </c>
      <c r="R418" s="130" t="s">
        <v>3142</v>
      </c>
      <c r="S418">
        <v>25.53</v>
      </c>
      <c r="T418" s="130"/>
      <c r="U418">
        <v>81</v>
      </c>
      <c r="V418">
        <v>75</v>
      </c>
      <c r="W418">
        <v>-0.01</v>
      </c>
      <c r="X418" s="130"/>
    </row>
    <row r="419" spans="1:24" x14ac:dyDescent="0.3">
      <c r="A419" s="130" t="s">
        <v>396</v>
      </c>
      <c r="B419">
        <v>417</v>
      </c>
      <c r="C419" s="130" t="s">
        <v>895</v>
      </c>
      <c r="D419" s="130" t="s">
        <v>6</v>
      </c>
      <c r="E419">
        <v>11.4</v>
      </c>
      <c r="F419">
        <v>0.88</v>
      </c>
      <c r="G419">
        <v>8300</v>
      </c>
      <c r="H419">
        <v>95</v>
      </c>
      <c r="I419">
        <v>1623</v>
      </c>
      <c r="J419">
        <v>14.03</v>
      </c>
      <c r="K419" s="130" t="s">
        <v>2766</v>
      </c>
      <c r="L419">
        <v>0.17</v>
      </c>
      <c r="M419" s="130" t="s">
        <v>1013</v>
      </c>
      <c r="N419">
        <v>0.81</v>
      </c>
      <c r="O419">
        <v>22.84</v>
      </c>
      <c r="P419">
        <v>23.52</v>
      </c>
      <c r="Q419">
        <v>19.3</v>
      </c>
      <c r="R419" s="130" t="s">
        <v>1114</v>
      </c>
      <c r="S419">
        <v>47.47</v>
      </c>
      <c r="T419" s="130"/>
      <c r="U419">
        <v>277</v>
      </c>
      <c r="V419">
        <v>222</v>
      </c>
      <c r="W419">
        <v>3.64</v>
      </c>
      <c r="X419" s="130"/>
    </row>
    <row r="420" spans="1:24" x14ac:dyDescent="0.3">
      <c r="A420" s="130" t="s">
        <v>395</v>
      </c>
      <c r="B420">
        <v>418</v>
      </c>
      <c r="C420" s="130" t="s">
        <v>895</v>
      </c>
      <c r="D420" s="130" t="s">
        <v>6</v>
      </c>
      <c r="E420">
        <v>69.25</v>
      </c>
      <c r="F420">
        <v>0.36</v>
      </c>
      <c r="G420">
        <v>11600</v>
      </c>
      <c r="H420">
        <v>800</v>
      </c>
      <c r="I420">
        <v>31163</v>
      </c>
      <c r="J420">
        <v>19.84</v>
      </c>
      <c r="K420" s="130" t="s">
        <v>2906</v>
      </c>
      <c r="L420">
        <v>0.11</v>
      </c>
      <c r="M420" s="130" t="s">
        <v>1007</v>
      </c>
      <c r="N420">
        <v>3.49</v>
      </c>
      <c r="O420">
        <v>17.39</v>
      </c>
      <c r="P420">
        <v>17.03</v>
      </c>
      <c r="Q420">
        <v>22.47</v>
      </c>
      <c r="R420" s="130" t="s">
        <v>1092</v>
      </c>
      <c r="S420">
        <v>18.3</v>
      </c>
      <c r="T420" s="130"/>
      <c r="U420">
        <v>440</v>
      </c>
      <c r="V420">
        <v>346</v>
      </c>
      <c r="W420">
        <v>3.53</v>
      </c>
      <c r="X420" s="130"/>
    </row>
    <row r="421" spans="1:24" x14ac:dyDescent="0.3">
      <c r="A421" s="130" t="s">
        <v>394</v>
      </c>
      <c r="B421">
        <v>419</v>
      </c>
      <c r="C421" s="130" t="s">
        <v>895</v>
      </c>
      <c r="D421" s="130" t="s">
        <v>6</v>
      </c>
      <c r="E421">
        <v>5.45</v>
      </c>
      <c r="F421">
        <v>2.83</v>
      </c>
      <c r="G421">
        <v>135700</v>
      </c>
      <c r="H421">
        <v>729</v>
      </c>
      <c r="I421">
        <v>8311</v>
      </c>
      <c r="J421">
        <v>14.23</v>
      </c>
      <c r="K421" s="130" t="s">
        <v>961</v>
      </c>
      <c r="L421">
        <v>0.21</v>
      </c>
      <c r="M421" s="130" t="s">
        <v>924</v>
      </c>
      <c r="N421">
        <v>0.38</v>
      </c>
      <c r="O421">
        <v>12.07</v>
      </c>
      <c r="P421">
        <v>12.86</v>
      </c>
      <c r="Q421">
        <v>11.93</v>
      </c>
      <c r="R421" s="130" t="s">
        <v>3197</v>
      </c>
      <c r="S421">
        <v>20.14</v>
      </c>
      <c r="T421" s="130"/>
      <c r="U421">
        <v>418</v>
      </c>
      <c r="V421">
        <v>333</v>
      </c>
      <c r="W421">
        <v>-0.66</v>
      </c>
      <c r="X421" s="130"/>
    </row>
    <row r="422" spans="1:24" x14ac:dyDescent="0.3">
      <c r="A422" s="130" t="s">
        <v>393</v>
      </c>
      <c r="B422">
        <v>420</v>
      </c>
      <c r="C422" s="130" t="s">
        <v>905</v>
      </c>
      <c r="D422" s="130" t="s">
        <v>6</v>
      </c>
      <c r="E422">
        <v>4.16</v>
      </c>
      <c r="F422">
        <v>-0.95</v>
      </c>
      <c r="G422">
        <v>256600</v>
      </c>
      <c r="H422">
        <v>1075</v>
      </c>
      <c r="I422">
        <v>1123</v>
      </c>
      <c r="J422">
        <v>17.010000000000002</v>
      </c>
      <c r="K422" s="130" t="s">
        <v>953</v>
      </c>
      <c r="L422">
        <v>0.17</v>
      </c>
      <c r="M422" s="130" t="s">
        <v>921</v>
      </c>
      <c r="N422">
        <v>0.24</v>
      </c>
      <c r="O422">
        <v>11.45</v>
      </c>
      <c r="P422">
        <v>11.03</v>
      </c>
      <c r="Q422">
        <v>9.76</v>
      </c>
      <c r="R422" s="130" t="s">
        <v>3199</v>
      </c>
      <c r="S422">
        <v>50.15</v>
      </c>
      <c r="T422" s="130"/>
      <c r="U422">
        <v>516</v>
      </c>
      <c r="V422">
        <v>403</v>
      </c>
      <c r="W422">
        <v>2.5</v>
      </c>
      <c r="X422" s="130"/>
    </row>
    <row r="423" spans="1:24" x14ac:dyDescent="0.3">
      <c r="A423" s="130" t="s">
        <v>392</v>
      </c>
      <c r="B423">
        <v>421</v>
      </c>
      <c r="C423" s="130" t="s">
        <v>905</v>
      </c>
      <c r="D423" s="130" t="s">
        <v>6</v>
      </c>
      <c r="E423">
        <v>8.4</v>
      </c>
      <c r="F423">
        <v>0.6</v>
      </c>
      <c r="G423">
        <v>85800</v>
      </c>
      <c r="H423">
        <v>720</v>
      </c>
      <c r="I423">
        <v>1898</v>
      </c>
      <c r="J423">
        <v>18.690000000000001</v>
      </c>
      <c r="K423" s="130" t="s">
        <v>1103</v>
      </c>
      <c r="L423">
        <v>0.53</v>
      </c>
      <c r="M423" s="130"/>
      <c r="N423">
        <v>0.45</v>
      </c>
      <c r="O423">
        <v>2.68</v>
      </c>
      <c r="P423">
        <v>2.12</v>
      </c>
      <c r="Q423">
        <v>201.01</v>
      </c>
      <c r="R423" s="130"/>
      <c r="S423">
        <v>61.19</v>
      </c>
      <c r="T423" s="130"/>
      <c r="U423">
        <v>793</v>
      </c>
      <c r="V423">
        <v>772</v>
      </c>
      <c r="W423">
        <v>0.65</v>
      </c>
      <c r="X423" s="130"/>
    </row>
    <row r="424" spans="1:24" x14ac:dyDescent="0.3">
      <c r="A424" s="130" t="s">
        <v>391</v>
      </c>
      <c r="B424">
        <v>422</v>
      </c>
      <c r="C424" s="130" t="s">
        <v>895</v>
      </c>
      <c r="D424" s="130" t="s">
        <v>6</v>
      </c>
      <c r="E424">
        <v>1.96</v>
      </c>
      <c r="F424">
        <v>-0.51</v>
      </c>
      <c r="G424">
        <v>307600</v>
      </c>
      <c r="H424">
        <v>597</v>
      </c>
      <c r="I424">
        <v>1056</v>
      </c>
      <c r="J424">
        <v>19.97</v>
      </c>
      <c r="K424" s="130" t="s">
        <v>957</v>
      </c>
      <c r="L424">
        <v>0.88</v>
      </c>
      <c r="M424" s="130" t="s">
        <v>921</v>
      </c>
      <c r="N424">
        <v>0.1</v>
      </c>
      <c r="O424">
        <v>1.24</v>
      </c>
      <c r="P424">
        <v>2.4500000000000002</v>
      </c>
      <c r="Q424">
        <v>-1.1200000000000001</v>
      </c>
      <c r="R424" s="130" t="s">
        <v>3145</v>
      </c>
      <c r="S424">
        <v>58.24</v>
      </c>
      <c r="T424" s="130"/>
      <c r="U424">
        <v>804</v>
      </c>
      <c r="V424">
        <v>862</v>
      </c>
      <c r="W424">
        <v>-0.96</v>
      </c>
      <c r="X424" s="130"/>
    </row>
    <row r="425" spans="1:24" x14ac:dyDescent="0.3">
      <c r="A425" s="130" t="s">
        <v>390</v>
      </c>
      <c r="B425">
        <v>423</v>
      </c>
      <c r="C425" s="130" t="s">
        <v>895</v>
      </c>
      <c r="D425" s="130" t="s">
        <v>239</v>
      </c>
      <c r="E425">
        <v>0.03</v>
      </c>
      <c r="F425">
        <v>0</v>
      </c>
      <c r="G425">
        <v>0</v>
      </c>
      <c r="H425">
        <v>0</v>
      </c>
      <c r="I425">
        <v>24</v>
      </c>
      <c r="J425">
        <v>0.86</v>
      </c>
      <c r="K425" s="130" t="s">
        <v>1062</v>
      </c>
      <c r="L425">
        <v>-5.88</v>
      </c>
      <c r="M425" s="130"/>
      <c r="N425">
        <v>0</v>
      </c>
      <c r="O425">
        <v>4.04</v>
      </c>
      <c r="Q425">
        <v>5.83</v>
      </c>
      <c r="R425" s="130"/>
      <c r="S425">
        <v>40.06</v>
      </c>
      <c r="T425" s="130"/>
      <c r="V425">
        <v>435</v>
      </c>
      <c r="W425">
        <v>-0.01</v>
      </c>
      <c r="X425" s="130"/>
    </row>
    <row r="426" spans="1:24" x14ac:dyDescent="0.3">
      <c r="A426" s="130" t="s">
        <v>389</v>
      </c>
      <c r="B426">
        <v>424</v>
      </c>
      <c r="C426" s="130" t="s">
        <v>895</v>
      </c>
      <c r="D426" s="130" t="s">
        <v>6</v>
      </c>
      <c r="E426">
        <v>2.54</v>
      </c>
      <c r="F426">
        <v>1.6</v>
      </c>
      <c r="G426">
        <v>9380400</v>
      </c>
      <c r="H426">
        <v>24093</v>
      </c>
      <c r="I426">
        <v>1905</v>
      </c>
      <c r="J426">
        <v>3.89</v>
      </c>
      <c r="K426" s="130" t="s">
        <v>938</v>
      </c>
      <c r="L426">
        <v>1.46</v>
      </c>
      <c r="M426" s="130"/>
      <c r="N426">
        <v>0.65</v>
      </c>
      <c r="O426">
        <v>15.64</v>
      </c>
      <c r="P426">
        <v>38.83</v>
      </c>
      <c r="Q426">
        <v>12.95</v>
      </c>
      <c r="R426" s="130"/>
      <c r="S426">
        <v>48.21</v>
      </c>
      <c r="T426" s="130"/>
      <c r="U426">
        <v>26</v>
      </c>
      <c r="V426">
        <v>84</v>
      </c>
      <c r="W426">
        <v>-0.06</v>
      </c>
      <c r="X426" s="130"/>
    </row>
    <row r="427" spans="1:24" x14ac:dyDescent="0.3">
      <c r="A427" s="130" t="s">
        <v>388</v>
      </c>
      <c r="B427">
        <v>425</v>
      </c>
      <c r="C427" s="130" t="s">
        <v>895</v>
      </c>
      <c r="D427" s="130" t="s">
        <v>6</v>
      </c>
      <c r="E427">
        <v>0.42</v>
      </c>
      <c r="F427">
        <v>-2.33</v>
      </c>
      <c r="G427">
        <v>1423700</v>
      </c>
      <c r="H427">
        <v>599</v>
      </c>
      <c r="I427">
        <v>4005</v>
      </c>
      <c r="K427" s="130" t="s">
        <v>900</v>
      </c>
      <c r="L427">
        <v>3.28</v>
      </c>
      <c r="M427" s="130" t="s">
        <v>912</v>
      </c>
      <c r="N427">
        <v>0</v>
      </c>
      <c r="O427">
        <v>-1.47</v>
      </c>
      <c r="P427">
        <v>-10</v>
      </c>
      <c r="Q427">
        <v>-13.25</v>
      </c>
      <c r="R427" s="130" t="s">
        <v>2771</v>
      </c>
      <c r="S427">
        <v>71.56</v>
      </c>
      <c r="T427" s="130"/>
      <c r="X427" s="130"/>
    </row>
    <row r="428" spans="1:24" x14ac:dyDescent="0.3">
      <c r="A428" s="130" t="s">
        <v>387</v>
      </c>
      <c r="B428">
        <v>426</v>
      </c>
      <c r="C428" s="130" t="s">
        <v>895</v>
      </c>
      <c r="D428" s="130" t="s">
        <v>6</v>
      </c>
      <c r="E428">
        <v>6.3</v>
      </c>
      <c r="F428">
        <v>0</v>
      </c>
      <c r="G428">
        <v>17400</v>
      </c>
      <c r="H428">
        <v>108</v>
      </c>
      <c r="I428">
        <v>605</v>
      </c>
      <c r="J428">
        <v>836.05</v>
      </c>
      <c r="K428" s="130" t="s">
        <v>1075</v>
      </c>
      <c r="L428">
        <v>0.15</v>
      </c>
      <c r="M428" s="130" t="s">
        <v>921</v>
      </c>
      <c r="N428">
        <v>0.01</v>
      </c>
      <c r="O428">
        <v>0.23</v>
      </c>
      <c r="P428">
        <v>0.05</v>
      </c>
      <c r="Q428">
        <v>5.04</v>
      </c>
      <c r="R428" s="130" t="s">
        <v>1036</v>
      </c>
      <c r="S428">
        <v>33.049999999999997</v>
      </c>
      <c r="T428" s="130"/>
      <c r="U428">
        <v>1106</v>
      </c>
      <c r="V428">
        <v>1140</v>
      </c>
      <c r="W428">
        <v>-1.34</v>
      </c>
      <c r="X428" s="130"/>
    </row>
    <row r="429" spans="1:24" x14ac:dyDescent="0.3">
      <c r="A429" s="130" t="s">
        <v>386</v>
      </c>
      <c r="B429">
        <v>427</v>
      </c>
      <c r="C429" s="130" t="s">
        <v>895</v>
      </c>
      <c r="D429" s="130" t="s">
        <v>6</v>
      </c>
      <c r="E429">
        <v>4.76</v>
      </c>
      <c r="F429">
        <v>5.78</v>
      </c>
      <c r="G429">
        <v>6196900</v>
      </c>
      <c r="H429">
        <v>28949</v>
      </c>
      <c r="I429">
        <v>964</v>
      </c>
      <c r="J429">
        <v>13.71</v>
      </c>
      <c r="K429" s="130" t="s">
        <v>3032</v>
      </c>
      <c r="L429">
        <v>0.85</v>
      </c>
      <c r="M429" s="130" t="s">
        <v>1006</v>
      </c>
      <c r="N429">
        <v>0.35</v>
      </c>
      <c r="O429">
        <v>13.21</v>
      </c>
      <c r="P429">
        <v>20.72</v>
      </c>
      <c r="Q429">
        <v>7.23</v>
      </c>
      <c r="R429" s="130" t="s">
        <v>3200</v>
      </c>
      <c r="S429">
        <v>44.88</v>
      </c>
      <c r="T429" s="130"/>
      <c r="U429">
        <v>299</v>
      </c>
      <c r="V429">
        <v>306</v>
      </c>
      <c r="W429">
        <v>0.13</v>
      </c>
      <c r="X429" s="130"/>
    </row>
    <row r="430" spans="1:24" x14ac:dyDescent="0.3">
      <c r="A430" s="130" t="s">
        <v>385</v>
      </c>
      <c r="B430">
        <v>428</v>
      </c>
      <c r="C430" s="130" t="s">
        <v>895</v>
      </c>
      <c r="D430" s="130" t="s">
        <v>6</v>
      </c>
      <c r="E430">
        <v>3.34</v>
      </c>
      <c r="F430">
        <v>-0.6</v>
      </c>
      <c r="G430">
        <v>31100</v>
      </c>
      <c r="H430">
        <v>105</v>
      </c>
      <c r="I430">
        <v>719</v>
      </c>
      <c r="K430" s="130" t="s">
        <v>2916</v>
      </c>
      <c r="L430">
        <v>0.85</v>
      </c>
      <c r="M430" s="130"/>
      <c r="N430">
        <v>0</v>
      </c>
      <c r="O430">
        <v>-6.99</v>
      </c>
      <c r="P430">
        <v>-10.34</v>
      </c>
      <c r="Q430">
        <v>-3.25</v>
      </c>
      <c r="R430" s="130"/>
      <c r="S430">
        <v>13.71</v>
      </c>
      <c r="T430" s="130"/>
      <c r="X430" s="130"/>
    </row>
    <row r="431" spans="1:24" x14ac:dyDescent="0.3">
      <c r="A431" s="130" t="s">
        <v>384</v>
      </c>
      <c r="B431">
        <v>429</v>
      </c>
      <c r="C431" s="130" t="s">
        <v>895</v>
      </c>
      <c r="D431" s="130" t="s">
        <v>6</v>
      </c>
      <c r="E431">
        <v>3.7</v>
      </c>
      <c r="F431">
        <v>0</v>
      </c>
      <c r="G431">
        <v>5265600</v>
      </c>
      <c r="H431">
        <v>19574</v>
      </c>
      <c r="I431">
        <v>2281</v>
      </c>
      <c r="J431">
        <v>24.42</v>
      </c>
      <c r="K431" s="130" t="s">
        <v>3173</v>
      </c>
      <c r="L431">
        <v>0.48</v>
      </c>
      <c r="M431" s="130" t="s">
        <v>912</v>
      </c>
      <c r="N431">
        <v>0.15</v>
      </c>
      <c r="O431">
        <v>14.06</v>
      </c>
      <c r="P431">
        <v>18.510000000000002</v>
      </c>
      <c r="Q431">
        <v>9.48</v>
      </c>
      <c r="R431" s="130" t="s">
        <v>1011</v>
      </c>
      <c r="S431">
        <v>36.15</v>
      </c>
      <c r="T431" s="130"/>
      <c r="U431">
        <v>471</v>
      </c>
      <c r="V431">
        <v>438</v>
      </c>
      <c r="W431">
        <v>1.43</v>
      </c>
      <c r="X431" s="130"/>
    </row>
    <row r="432" spans="1:24" x14ac:dyDescent="0.3">
      <c r="A432" s="130" t="s">
        <v>383</v>
      </c>
      <c r="B432">
        <v>430</v>
      </c>
      <c r="C432" s="130" t="s">
        <v>895</v>
      </c>
      <c r="D432" s="130" t="s">
        <v>6</v>
      </c>
      <c r="E432">
        <v>4.3600000000000003</v>
      </c>
      <c r="F432">
        <v>3.32</v>
      </c>
      <c r="G432">
        <v>15824300</v>
      </c>
      <c r="H432">
        <v>67967</v>
      </c>
      <c r="I432">
        <v>2503</v>
      </c>
      <c r="J432">
        <v>15.23</v>
      </c>
      <c r="K432" s="130" t="s">
        <v>1101</v>
      </c>
      <c r="L432">
        <v>1.61</v>
      </c>
      <c r="M432" s="130" t="s">
        <v>941</v>
      </c>
      <c r="N432">
        <v>0.28999999999999998</v>
      </c>
      <c r="O432">
        <v>7.67</v>
      </c>
      <c r="P432">
        <v>15.29</v>
      </c>
      <c r="Q432">
        <v>5.75</v>
      </c>
      <c r="R432" s="130" t="s">
        <v>1126</v>
      </c>
      <c r="S432">
        <v>42.45</v>
      </c>
      <c r="T432" s="130"/>
      <c r="U432">
        <v>397</v>
      </c>
      <c r="V432">
        <v>487</v>
      </c>
      <c r="W432">
        <v>-0.08</v>
      </c>
      <c r="X432" s="130"/>
    </row>
    <row r="433" spans="1:24" x14ac:dyDescent="0.3">
      <c r="A433" s="130" t="s">
        <v>382</v>
      </c>
      <c r="B433">
        <v>431</v>
      </c>
      <c r="C433" s="130" t="s">
        <v>895</v>
      </c>
      <c r="D433" s="130" t="s">
        <v>6</v>
      </c>
      <c r="E433">
        <v>2.62</v>
      </c>
      <c r="F433">
        <v>7.38</v>
      </c>
      <c r="G433">
        <v>5592900</v>
      </c>
      <c r="H433">
        <v>14395</v>
      </c>
      <c r="I433">
        <v>1364</v>
      </c>
      <c r="J433">
        <v>23.15</v>
      </c>
      <c r="K433" s="130" t="s">
        <v>1115</v>
      </c>
      <c r="L433">
        <v>1.36</v>
      </c>
      <c r="M433" s="130"/>
      <c r="N433">
        <v>0.11</v>
      </c>
      <c r="O433">
        <v>2.3199999999999998</v>
      </c>
      <c r="P433">
        <v>4.41</v>
      </c>
      <c r="Q433">
        <v>3.27</v>
      </c>
      <c r="R433" s="130"/>
      <c r="S433">
        <v>33.090000000000003</v>
      </c>
      <c r="T433" s="130"/>
      <c r="U433">
        <v>789</v>
      </c>
      <c r="V433">
        <v>844</v>
      </c>
      <c r="W433">
        <v>0.09</v>
      </c>
      <c r="X433" s="130"/>
    </row>
    <row r="434" spans="1:24" x14ac:dyDescent="0.3">
      <c r="A434" s="130" t="s">
        <v>381</v>
      </c>
      <c r="B434">
        <v>432</v>
      </c>
      <c r="C434" s="130" t="s">
        <v>895</v>
      </c>
      <c r="D434" s="130" t="s">
        <v>6</v>
      </c>
      <c r="E434">
        <v>2.56</v>
      </c>
      <c r="F434">
        <v>1.59</v>
      </c>
      <c r="G434">
        <v>53100</v>
      </c>
      <c r="H434">
        <v>135</v>
      </c>
      <c r="I434">
        <v>1527</v>
      </c>
      <c r="J434">
        <v>16.010000000000002</v>
      </c>
      <c r="K434" s="130" t="s">
        <v>957</v>
      </c>
      <c r="L434">
        <v>3</v>
      </c>
      <c r="M434" s="130" t="s">
        <v>909</v>
      </c>
      <c r="N434">
        <v>0.16</v>
      </c>
      <c r="O434">
        <v>2.59</v>
      </c>
      <c r="P434">
        <v>3.18</v>
      </c>
      <c r="Q434">
        <v>4.07</v>
      </c>
      <c r="R434" s="130" t="s">
        <v>952</v>
      </c>
      <c r="S434">
        <v>62.45</v>
      </c>
      <c r="T434" s="130"/>
      <c r="U434">
        <v>732</v>
      </c>
      <c r="V434">
        <v>738</v>
      </c>
      <c r="W434">
        <v>-1.64</v>
      </c>
      <c r="X434" s="130"/>
    </row>
    <row r="435" spans="1:24" x14ac:dyDescent="0.3">
      <c r="A435" s="130" t="s">
        <v>380</v>
      </c>
      <c r="B435">
        <v>433</v>
      </c>
      <c r="C435" s="130" t="s">
        <v>895</v>
      </c>
      <c r="D435" s="130" t="s">
        <v>6</v>
      </c>
      <c r="E435">
        <v>5.65</v>
      </c>
      <c r="F435">
        <v>4.63</v>
      </c>
      <c r="G435">
        <v>18374300</v>
      </c>
      <c r="H435">
        <v>103283</v>
      </c>
      <c r="I435">
        <v>21937</v>
      </c>
      <c r="J435">
        <v>203.82</v>
      </c>
      <c r="K435" s="130" t="s">
        <v>992</v>
      </c>
      <c r="L435">
        <v>1.25</v>
      </c>
      <c r="M435" s="130"/>
      <c r="N435">
        <v>0.03</v>
      </c>
      <c r="O435">
        <v>2.06</v>
      </c>
      <c r="P435">
        <v>2</v>
      </c>
      <c r="Q435">
        <v>-3.84</v>
      </c>
      <c r="R435" s="130" t="s">
        <v>908</v>
      </c>
      <c r="S435">
        <v>49.63</v>
      </c>
      <c r="T435" s="130"/>
      <c r="U435">
        <v>1057</v>
      </c>
      <c r="V435">
        <v>1064</v>
      </c>
      <c r="W435">
        <v>11.01</v>
      </c>
      <c r="X435" s="130"/>
    </row>
    <row r="436" spans="1:24" x14ac:dyDescent="0.3">
      <c r="A436" s="130" t="s">
        <v>379</v>
      </c>
      <c r="B436">
        <v>434</v>
      </c>
      <c r="C436" s="130" t="s">
        <v>895</v>
      </c>
      <c r="D436" s="130" t="s">
        <v>6</v>
      </c>
      <c r="E436">
        <v>2.6</v>
      </c>
      <c r="F436">
        <v>4.84</v>
      </c>
      <c r="G436">
        <v>1156400</v>
      </c>
      <c r="H436">
        <v>2981</v>
      </c>
      <c r="I436">
        <v>975</v>
      </c>
      <c r="J436">
        <v>147</v>
      </c>
      <c r="K436" s="130" t="s">
        <v>3019</v>
      </c>
      <c r="L436">
        <v>0.95</v>
      </c>
      <c r="M436" s="130"/>
      <c r="N436">
        <v>0.02</v>
      </c>
      <c r="O436">
        <v>3.03</v>
      </c>
      <c r="P436">
        <v>1.31</v>
      </c>
      <c r="Q436">
        <v>1.57</v>
      </c>
      <c r="R436" s="130"/>
      <c r="S436">
        <v>46.02</v>
      </c>
      <c r="T436" s="130"/>
      <c r="U436">
        <v>1064</v>
      </c>
      <c r="V436">
        <v>1010</v>
      </c>
      <c r="W436">
        <v>-1.66</v>
      </c>
      <c r="X436" s="130"/>
    </row>
    <row r="437" spans="1:24" x14ac:dyDescent="0.3">
      <c r="A437" s="130" t="s">
        <v>378</v>
      </c>
      <c r="B437">
        <v>435</v>
      </c>
      <c r="C437" s="130" t="s">
        <v>895</v>
      </c>
      <c r="D437" s="130" t="s">
        <v>6</v>
      </c>
      <c r="E437">
        <v>2.8</v>
      </c>
      <c r="F437">
        <v>2.19</v>
      </c>
      <c r="G437">
        <v>978900</v>
      </c>
      <c r="H437">
        <v>2716</v>
      </c>
      <c r="I437">
        <v>7840</v>
      </c>
      <c r="K437" s="130" t="s">
        <v>1060</v>
      </c>
      <c r="L437">
        <v>0.39</v>
      </c>
      <c r="M437" s="130"/>
      <c r="N437">
        <v>0</v>
      </c>
      <c r="O437">
        <v>-3.16</v>
      </c>
      <c r="P437">
        <v>-5.92</v>
      </c>
      <c r="Q437">
        <v>-111.26</v>
      </c>
      <c r="R437" s="130"/>
      <c r="S437">
        <v>33.049999999999997</v>
      </c>
      <c r="T437" s="130"/>
      <c r="X437" s="130"/>
    </row>
    <row r="438" spans="1:24" x14ac:dyDescent="0.3">
      <c r="A438" s="130" t="s">
        <v>377</v>
      </c>
      <c r="B438">
        <v>436</v>
      </c>
      <c r="C438" s="130" t="s">
        <v>895</v>
      </c>
      <c r="D438" s="130" t="s">
        <v>6</v>
      </c>
      <c r="E438">
        <v>0.78</v>
      </c>
      <c r="F438">
        <v>-1.27</v>
      </c>
      <c r="G438">
        <v>1507100</v>
      </c>
      <c r="H438">
        <v>1177</v>
      </c>
      <c r="I438">
        <v>1062</v>
      </c>
      <c r="K438" s="130" t="s">
        <v>1108</v>
      </c>
      <c r="L438">
        <v>3.71</v>
      </c>
      <c r="M438" s="130"/>
      <c r="N438">
        <v>0</v>
      </c>
      <c r="O438">
        <v>-1.31</v>
      </c>
      <c r="P438">
        <v>-13.81</v>
      </c>
      <c r="Q438">
        <v>1.38</v>
      </c>
      <c r="R438" s="130"/>
      <c r="S438">
        <v>65.59</v>
      </c>
      <c r="T438" s="130"/>
      <c r="X438" s="130"/>
    </row>
    <row r="439" spans="1:24" x14ac:dyDescent="0.3">
      <c r="A439" s="130" t="s">
        <v>376</v>
      </c>
      <c r="B439">
        <v>437</v>
      </c>
      <c r="C439" s="130" t="s">
        <v>895</v>
      </c>
      <c r="D439" s="130" t="s">
        <v>6</v>
      </c>
      <c r="E439">
        <v>10.4</v>
      </c>
      <c r="F439">
        <v>-0.95</v>
      </c>
      <c r="G439">
        <v>4725600</v>
      </c>
      <c r="H439">
        <v>50070</v>
      </c>
      <c r="I439">
        <v>6222</v>
      </c>
      <c r="J439">
        <v>14.73</v>
      </c>
      <c r="K439" s="130" t="s">
        <v>2909</v>
      </c>
      <c r="L439">
        <v>0.8</v>
      </c>
      <c r="M439" s="130" t="s">
        <v>924</v>
      </c>
      <c r="N439">
        <v>0.71</v>
      </c>
      <c r="O439">
        <v>19.29</v>
      </c>
      <c r="P439">
        <v>28.17</v>
      </c>
      <c r="Q439">
        <v>7.4</v>
      </c>
      <c r="R439" s="130" t="s">
        <v>2777</v>
      </c>
      <c r="S439">
        <v>35.869999999999997</v>
      </c>
      <c r="T439" s="130"/>
      <c r="U439">
        <v>255</v>
      </c>
      <c r="V439">
        <v>247</v>
      </c>
      <c r="W439">
        <v>-2.29</v>
      </c>
      <c r="X439" s="130"/>
    </row>
    <row r="440" spans="1:24" x14ac:dyDescent="0.3">
      <c r="A440" s="130" t="s">
        <v>375</v>
      </c>
      <c r="B440">
        <v>438</v>
      </c>
      <c r="C440" s="130" t="s">
        <v>895</v>
      </c>
      <c r="D440" s="130" t="s">
        <v>6</v>
      </c>
      <c r="E440">
        <v>11.5</v>
      </c>
      <c r="F440">
        <v>0.88</v>
      </c>
      <c r="G440">
        <v>500</v>
      </c>
      <c r="H440">
        <v>6</v>
      </c>
      <c r="I440">
        <v>1164</v>
      </c>
      <c r="J440">
        <v>10.67</v>
      </c>
      <c r="K440" s="130" t="s">
        <v>1098</v>
      </c>
      <c r="L440">
        <v>0.42</v>
      </c>
      <c r="M440" s="130" t="s">
        <v>1029</v>
      </c>
      <c r="N440">
        <v>1.08</v>
      </c>
      <c r="O440">
        <v>7.41</v>
      </c>
      <c r="P440">
        <v>7.42</v>
      </c>
      <c r="Q440">
        <v>3.24</v>
      </c>
      <c r="R440" s="130" t="s">
        <v>3201</v>
      </c>
      <c r="S440">
        <v>14.61</v>
      </c>
      <c r="T440" s="130"/>
      <c r="U440">
        <v>498</v>
      </c>
      <c r="V440">
        <v>404</v>
      </c>
      <c r="W440">
        <v>-0.56999999999999995</v>
      </c>
      <c r="X440" s="130"/>
    </row>
    <row r="441" spans="1:24" x14ac:dyDescent="0.3">
      <c r="A441" s="130" t="s">
        <v>374</v>
      </c>
      <c r="B441">
        <v>439</v>
      </c>
      <c r="C441" s="130" t="s">
        <v>895</v>
      </c>
      <c r="D441" s="130" t="s">
        <v>239</v>
      </c>
      <c r="E441">
        <v>0.09</v>
      </c>
      <c r="F441">
        <v>0</v>
      </c>
      <c r="G441">
        <v>0</v>
      </c>
      <c r="H441">
        <v>0</v>
      </c>
      <c r="I441">
        <v>766</v>
      </c>
      <c r="K441" s="130" t="s">
        <v>983</v>
      </c>
      <c r="L441">
        <v>0.1</v>
      </c>
      <c r="M441" s="130"/>
      <c r="N441">
        <v>0</v>
      </c>
      <c r="R441" s="130"/>
      <c r="S441">
        <v>99.77</v>
      </c>
      <c r="T441" s="130"/>
      <c r="X441" s="130"/>
    </row>
    <row r="442" spans="1:24" x14ac:dyDescent="0.3">
      <c r="A442" s="130" t="s">
        <v>373</v>
      </c>
      <c r="B442">
        <v>440</v>
      </c>
      <c r="C442" s="130" t="s">
        <v>905</v>
      </c>
      <c r="D442" s="130" t="s">
        <v>6</v>
      </c>
      <c r="E442">
        <v>2.62</v>
      </c>
      <c r="F442">
        <v>-1.5</v>
      </c>
      <c r="G442">
        <v>642700</v>
      </c>
      <c r="H442">
        <v>1686</v>
      </c>
      <c r="I442">
        <v>1591</v>
      </c>
      <c r="J442">
        <v>27.04</v>
      </c>
      <c r="K442" s="130" t="s">
        <v>1025</v>
      </c>
      <c r="L442">
        <v>1.65</v>
      </c>
      <c r="M442" s="130" t="s">
        <v>914</v>
      </c>
      <c r="N442">
        <v>0.1</v>
      </c>
      <c r="O442">
        <v>3.3</v>
      </c>
      <c r="P442">
        <v>4.24</v>
      </c>
      <c r="Q442">
        <v>2.23</v>
      </c>
      <c r="R442" s="130" t="s">
        <v>980</v>
      </c>
      <c r="S442">
        <v>43.19</v>
      </c>
      <c r="T442" s="130"/>
      <c r="U442">
        <v>838</v>
      </c>
      <c r="V442">
        <v>845</v>
      </c>
      <c r="W442">
        <v>0.56000000000000005</v>
      </c>
      <c r="X442" s="130"/>
    </row>
    <row r="443" spans="1:24" x14ac:dyDescent="0.3">
      <c r="A443" s="130" t="s">
        <v>372</v>
      </c>
      <c r="B443">
        <v>441</v>
      </c>
      <c r="C443" s="130" t="s">
        <v>895</v>
      </c>
      <c r="D443" s="130" t="s">
        <v>82</v>
      </c>
      <c r="E443">
        <v>1.1000000000000001</v>
      </c>
      <c r="F443">
        <v>0</v>
      </c>
      <c r="G443">
        <v>0</v>
      </c>
      <c r="H443">
        <v>0</v>
      </c>
      <c r="I443">
        <v>550</v>
      </c>
      <c r="K443" s="130"/>
      <c r="L443">
        <v>-8.73</v>
      </c>
      <c r="M443" s="130"/>
      <c r="N443">
        <v>0</v>
      </c>
      <c r="O443">
        <v>-10.08</v>
      </c>
      <c r="Q443">
        <v>-97.86</v>
      </c>
      <c r="R443" s="130"/>
      <c r="S443">
        <v>30.35</v>
      </c>
      <c r="T443" s="130"/>
      <c r="X443" s="130"/>
    </row>
    <row r="444" spans="1:24" x14ac:dyDescent="0.3">
      <c r="A444" s="130" t="s">
        <v>371</v>
      </c>
      <c r="B444">
        <v>442</v>
      </c>
      <c r="C444" s="130" t="s">
        <v>895</v>
      </c>
      <c r="D444" s="130" t="s">
        <v>6</v>
      </c>
      <c r="E444">
        <v>1.74</v>
      </c>
      <c r="F444">
        <v>0</v>
      </c>
      <c r="G444">
        <v>188700</v>
      </c>
      <c r="H444">
        <v>327</v>
      </c>
      <c r="I444">
        <v>734</v>
      </c>
      <c r="J444">
        <v>20.67</v>
      </c>
      <c r="K444" s="130" t="s">
        <v>1088</v>
      </c>
      <c r="L444">
        <v>0.75</v>
      </c>
      <c r="M444" s="130" t="s">
        <v>912</v>
      </c>
      <c r="N444">
        <v>0.08</v>
      </c>
      <c r="O444">
        <v>2.17</v>
      </c>
      <c r="P444">
        <v>2.2599999999999998</v>
      </c>
      <c r="Q444">
        <v>9.23</v>
      </c>
      <c r="R444" s="130" t="s">
        <v>1065</v>
      </c>
      <c r="S444">
        <v>32.89</v>
      </c>
      <c r="T444" s="130"/>
      <c r="U444">
        <v>817</v>
      </c>
      <c r="V444">
        <v>825</v>
      </c>
      <c r="W444">
        <v>-0.51</v>
      </c>
      <c r="X444" s="130"/>
    </row>
    <row r="445" spans="1:24" x14ac:dyDescent="0.3">
      <c r="A445" s="130" t="s">
        <v>370</v>
      </c>
      <c r="B445">
        <v>443</v>
      </c>
      <c r="C445" s="130" t="s">
        <v>905</v>
      </c>
      <c r="D445" s="130" t="s">
        <v>6</v>
      </c>
      <c r="E445">
        <v>1.98</v>
      </c>
      <c r="F445">
        <v>1.02</v>
      </c>
      <c r="G445">
        <v>86000</v>
      </c>
      <c r="H445">
        <v>169</v>
      </c>
      <c r="I445">
        <v>594</v>
      </c>
      <c r="K445" s="130" t="s">
        <v>1052</v>
      </c>
      <c r="L445">
        <v>0.46</v>
      </c>
      <c r="M445" s="130"/>
      <c r="N445">
        <v>0</v>
      </c>
      <c r="O445">
        <v>-0.84</v>
      </c>
      <c r="P445">
        <v>-2.99</v>
      </c>
      <c r="Q445">
        <v>-3.15</v>
      </c>
      <c r="R445" s="130"/>
      <c r="S445">
        <v>39.64</v>
      </c>
      <c r="T445" s="130"/>
      <c r="X445" s="130"/>
    </row>
    <row r="446" spans="1:24" x14ac:dyDescent="0.3">
      <c r="A446" s="130" t="s">
        <v>369</v>
      </c>
      <c r="B446">
        <v>444</v>
      </c>
      <c r="C446" s="130" t="s">
        <v>895</v>
      </c>
      <c r="D446" s="130" t="s">
        <v>202</v>
      </c>
      <c r="E446">
        <v>0.22</v>
      </c>
      <c r="F446">
        <v>0</v>
      </c>
      <c r="G446">
        <v>8764000</v>
      </c>
      <c r="H446">
        <v>1917</v>
      </c>
      <c r="I446">
        <v>454</v>
      </c>
      <c r="K446" s="130"/>
      <c r="L446">
        <v>24.99</v>
      </c>
      <c r="M446" s="130"/>
      <c r="N446">
        <v>0</v>
      </c>
      <c r="O446">
        <v>-16.170000000000002</v>
      </c>
      <c r="P446">
        <v>-239.66</v>
      </c>
      <c r="Q446">
        <v>-51.09</v>
      </c>
      <c r="R446" s="130"/>
      <c r="S446">
        <v>69.27</v>
      </c>
      <c r="T446" s="130"/>
      <c r="X446" s="130"/>
    </row>
    <row r="447" spans="1:24" x14ac:dyDescent="0.3">
      <c r="A447" s="130" t="s">
        <v>368</v>
      </c>
      <c r="B447">
        <v>445</v>
      </c>
      <c r="C447" s="130" t="s">
        <v>895</v>
      </c>
      <c r="D447" s="130" t="s">
        <v>6</v>
      </c>
      <c r="E447">
        <v>0.52</v>
      </c>
      <c r="F447">
        <v>1.96</v>
      </c>
      <c r="G447">
        <v>1545300</v>
      </c>
      <c r="H447">
        <v>789</v>
      </c>
      <c r="I447">
        <v>447</v>
      </c>
      <c r="K447" s="130" t="s">
        <v>982</v>
      </c>
      <c r="L447">
        <v>1.1000000000000001</v>
      </c>
      <c r="M447" s="130"/>
      <c r="N447">
        <v>0</v>
      </c>
      <c r="O447">
        <v>1.46</v>
      </c>
      <c r="P447">
        <v>-2.64</v>
      </c>
      <c r="Q447">
        <v>-0.74</v>
      </c>
      <c r="R447" s="130"/>
      <c r="S447">
        <v>53.59</v>
      </c>
      <c r="T447" s="130"/>
      <c r="X447" s="130"/>
    </row>
    <row r="448" spans="1:24" x14ac:dyDescent="0.3">
      <c r="A448" s="130" t="s">
        <v>367</v>
      </c>
      <c r="B448">
        <v>446</v>
      </c>
      <c r="C448" s="130" t="s">
        <v>905</v>
      </c>
      <c r="D448" s="130" t="s">
        <v>6</v>
      </c>
      <c r="E448">
        <v>10.1</v>
      </c>
      <c r="F448">
        <v>1.51</v>
      </c>
      <c r="G448">
        <v>1289700</v>
      </c>
      <c r="H448">
        <v>13011</v>
      </c>
      <c r="I448">
        <v>7942</v>
      </c>
      <c r="J448">
        <v>38.99</v>
      </c>
      <c r="K448" s="130" t="s">
        <v>1058</v>
      </c>
      <c r="L448">
        <v>0.17</v>
      </c>
      <c r="M448" s="130" t="s">
        <v>1027</v>
      </c>
      <c r="N448">
        <v>0.26</v>
      </c>
      <c r="O448">
        <v>5</v>
      </c>
      <c r="P448">
        <v>5.0599999999999996</v>
      </c>
      <c r="Q448">
        <v>3.8</v>
      </c>
      <c r="R448" s="130" t="s">
        <v>1110</v>
      </c>
      <c r="S448">
        <v>58.73</v>
      </c>
      <c r="T448" s="130"/>
      <c r="U448">
        <v>888</v>
      </c>
      <c r="V448">
        <v>841</v>
      </c>
      <c r="W448">
        <v>1.5</v>
      </c>
      <c r="X448" s="130"/>
    </row>
    <row r="449" spans="1:24" x14ac:dyDescent="0.3">
      <c r="A449" s="130" t="s">
        <v>366</v>
      </c>
      <c r="B449">
        <v>447</v>
      </c>
      <c r="C449" s="130" t="s">
        <v>895</v>
      </c>
      <c r="D449" s="130" t="s">
        <v>6</v>
      </c>
      <c r="E449">
        <v>9.5</v>
      </c>
      <c r="F449">
        <v>-0.52</v>
      </c>
      <c r="G449">
        <v>4800</v>
      </c>
      <c r="H449">
        <v>45</v>
      </c>
      <c r="I449">
        <v>574</v>
      </c>
      <c r="J449">
        <v>21.14</v>
      </c>
      <c r="K449" s="130" t="s">
        <v>1104</v>
      </c>
      <c r="L449">
        <v>0.41</v>
      </c>
      <c r="M449" s="130" t="s">
        <v>920</v>
      </c>
      <c r="N449">
        <v>0.45</v>
      </c>
      <c r="O449">
        <v>3</v>
      </c>
      <c r="P449">
        <v>3.14</v>
      </c>
      <c r="Q449">
        <v>1.2</v>
      </c>
      <c r="R449" s="130" t="s">
        <v>2923</v>
      </c>
      <c r="S449">
        <v>58.38</v>
      </c>
      <c r="T449" s="130"/>
      <c r="U449">
        <v>806</v>
      </c>
      <c r="V449">
        <v>793</v>
      </c>
      <c r="W449">
        <v>-1.82</v>
      </c>
      <c r="X449" s="130"/>
    </row>
    <row r="450" spans="1:24" x14ac:dyDescent="0.3">
      <c r="A450" s="130" t="s">
        <v>850</v>
      </c>
      <c r="B450">
        <v>448</v>
      </c>
      <c r="C450" s="130" t="s">
        <v>898</v>
      </c>
      <c r="D450" s="130" t="s">
        <v>6</v>
      </c>
      <c r="E450">
        <v>1.66</v>
      </c>
      <c r="F450">
        <v>3.75</v>
      </c>
      <c r="G450">
        <v>2752600</v>
      </c>
      <c r="H450">
        <v>4486</v>
      </c>
      <c r="I450">
        <v>564</v>
      </c>
      <c r="K450" s="130" t="s">
        <v>2753</v>
      </c>
      <c r="L450">
        <v>1.29</v>
      </c>
      <c r="M450" s="130" t="s">
        <v>912</v>
      </c>
      <c r="N450">
        <v>0</v>
      </c>
      <c r="O450">
        <v>3.72</v>
      </c>
      <c r="P450">
        <v>1.73</v>
      </c>
      <c r="Q450">
        <v>2.96</v>
      </c>
      <c r="R450" s="130" t="s">
        <v>930</v>
      </c>
      <c r="S450">
        <v>55.77</v>
      </c>
      <c r="T450" s="130"/>
      <c r="X450" s="130"/>
    </row>
    <row r="451" spans="1:24" x14ac:dyDescent="0.3">
      <c r="A451" s="130" t="s">
        <v>365</v>
      </c>
      <c r="B451">
        <v>449</v>
      </c>
      <c r="C451" s="130" t="s">
        <v>895</v>
      </c>
      <c r="D451" s="130" t="s">
        <v>6</v>
      </c>
      <c r="E451">
        <v>7.95</v>
      </c>
      <c r="F451">
        <v>1.27</v>
      </c>
      <c r="G451">
        <v>81500</v>
      </c>
      <c r="H451">
        <v>648</v>
      </c>
      <c r="I451">
        <v>2454</v>
      </c>
      <c r="J451">
        <v>11.63</v>
      </c>
      <c r="K451" s="130" t="s">
        <v>1025</v>
      </c>
      <c r="L451">
        <v>1.71</v>
      </c>
      <c r="M451" s="130" t="s">
        <v>920</v>
      </c>
      <c r="N451">
        <v>0.68</v>
      </c>
      <c r="O451">
        <v>5.27</v>
      </c>
      <c r="P451">
        <v>9.85</v>
      </c>
      <c r="Q451">
        <v>5.37</v>
      </c>
      <c r="R451" s="130" t="s">
        <v>3202</v>
      </c>
      <c r="S451">
        <v>73.64</v>
      </c>
      <c r="T451" s="130"/>
      <c r="U451">
        <v>446</v>
      </c>
      <c r="V451">
        <v>533</v>
      </c>
      <c r="W451">
        <v>0.62</v>
      </c>
      <c r="X451" s="130"/>
    </row>
    <row r="452" spans="1:24" x14ac:dyDescent="0.3">
      <c r="A452" s="130" t="s">
        <v>364</v>
      </c>
      <c r="B452">
        <v>450</v>
      </c>
      <c r="C452" s="130" t="s">
        <v>905</v>
      </c>
      <c r="D452" s="130" t="s">
        <v>6</v>
      </c>
      <c r="E452">
        <v>0.95</v>
      </c>
      <c r="F452">
        <v>0</v>
      </c>
      <c r="G452">
        <v>668000</v>
      </c>
      <c r="H452">
        <v>655</v>
      </c>
      <c r="I452">
        <v>319</v>
      </c>
      <c r="K452" s="130" t="s">
        <v>984</v>
      </c>
      <c r="L452">
        <v>0.23</v>
      </c>
      <c r="M452" s="130"/>
      <c r="N452">
        <v>0</v>
      </c>
      <c r="O452">
        <v>-6.19</v>
      </c>
      <c r="P452">
        <v>-8.5399999999999991</v>
      </c>
      <c r="Q452">
        <v>-75.13</v>
      </c>
      <c r="R452" s="130"/>
      <c r="S452">
        <v>52.08</v>
      </c>
      <c r="T452" s="130"/>
      <c r="X452" s="130"/>
    </row>
    <row r="453" spans="1:24" x14ac:dyDescent="0.3">
      <c r="A453" s="130" t="s">
        <v>363</v>
      </c>
      <c r="B453">
        <v>451</v>
      </c>
      <c r="C453" s="130" t="s">
        <v>895</v>
      </c>
      <c r="D453" s="130" t="s">
        <v>6</v>
      </c>
      <c r="E453">
        <v>11.9</v>
      </c>
      <c r="F453">
        <v>2.59</v>
      </c>
      <c r="G453">
        <v>200</v>
      </c>
      <c r="H453">
        <v>2</v>
      </c>
      <c r="I453">
        <v>7140</v>
      </c>
      <c r="J453">
        <v>17.22</v>
      </c>
      <c r="K453" s="130" t="s">
        <v>975</v>
      </c>
      <c r="L453">
        <v>0.34</v>
      </c>
      <c r="M453" s="130"/>
      <c r="N453">
        <v>0.69</v>
      </c>
      <c r="O453">
        <v>5.16</v>
      </c>
      <c r="P453">
        <v>6.9</v>
      </c>
      <c r="Q453">
        <v>20.85</v>
      </c>
      <c r="R453" s="130" t="s">
        <v>2760</v>
      </c>
      <c r="S453">
        <v>5.74</v>
      </c>
      <c r="T453" s="130"/>
      <c r="U453">
        <v>643</v>
      </c>
      <c r="V453">
        <v>642</v>
      </c>
      <c r="W453">
        <v>3.39</v>
      </c>
      <c r="X453" s="130"/>
    </row>
    <row r="454" spans="1:24" x14ac:dyDescent="0.3">
      <c r="A454" s="130" t="s">
        <v>362</v>
      </c>
      <c r="B454">
        <v>452</v>
      </c>
      <c r="C454" s="130" t="s">
        <v>895</v>
      </c>
      <c r="D454" s="130" t="s">
        <v>6</v>
      </c>
      <c r="E454">
        <v>1.84</v>
      </c>
      <c r="F454">
        <v>0.55000000000000004</v>
      </c>
      <c r="G454">
        <v>4003100</v>
      </c>
      <c r="H454">
        <v>7346</v>
      </c>
      <c r="I454">
        <v>7828</v>
      </c>
      <c r="J454">
        <v>26.17</v>
      </c>
      <c r="K454" s="130" t="s">
        <v>2772</v>
      </c>
      <c r="L454">
        <v>1.1200000000000001</v>
      </c>
      <c r="M454" s="130"/>
      <c r="N454">
        <v>7.0000000000000007E-2</v>
      </c>
      <c r="O454">
        <v>6.36</v>
      </c>
      <c r="P454">
        <v>10.9</v>
      </c>
      <c r="Q454">
        <v>68.38</v>
      </c>
      <c r="R454" s="130"/>
      <c r="S454">
        <v>16.14</v>
      </c>
      <c r="T454" s="130"/>
      <c r="U454">
        <v>631</v>
      </c>
      <c r="V454">
        <v>678</v>
      </c>
      <c r="W454">
        <v>-4.21</v>
      </c>
      <c r="X454" s="130"/>
    </row>
    <row r="455" spans="1:24" x14ac:dyDescent="0.3">
      <c r="A455" s="130" t="s">
        <v>361</v>
      </c>
      <c r="B455">
        <v>453</v>
      </c>
      <c r="C455" s="130" t="s">
        <v>905</v>
      </c>
      <c r="D455" s="130" t="s">
        <v>6</v>
      </c>
      <c r="E455">
        <v>2.2999999999999998</v>
      </c>
      <c r="F455">
        <v>3.6</v>
      </c>
      <c r="G455">
        <v>804300</v>
      </c>
      <c r="H455">
        <v>1816</v>
      </c>
      <c r="I455">
        <v>2806</v>
      </c>
      <c r="J455">
        <v>9.91</v>
      </c>
      <c r="K455" s="130" t="s">
        <v>904</v>
      </c>
      <c r="L455">
        <v>0.99</v>
      </c>
      <c r="M455" s="130" t="s">
        <v>954</v>
      </c>
      <c r="N455">
        <v>0.23</v>
      </c>
      <c r="O455">
        <v>4.67</v>
      </c>
      <c r="P455">
        <v>6.22</v>
      </c>
      <c r="Q455">
        <v>8.7899999999999991</v>
      </c>
      <c r="R455" s="130" t="s">
        <v>1121</v>
      </c>
      <c r="S455">
        <v>48.03</v>
      </c>
      <c r="T455" s="130"/>
      <c r="U455">
        <v>509</v>
      </c>
      <c r="V455">
        <v>514</v>
      </c>
      <c r="W455">
        <v>0.2</v>
      </c>
      <c r="X455" s="130"/>
    </row>
    <row r="456" spans="1:24" x14ac:dyDescent="0.3">
      <c r="A456" s="130" t="s">
        <v>360</v>
      </c>
      <c r="B456">
        <v>454</v>
      </c>
      <c r="C456" s="130" t="s">
        <v>895</v>
      </c>
      <c r="D456" s="130" t="s">
        <v>6</v>
      </c>
      <c r="E456">
        <v>4.22</v>
      </c>
      <c r="F456">
        <v>-0.94</v>
      </c>
      <c r="G456">
        <v>1001800</v>
      </c>
      <c r="H456">
        <v>4220</v>
      </c>
      <c r="I456">
        <v>16072</v>
      </c>
      <c r="K456" s="130" t="s">
        <v>1047</v>
      </c>
      <c r="L456">
        <v>0.73</v>
      </c>
      <c r="M456" s="130"/>
      <c r="N456">
        <v>0</v>
      </c>
      <c r="O456">
        <v>-2.35</v>
      </c>
      <c r="P456">
        <v>-6.03</v>
      </c>
      <c r="Q456">
        <v>-20.5</v>
      </c>
      <c r="R456" s="130"/>
      <c r="S456">
        <v>11.86</v>
      </c>
      <c r="T456" s="130"/>
      <c r="X456" s="130"/>
    </row>
    <row r="457" spans="1:24" x14ac:dyDescent="0.3">
      <c r="A457" s="130" t="s">
        <v>359</v>
      </c>
      <c r="B457">
        <v>455</v>
      </c>
      <c r="C457" s="130" t="s">
        <v>905</v>
      </c>
      <c r="D457" s="130" t="s">
        <v>6</v>
      </c>
      <c r="E457">
        <v>6.2</v>
      </c>
      <c r="F457">
        <v>0.81</v>
      </c>
      <c r="G457">
        <v>5151200</v>
      </c>
      <c r="H457">
        <v>31894</v>
      </c>
      <c r="I457">
        <v>15500</v>
      </c>
      <c r="J457">
        <v>9.5</v>
      </c>
      <c r="K457" s="130" t="s">
        <v>1000</v>
      </c>
      <c r="L457">
        <v>0.68</v>
      </c>
      <c r="M457" s="130" t="s">
        <v>1062</v>
      </c>
      <c r="N457">
        <v>0.65</v>
      </c>
      <c r="O457">
        <v>14.09</v>
      </c>
      <c r="P457">
        <v>20.93</v>
      </c>
      <c r="Q457">
        <v>27.27</v>
      </c>
      <c r="R457" s="130" t="s">
        <v>2758</v>
      </c>
      <c r="S457">
        <v>45.22</v>
      </c>
      <c r="T457" s="130"/>
      <c r="U457">
        <v>193</v>
      </c>
      <c r="V457">
        <v>164</v>
      </c>
      <c r="W457">
        <v>0.44</v>
      </c>
      <c r="X457" s="130"/>
    </row>
    <row r="458" spans="1:24" x14ac:dyDescent="0.3">
      <c r="A458" s="130" t="s">
        <v>358</v>
      </c>
      <c r="B458">
        <v>456</v>
      </c>
      <c r="C458" s="130" t="s">
        <v>895</v>
      </c>
      <c r="D458" s="130" t="s">
        <v>82</v>
      </c>
      <c r="E458">
        <v>0.35</v>
      </c>
      <c r="F458">
        <v>0</v>
      </c>
      <c r="G458">
        <v>0</v>
      </c>
      <c r="H458">
        <v>0</v>
      </c>
      <c r="I458">
        <v>709</v>
      </c>
      <c r="K458" s="130" t="s">
        <v>931</v>
      </c>
      <c r="L458">
        <v>0.43</v>
      </c>
      <c r="M458" s="130"/>
      <c r="N458">
        <v>0</v>
      </c>
      <c r="O458">
        <v>1.69</v>
      </c>
      <c r="P458">
        <v>2.21</v>
      </c>
      <c r="Q458">
        <v>15.08</v>
      </c>
      <c r="R458" s="130"/>
      <c r="S458">
        <v>64.459999999999994</v>
      </c>
      <c r="T458" s="130"/>
      <c r="X458" s="130"/>
    </row>
    <row r="459" spans="1:24" x14ac:dyDescent="0.3">
      <c r="A459" s="130" t="s">
        <v>851</v>
      </c>
      <c r="B459">
        <v>457</v>
      </c>
      <c r="C459" s="130" t="s">
        <v>898</v>
      </c>
      <c r="D459" s="130" t="s">
        <v>6</v>
      </c>
      <c r="E459">
        <v>6.6</v>
      </c>
      <c r="F459">
        <v>1.54</v>
      </c>
      <c r="G459">
        <v>475400</v>
      </c>
      <c r="H459">
        <v>3119</v>
      </c>
      <c r="I459">
        <v>2086</v>
      </c>
      <c r="J459">
        <v>91.7</v>
      </c>
      <c r="K459" s="130" t="s">
        <v>1114</v>
      </c>
      <c r="M459" s="130" t="s">
        <v>921</v>
      </c>
      <c r="N459">
        <v>7.0000000000000007E-2</v>
      </c>
      <c r="O459">
        <v>6.54</v>
      </c>
      <c r="P459">
        <v>8.01</v>
      </c>
      <c r="Q459">
        <v>4.47</v>
      </c>
      <c r="R459" s="130"/>
      <c r="S459">
        <v>25.52</v>
      </c>
      <c r="T459" s="130"/>
      <c r="U459">
        <v>862</v>
      </c>
      <c r="V459">
        <v>827</v>
      </c>
      <c r="X459" s="130"/>
    </row>
    <row r="460" spans="1:24" x14ac:dyDescent="0.3">
      <c r="A460" s="130" t="s">
        <v>852</v>
      </c>
      <c r="B460">
        <v>458</v>
      </c>
      <c r="C460" s="130" t="s">
        <v>898</v>
      </c>
      <c r="D460" s="130" t="s">
        <v>6</v>
      </c>
      <c r="E460">
        <v>2.88</v>
      </c>
      <c r="F460">
        <v>0</v>
      </c>
      <c r="G460">
        <v>1080400</v>
      </c>
      <c r="H460">
        <v>3098</v>
      </c>
      <c r="I460">
        <v>1555</v>
      </c>
      <c r="J460">
        <v>19.2</v>
      </c>
      <c r="K460" s="130" t="s">
        <v>2934</v>
      </c>
      <c r="M460" s="130" t="s">
        <v>903</v>
      </c>
      <c r="N460">
        <v>0.15</v>
      </c>
      <c r="O460">
        <v>8.8000000000000007</v>
      </c>
      <c r="P460">
        <v>11.23</v>
      </c>
      <c r="Q460">
        <v>7.08</v>
      </c>
      <c r="R460" s="130"/>
      <c r="S460">
        <v>25</v>
      </c>
      <c r="T460" s="130"/>
      <c r="U460">
        <v>544</v>
      </c>
      <c r="V460">
        <v>512</v>
      </c>
      <c r="X460" s="130"/>
    </row>
    <row r="461" spans="1:24" x14ac:dyDescent="0.3">
      <c r="A461" s="130" t="s">
        <v>357</v>
      </c>
      <c r="B461">
        <v>459</v>
      </c>
      <c r="C461" s="130" t="s">
        <v>905</v>
      </c>
      <c r="D461" s="130" t="s">
        <v>6</v>
      </c>
      <c r="E461">
        <v>0.99</v>
      </c>
      <c r="F461">
        <v>0</v>
      </c>
      <c r="G461">
        <v>53000</v>
      </c>
      <c r="H461">
        <v>53</v>
      </c>
      <c r="I461">
        <v>635</v>
      </c>
      <c r="K461" s="130" t="s">
        <v>1026</v>
      </c>
      <c r="L461">
        <v>1.89</v>
      </c>
      <c r="M461" s="130"/>
      <c r="N461">
        <v>0</v>
      </c>
      <c r="O461">
        <v>-2.73</v>
      </c>
      <c r="P461">
        <v>-5.71</v>
      </c>
      <c r="Q461">
        <v>-1550.93</v>
      </c>
      <c r="R461" s="130"/>
      <c r="S461">
        <v>19.84</v>
      </c>
      <c r="T461" s="130"/>
      <c r="X461" s="130"/>
    </row>
    <row r="462" spans="1:24" x14ac:dyDescent="0.3">
      <c r="A462" s="130" t="s">
        <v>356</v>
      </c>
      <c r="B462">
        <v>460</v>
      </c>
      <c r="C462" s="130" t="s">
        <v>895</v>
      </c>
      <c r="D462" s="130" t="s">
        <v>6</v>
      </c>
      <c r="E462">
        <v>12.7</v>
      </c>
      <c r="F462">
        <v>-1.55</v>
      </c>
      <c r="G462">
        <v>594100</v>
      </c>
      <c r="H462">
        <v>7574</v>
      </c>
      <c r="I462">
        <v>27794</v>
      </c>
      <c r="J462">
        <v>11.27</v>
      </c>
      <c r="K462" s="130" t="s">
        <v>1104</v>
      </c>
      <c r="L462">
        <v>0.8</v>
      </c>
      <c r="M462" s="130" t="s">
        <v>2756</v>
      </c>
      <c r="N462">
        <v>1.1299999999999999</v>
      </c>
      <c r="O462">
        <v>4.79</v>
      </c>
      <c r="P462">
        <v>5.81</v>
      </c>
      <c r="Q462">
        <v>7.94</v>
      </c>
      <c r="R462" s="130" t="s">
        <v>3203</v>
      </c>
      <c r="S462">
        <v>28.16</v>
      </c>
      <c r="T462" s="130"/>
      <c r="U462">
        <v>560</v>
      </c>
      <c r="V462">
        <v>553</v>
      </c>
      <c r="W462">
        <v>-3.84</v>
      </c>
      <c r="X462" s="130"/>
    </row>
    <row r="463" spans="1:24" x14ac:dyDescent="0.3">
      <c r="A463" s="130" t="s">
        <v>355</v>
      </c>
      <c r="B463">
        <v>461</v>
      </c>
      <c r="C463" s="130" t="s">
        <v>895</v>
      </c>
      <c r="D463" s="130" t="s">
        <v>6</v>
      </c>
      <c r="E463">
        <v>23.6</v>
      </c>
      <c r="F463">
        <v>-1.26</v>
      </c>
      <c r="G463">
        <v>17448200</v>
      </c>
      <c r="H463">
        <v>413221</v>
      </c>
      <c r="I463">
        <v>36799</v>
      </c>
      <c r="J463">
        <v>31.78</v>
      </c>
      <c r="K463" s="130" t="s">
        <v>952</v>
      </c>
      <c r="L463">
        <v>1.1100000000000001</v>
      </c>
      <c r="M463" s="130" t="s">
        <v>957</v>
      </c>
      <c r="N463">
        <v>0.77</v>
      </c>
      <c r="O463">
        <v>7.53</v>
      </c>
      <c r="P463">
        <v>10.74</v>
      </c>
      <c r="Q463">
        <v>36.11</v>
      </c>
      <c r="R463" s="130"/>
      <c r="S463">
        <v>46.85</v>
      </c>
      <c r="T463" s="130"/>
      <c r="U463">
        <v>675</v>
      </c>
      <c r="V463">
        <v>670</v>
      </c>
      <c r="W463">
        <v>-0.18</v>
      </c>
      <c r="X463" s="130"/>
    </row>
    <row r="464" spans="1:24" x14ac:dyDescent="0.3">
      <c r="A464" s="130" t="s">
        <v>354</v>
      </c>
      <c r="B464">
        <v>462</v>
      </c>
      <c r="C464" s="130" t="s">
        <v>895</v>
      </c>
      <c r="D464" s="130" t="s">
        <v>6</v>
      </c>
      <c r="E464">
        <v>2.38</v>
      </c>
      <c r="F464">
        <v>2.59</v>
      </c>
      <c r="G464">
        <v>10637200</v>
      </c>
      <c r="H464">
        <v>25123</v>
      </c>
      <c r="I464">
        <v>5645</v>
      </c>
      <c r="J464">
        <v>43.05</v>
      </c>
      <c r="K464" s="130" t="s">
        <v>1055</v>
      </c>
      <c r="L464">
        <v>0.43</v>
      </c>
      <c r="M464" s="130"/>
      <c r="N464">
        <v>0.06</v>
      </c>
      <c r="O464">
        <v>2.75</v>
      </c>
      <c r="P464">
        <v>2.3199999999999998</v>
      </c>
      <c r="Q464">
        <v>4.17</v>
      </c>
      <c r="R464" s="130"/>
      <c r="S464">
        <v>55.58</v>
      </c>
      <c r="T464" s="130"/>
      <c r="U464">
        <v>978</v>
      </c>
      <c r="V464">
        <v>958</v>
      </c>
      <c r="W464">
        <v>0.05</v>
      </c>
      <c r="X464" s="130"/>
    </row>
    <row r="465" spans="1:24" x14ac:dyDescent="0.3">
      <c r="A465" s="130" t="s">
        <v>353</v>
      </c>
      <c r="B465">
        <v>463</v>
      </c>
      <c r="C465" s="130" t="s">
        <v>895</v>
      </c>
      <c r="D465" s="130" t="s">
        <v>6</v>
      </c>
      <c r="E465">
        <v>6.15</v>
      </c>
      <c r="F465">
        <v>1.65</v>
      </c>
      <c r="G465">
        <v>3029300</v>
      </c>
      <c r="H465">
        <v>18457</v>
      </c>
      <c r="I465">
        <v>1746</v>
      </c>
      <c r="J465">
        <v>12.29</v>
      </c>
      <c r="K465" s="130" t="s">
        <v>3185</v>
      </c>
      <c r="L465">
        <v>1.1399999999999999</v>
      </c>
      <c r="M465" s="130" t="s">
        <v>897</v>
      </c>
      <c r="N465">
        <v>0.47</v>
      </c>
      <c r="O465">
        <v>10.98</v>
      </c>
      <c r="P465">
        <v>21.89</v>
      </c>
      <c r="Q465">
        <v>2.0499999999999998</v>
      </c>
      <c r="R465" s="130" t="s">
        <v>2933</v>
      </c>
      <c r="S465">
        <v>46.6</v>
      </c>
      <c r="T465" s="130"/>
      <c r="U465">
        <v>278</v>
      </c>
      <c r="V465">
        <v>348</v>
      </c>
      <c r="W465">
        <v>1.41</v>
      </c>
      <c r="X465" s="130"/>
    </row>
    <row r="466" spans="1:24" x14ac:dyDescent="0.3">
      <c r="A466" s="130" t="s">
        <v>352</v>
      </c>
      <c r="B466">
        <v>464</v>
      </c>
      <c r="C466" s="130" t="s">
        <v>895</v>
      </c>
      <c r="D466" s="130" t="s">
        <v>6</v>
      </c>
      <c r="E466">
        <v>16.899999999999999</v>
      </c>
      <c r="F466">
        <v>4.97</v>
      </c>
      <c r="G466">
        <v>39786600</v>
      </c>
      <c r="H466">
        <v>665191</v>
      </c>
      <c r="I466">
        <v>28223</v>
      </c>
      <c r="J466">
        <v>13</v>
      </c>
      <c r="K466" s="130" t="s">
        <v>3641</v>
      </c>
      <c r="L466">
        <v>4.32</v>
      </c>
      <c r="M466" s="130" t="s">
        <v>957</v>
      </c>
      <c r="N466">
        <v>1.32</v>
      </c>
      <c r="O466">
        <v>9.16</v>
      </c>
      <c r="P466">
        <v>29.18</v>
      </c>
      <c r="Q466">
        <v>1.57</v>
      </c>
      <c r="R466" s="130" t="s">
        <v>1126</v>
      </c>
      <c r="S466">
        <v>56.87</v>
      </c>
      <c r="T466" s="130"/>
      <c r="U466">
        <v>221</v>
      </c>
      <c r="V466">
        <v>396</v>
      </c>
      <c r="W466">
        <v>0.3</v>
      </c>
      <c r="X466" s="130"/>
    </row>
    <row r="467" spans="1:24" x14ac:dyDescent="0.3">
      <c r="A467" s="130" t="s">
        <v>351</v>
      </c>
      <c r="B467">
        <v>465</v>
      </c>
      <c r="C467" s="130" t="s">
        <v>905</v>
      </c>
      <c r="D467" s="130" t="s">
        <v>6</v>
      </c>
      <c r="E467">
        <v>25.25</v>
      </c>
      <c r="F467">
        <v>-2.88</v>
      </c>
      <c r="G467">
        <v>2827700</v>
      </c>
      <c r="H467">
        <v>71824</v>
      </c>
      <c r="I467">
        <v>22725</v>
      </c>
      <c r="J467">
        <v>9.35</v>
      </c>
      <c r="K467" s="130" t="s">
        <v>1022</v>
      </c>
      <c r="L467">
        <v>0.3</v>
      </c>
      <c r="M467" s="130" t="s">
        <v>912</v>
      </c>
      <c r="N467">
        <v>2.67</v>
      </c>
      <c r="O467">
        <v>14.11</v>
      </c>
      <c r="P467">
        <v>15.99</v>
      </c>
      <c r="Q467">
        <v>14.67</v>
      </c>
      <c r="R467" s="130" t="s">
        <v>2193</v>
      </c>
      <c r="S467">
        <v>48.98</v>
      </c>
      <c r="T467" s="130"/>
      <c r="U467">
        <v>193</v>
      </c>
      <c r="V467">
        <v>147</v>
      </c>
      <c r="W467">
        <v>-0.28999999999999998</v>
      </c>
      <c r="X467" s="130"/>
    </row>
    <row r="468" spans="1:24" x14ac:dyDescent="0.3">
      <c r="A468" s="130" t="s">
        <v>350</v>
      </c>
      <c r="B468">
        <v>466</v>
      </c>
      <c r="C468" s="130" t="s">
        <v>895</v>
      </c>
      <c r="D468" s="130" t="s">
        <v>6</v>
      </c>
      <c r="E468">
        <v>35.75</v>
      </c>
      <c r="F468">
        <v>-0.69</v>
      </c>
      <c r="G468">
        <v>83022700</v>
      </c>
      <c r="H468">
        <v>2991092</v>
      </c>
      <c r="I468">
        <v>1021127</v>
      </c>
      <c r="J468">
        <v>12.01</v>
      </c>
      <c r="K468" s="130" t="s">
        <v>1116</v>
      </c>
      <c r="L468">
        <v>1.43</v>
      </c>
      <c r="M468" s="130" t="s">
        <v>944</v>
      </c>
      <c r="N468">
        <v>2.96</v>
      </c>
      <c r="O468">
        <v>7.45</v>
      </c>
      <c r="P468">
        <v>9.2200000000000006</v>
      </c>
      <c r="Q468">
        <v>7.86</v>
      </c>
      <c r="R468" s="130" t="s">
        <v>3032</v>
      </c>
      <c r="S468">
        <v>48.88</v>
      </c>
      <c r="T468" s="130"/>
      <c r="U468">
        <v>477</v>
      </c>
      <c r="V468">
        <v>439</v>
      </c>
      <c r="W468">
        <v>0.13</v>
      </c>
      <c r="X468" s="130"/>
    </row>
    <row r="469" spans="1:24" x14ac:dyDescent="0.3">
      <c r="A469" s="130" t="s">
        <v>349</v>
      </c>
      <c r="B469">
        <v>467</v>
      </c>
      <c r="C469" s="130" t="s">
        <v>895</v>
      </c>
      <c r="D469" s="130" t="s">
        <v>6</v>
      </c>
      <c r="E469">
        <v>104</v>
      </c>
      <c r="F469">
        <v>0.48</v>
      </c>
      <c r="G469">
        <v>4993800</v>
      </c>
      <c r="H469">
        <v>519554</v>
      </c>
      <c r="I469">
        <v>412878</v>
      </c>
      <c r="J469">
        <v>14.4</v>
      </c>
      <c r="K469" s="130" t="s">
        <v>1019</v>
      </c>
      <c r="L469">
        <v>0.91</v>
      </c>
      <c r="M469" s="130" t="s">
        <v>1002</v>
      </c>
      <c r="N469">
        <v>7.15</v>
      </c>
      <c r="O469">
        <v>8.2100000000000009</v>
      </c>
      <c r="P469">
        <v>7.61</v>
      </c>
      <c r="Q469">
        <v>17.03</v>
      </c>
      <c r="R469" s="130" t="s">
        <v>2912</v>
      </c>
      <c r="S469">
        <v>34.69</v>
      </c>
      <c r="T469" s="130"/>
      <c r="U469">
        <v>564</v>
      </c>
      <c r="V469">
        <v>446</v>
      </c>
      <c r="W469">
        <v>1.94</v>
      </c>
      <c r="X469" s="130"/>
    </row>
    <row r="470" spans="1:24" x14ac:dyDescent="0.3">
      <c r="A470" s="130" t="s">
        <v>348</v>
      </c>
      <c r="B470">
        <v>468</v>
      </c>
      <c r="C470" s="130" t="s">
        <v>895</v>
      </c>
      <c r="D470" s="130" t="s">
        <v>6</v>
      </c>
      <c r="E470">
        <v>60.25</v>
      </c>
      <c r="F470">
        <v>-0.82</v>
      </c>
      <c r="G470">
        <v>13552200</v>
      </c>
      <c r="H470">
        <v>817093</v>
      </c>
      <c r="I470">
        <v>271658</v>
      </c>
      <c r="J470">
        <v>6.24</v>
      </c>
      <c r="K470" s="130" t="s">
        <v>1088</v>
      </c>
      <c r="L470">
        <v>0.71</v>
      </c>
      <c r="M470" s="130" t="s">
        <v>988</v>
      </c>
      <c r="N470">
        <v>9.3699999999999992</v>
      </c>
      <c r="O470">
        <v>10.47</v>
      </c>
      <c r="P470">
        <v>14.36</v>
      </c>
      <c r="Q470">
        <v>14.68</v>
      </c>
      <c r="R470" s="130" t="s">
        <v>1066</v>
      </c>
      <c r="S470">
        <v>54.32</v>
      </c>
      <c r="T470" s="130"/>
      <c r="U470">
        <v>221</v>
      </c>
      <c r="V470">
        <v>207</v>
      </c>
      <c r="W470">
        <v>2.71</v>
      </c>
      <c r="X470" s="130"/>
    </row>
    <row r="471" spans="1:24" x14ac:dyDescent="0.3">
      <c r="A471" s="130" t="s">
        <v>347</v>
      </c>
      <c r="B471">
        <v>469</v>
      </c>
      <c r="C471" s="130" t="s">
        <v>895</v>
      </c>
      <c r="D471" s="130" t="s">
        <v>6</v>
      </c>
      <c r="E471">
        <v>4.16</v>
      </c>
      <c r="F471">
        <v>1.46</v>
      </c>
      <c r="G471">
        <v>257100</v>
      </c>
      <c r="H471">
        <v>1058</v>
      </c>
      <c r="I471">
        <v>3119</v>
      </c>
      <c r="J471">
        <v>50.62</v>
      </c>
      <c r="K471" s="130" t="s">
        <v>2395</v>
      </c>
      <c r="L471">
        <v>0.26</v>
      </c>
      <c r="M471" s="130" t="s">
        <v>945</v>
      </c>
      <c r="N471">
        <v>0.08</v>
      </c>
      <c r="O471">
        <v>5.54</v>
      </c>
      <c r="P471">
        <v>6.25</v>
      </c>
      <c r="Q471">
        <v>6.05</v>
      </c>
      <c r="R471" s="130" t="s">
        <v>936</v>
      </c>
      <c r="S471">
        <v>40.590000000000003</v>
      </c>
      <c r="T471" s="130"/>
      <c r="U471">
        <v>809</v>
      </c>
      <c r="V471">
        <v>762</v>
      </c>
      <c r="W471">
        <v>2.34</v>
      </c>
      <c r="X471" s="130"/>
    </row>
    <row r="472" spans="1:24" x14ac:dyDescent="0.3">
      <c r="A472" s="130" t="s">
        <v>346</v>
      </c>
      <c r="B472">
        <v>470</v>
      </c>
      <c r="C472" s="130" t="s">
        <v>905</v>
      </c>
      <c r="D472" s="130" t="s">
        <v>6</v>
      </c>
      <c r="E472">
        <v>5.05</v>
      </c>
      <c r="F472">
        <v>0</v>
      </c>
      <c r="G472">
        <v>321300</v>
      </c>
      <c r="H472">
        <v>1615</v>
      </c>
      <c r="I472">
        <v>2020</v>
      </c>
      <c r="J472">
        <v>18.72</v>
      </c>
      <c r="K472" s="130" t="s">
        <v>1119</v>
      </c>
      <c r="L472">
        <v>0.13</v>
      </c>
      <c r="M472" s="130" t="s">
        <v>1080</v>
      </c>
      <c r="N472">
        <v>0.27</v>
      </c>
      <c r="O472">
        <v>5.7</v>
      </c>
      <c r="P472">
        <v>5.43</v>
      </c>
      <c r="Q472">
        <v>10.38</v>
      </c>
      <c r="R472" s="130" t="s">
        <v>3204</v>
      </c>
      <c r="S472">
        <v>15</v>
      </c>
      <c r="T472" s="130"/>
      <c r="U472">
        <v>703</v>
      </c>
      <c r="V472">
        <v>632</v>
      </c>
      <c r="W472">
        <v>-0.14000000000000001</v>
      </c>
      <c r="X472" s="130"/>
    </row>
    <row r="473" spans="1:24" x14ac:dyDescent="0.3">
      <c r="A473" s="130" t="s">
        <v>345</v>
      </c>
      <c r="B473">
        <v>471</v>
      </c>
      <c r="C473" s="130" t="s">
        <v>895</v>
      </c>
      <c r="D473" s="130" t="s">
        <v>6</v>
      </c>
      <c r="E473">
        <v>2.2000000000000002</v>
      </c>
      <c r="F473">
        <v>0.92</v>
      </c>
      <c r="G473">
        <v>14895000</v>
      </c>
      <c r="H473">
        <v>32743</v>
      </c>
      <c r="I473">
        <v>23572</v>
      </c>
      <c r="J473">
        <v>11.4</v>
      </c>
      <c r="K473" s="130" t="s">
        <v>994</v>
      </c>
      <c r="L473">
        <v>0.79</v>
      </c>
      <c r="M473" s="130" t="s">
        <v>903</v>
      </c>
      <c r="N473">
        <v>0.19</v>
      </c>
      <c r="O473">
        <v>5.65</v>
      </c>
      <c r="P473">
        <v>7.87</v>
      </c>
      <c r="Q473">
        <v>21.42</v>
      </c>
      <c r="R473" s="130" t="s">
        <v>2397</v>
      </c>
      <c r="S473">
        <v>74.86</v>
      </c>
      <c r="T473" s="130"/>
      <c r="U473">
        <v>498</v>
      </c>
      <c r="V473">
        <v>507</v>
      </c>
      <c r="W473">
        <v>-12.7</v>
      </c>
      <c r="X473" s="130"/>
    </row>
    <row r="474" spans="1:24" x14ac:dyDescent="0.3">
      <c r="A474" s="130" t="s">
        <v>344</v>
      </c>
      <c r="B474">
        <v>472</v>
      </c>
      <c r="C474" s="130" t="s">
        <v>895</v>
      </c>
      <c r="D474" s="130" t="s">
        <v>6</v>
      </c>
      <c r="E474">
        <v>4.0199999999999996</v>
      </c>
      <c r="F474">
        <v>-1.95</v>
      </c>
      <c r="G474">
        <v>351700</v>
      </c>
      <c r="H474">
        <v>1424</v>
      </c>
      <c r="I474">
        <v>396</v>
      </c>
      <c r="J474">
        <v>22.8</v>
      </c>
      <c r="K474" s="130" t="s">
        <v>1009</v>
      </c>
      <c r="L474">
        <v>0.16</v>
      </c>
      <c r="M474" s="130"/>
      <c r="N474">
        <v>0.18</v>
      </c>
      <c r="O474">
        <v>3.92</v>
      </c>
      <c r="P474">
        <v>4.13</v>
      </c>
      <c r="Q474">
        <v>-3.37</v>
      </c>
      <c r="R474" s="130" t="s">
        <v>3026</v>
      </c>
      <c r="S474">
        <v>43.1</v>
      </c>
      <c r="T474" s="130"/>
      <c r="U474">
        <v>793</v>
      </c>
      <c r="V474">
        <v>767</v>
      </c>
      <c r="W474">
        <v>0.37</v>
      </c>
      <c r="X474" s="130"/>
    </row>
    <row r="475" spans="1:24" x14ac:dyDescent="0.3">
      <c r="A475" s="130" t="s">
        <v>343</v>
      </c>
      <c r="B475">
        <v>473</v>
      </c>
      <c r="C475" s="130" t="s">
        <v>895</v>
      </c>
      <c r="D475" s="130" t="s">
        <v>6</v>
      </c>
      <c r="E475">
        <v>5.9</v>
      </c>
      <c r="F475">
        <v>2.61</v>
      </c>
      <c r="G475">
        <v>6931600</v>
      </c>
      <c r="H475">
        <v>41674</v>
      </c>
      <c r="I475">
        <v>2012</v>
      </c>
      <c r="J475">
        <v>20.78</v>
      </c>
      <c r="K475" s="130" t="s">
        <v>910</v>
      </c>
      <c r="L475">
        <v>0.14000000000000001</v>
      </c>
      <c r="M475" s="130" t="s">
        <v>897</v>
      </c>
      <c r="N475">
        <v>0.28000000000000003</v>
      </c>
      <c r="O475">
        <v>8.89</v>
      </c>
      <c r="P475">
        <v>8.7899999999999991</v>
      </c>
      <c r="Q475">
        <v>9.75</v>
      </c>
      <c r="R475" s="130" t="s">
        <v>3205</v>
      </c>
      <c r="S475">
        <v>40.51</v>
      </c>
      <c r="T475" s="130"/>
      <c r="U475">
        <v>628</v>
      </c>
      <c r="V475">
        <v>530</v>
      </c>
      <c r="X475" s="130"/>
    </row>
    <row r="476" spans="1:24" x14ac:dyDescent="0.3">
      <c r="A476" s="130" t="s">
        <v>342</v>
      </c>
      <c r="B476">
        <v>474</v>
      </c>
      <c r="C476" s="130" t="s">
        <v>895</v>
      </c>
      <c r="D476" s="130" t="s">
        <v>6</v>
      </c>
      <c r="E476">
        <v>144</v>
      </c>
      <c r="F476">
        <v>-1.03</v>
      </c>
      <c r="G476">
        <v>23400</v>
      </c>
      <c r="H476">
        <v>3382</v>
      </c>
      <c r="I476">
        <v>34560</v>
      </c>
      <c r="J476">
        <v>29.13</v>
      </c>
      <c r="K476" s="130" t="s">
        <v>3119</v>
      </c>
      <c r="L476">
        <v>0.91</v>
      </c>
      <c r="M476" s="130" t="s">
        <v>971</v>
      </c>
      <c r="N476">
        <v>4.96</v>
      </c>
      <c r="O476">
        <v>5.45</v>
      </c>
      <c r="P476">
        <v>9.65</v>
      </c>
      <c r="Q476">
        <v>17.84</v>
      </c>
      <c r="R476" s="130" t="s">
        <v>978</v>
      </c>
      <c r="S476">
        <v>19.88</v>
      </c>
      <c r="T476" s="130"/>
      <c r="U476">
        <v>691</v>
      </c>
      <c r="V476">
        <v>763</v>
      </c>
      <c r="W476">
        <v>2.46</v>
      </c>
      <c r="X476" s="130"/>
    </row>
    <row r="477" spans="1:24" x14ac:dyDescent="0.3">
      <c r="A477" s="130" t="s">
        <v>341</v>
      </c>
      <c r="B477">
        <v>475</v>
      </c>
      <c r="C477" s="130" t="s">
        <v>895</v>
      </c>
      <c r="D477" s="130" t="s">
        <v>6</v>
      </c>
      <c r="E477">
        <v>44.25</v>
      </c>
      <c r="F477">
        <v>0</v>
      </c>
      <c r="G477">
        <v>6110500</v>
      </c>
      <c r="H477">
        <v>270586</v>
      </c>
      <c r="I477">
        <v>64163</v>
      </c>
      <c r="J477">
        <v>8</v>
      </c>
      <c r="K477" s="130" t="s">
        <v>1060</v>
      </c>
      <c r="L477">
        <v>0.85</v>
      </c>
      <c r="M477" s="130" t="s">
        <v>930</v>
      </c>
      <c r="N477">
        <v>5.56</v>
      </c>
      <c r="O477">
        <v>8.14</v>
      </c>
      <c r="P477">
        <v>12.88</v>
      </c>
      <c r="Q477">
        <v>25.98</v>
      </c>
      <c r="R477" s="130" t="s">
        <v>3206</v>
      </c>
      <c r="S477">
        <v>54.99</v>
      </c>
      <c r="T477" s="130"/>
      <c r="U477">
        <v>277</v>
      </c>
      <c r="V477">
        <v>308</v>
      </c>
      <c r="W477">
        <v>0.35</v>
      </c>
      <c r="X477" s="130"/>
    </row>
    <row r="478" spans="1:24" x14ac:dyDescent="0.3">
      <c r="A478" s="130" t="s">
        <v>340</v>
      </c>
      <c r="B478">
        <v>476</v>
      </c>
      <c r="C478" s="130" t="s">
        <v>905</v>
      </c>
      <c r="D478" s="130" t="s">
        <v>6</v>
      </c>
      <c r="E478">
        <v>18.2</v>
      </c>
      <c r="F478">
        <v>-1.62</v>
      </c>
      <c r="G478">
        <v>17787400</v>
      </c>
      <c r="H478">
        <v>326505</v>
      </c>
      <c r="I478">
        <v>36400</v>
      </c>
      <c r="J478">
        <v>84.36</v>
      </c>
      <c r="K478" s="130" t="s">
        <v>3642</v>
      </c>
      <c r="L478">
        <v>0.19</v>
      </c>
      <c r="M478" s="130" t="s">
        <v>924</v>
      </c>
      <c r="N478">
        <v>0.22</v>
      </c>
      <c r="O478">
        <v>11.19</v>
      </c>
      <c r="P478">
        <v>10.93</v>
      </c>
      <c r="Q478">
        <v>8.9600000000000009</v>
      </c>
      <c r="R478" s="130" t="s">
        <v>944</v>
      </c>
      <c r="S478">
        <v>27.62</v>
      </c>
      <c r="T478" s="130"/>
      <c r="U478">
        <v>782</v>
      </c>
      <c r="V478">
        <v>670</v>
      </c>
      <c r="X478" s="130"/>
    </row>
    <row r="479" spans="1:24" x14ac:dyDescent="0.3">
      <c r="A479" s="130" t="s">
        <v>339</v>
      </c>
      <c r="B479">
        <v>477</v>
      </c>
      <c r="C479" s="130" t="s">
        <v>895</v>
      </c>
      <c r="D479" s="130" t="s">
        <v>6</v>
      </c>
      <c r="E479">
        <v>61.5</v>
      </c>
      <c r="F479">
        <v>-0.81</v>
      </c>
      <c r="G479">
        <v>8358000</v>
      </c>
      <c r="H479">
        <v>515508</v>
      </c>
      <c r="I479">
        <v>50968</v>
      </c>
      <c r="J479">
        <v>6.77</v>
      </c>
      <c r="K479" s="130" t="s">
        <v>3136</v>
      </c>
      <c r="L479">
        <v>0.98</v>
      </c>
      <c r="M479" s="130" t="s">
        <v>896</v>
      </c>
      <c r="N479">
        <v>9.23</v>
      </c>
      <c r="O479">
        <v>37.81</v>
      </c>
      <c r="P479">
        <v>65.319999999999993</v>
      </c>
      <c r="Q479">
        <v>40.78</v>
      </c>
      <c r="R479" s="130" t="s">
        <v>996</v>
      </c>
      <c r="S479">
        <v>47.29</v>
      </c>
      <c r="T479" s="130"/>
      <c r="U479">
        <v>38</v>
      </c>
      <c r="V479">
        <v>41</v>
      </c>
      <c r="W479">
        <v>-0.04</v>
      </c>
      <c r="X479" s="130"/>
    </row>
    <row r="480" spans="1:24" x14ac:dyDescent="0.3">
      <c r="A480" s="130" t="s">
        <v>338</v>
      </c>
      <c r="B480">
        <v>478</v>
      </c>
      <c r="C480" s="130" t="s">
        <v>895</v>
      </c>
      <c r="D480" s="130" t="s">
        <v>6</v>
      </c>
      <c r="E480">
        <v>1.1000000000000001</v>
      </c>
      <c r="F480">
        <v>4.76</v>
      </c>
      <c r="G480">
        <v>5067800</v>
      </c>
      <c r="H480">
        <v>5530</v>
      </c>
      <c r="I480">
        <v>1362</v>
      </c>
      <c r="J480">
        <v>7.69</v>
      </c>
      <c r="K480" s="130" t="s">
        <v>1089</v>
      </c>
      <c r="L480">
        <v>2.04</v>
      </c>
      <c r="M480" s="130"/>
      <c r="N480">
        <v>0.14000000000000001</v>
      </c>
      <c r="O480">
        <v>3.54</v>
      </c>
      <c r="P480">
        <v>7.16</v>
      </c>
      <c r="Q480">
        <v>18.989999999999998</v>
      </c>
      <c r="R480" s="130" t="s">
        <v>1108</v>
      </c>
      <c r="S480">
        <v>36.299999999999997</v>
      </c>
      <c r="T480" s="130"/>
      <c r="U480">
        <v>433</v>
      </c>
      <c r="V480">
        <v>517</v>
      </c>
      <c r="W480">
        <v>0.02</v>
      </c>
      <c r="X480" s="130"/>
    </row>
    <row r="481" spans="1:24" x14ac:dyDescent="0.3">
      <c r="A481" s="130" t="s">
        <v>337</v>
      </c>
      <c r="B481">
        <v>479</v>
      </c>
      <c r="C481" s="130" t="s">
        <v>895</v>
      </c>
      <c r="D481" s="130" t="s">
        <v>6</v>
      </c>
      <c r="E481">
        <v>35.5</v>
      </c>
      <c r="F481">
        <v>-5.33</v>
      </c>
      <c r="G481">
        <v>1815900</v>
      </c>
      <c r="H481">
        <v>65938</v>
      </c>
      <c r="I481">
        <v>10650</v>
      </c>
      <c r="J481">
        <v>20.91</v>
      </c>
      <c r="K481" s="130" t="s">
        <v>3207</v>
      </c>
      <c r="L481">
        <v>0.27</v>
      </c>
      <c r="M481" s="130" t="s">
        <v>920</v>
      </c>
      <c r="N481">
        <v>1.7</v>
      </c>
      <c r="O481">
        <v>30.82</v>
      </c>
      <c r="P481">
        <v>34.65</v>
      </c>
      <c r="Q481">
        <v>22.83</v>
      </c>
      <c r="R481" s="130" t="s">
        <v>2776</v>
      </c>
      <c r="S481">
        <v>61.32</v>
      </c>
      <c r="T481" s="130"/>
      <c r="U481">
        <v>334</v>
      </c>
      <c r="V481">
        <v>315</v>
      </c>
      <c r="W481">
        <v>0.54</v>
      </c>
      <c r="X481" s="130"/>
    </row>
    <row r="482" spans="1:24" x14ac:dyDescent="0.3">
      <c r="A482" s="130" t="s">
        <v>336</v>
      </c>
      <c r="B482">
        <v>480</v>
      </c>
      <c r="C482" s="130" t="s">
        <v>895</v>
      </c>
      <c r="D482" s="130" t="s">
        <v>6</v>
      </c>
      <c r="E482">
        <v>0.86</v>
      </c>
      <c r="F482">
        <v>-2.27</v>
      </c>
      <c r="G482">
        <v>9642900</v>
      </c>
      <c r="H482">
        <v>8478</v>
      </c>
      <c r="I482">
        <v>3588</v>
      </c>
      <c r="K482" s="130" t="s">
        <v>981</v>
      </c>
      <c r="L482">
        <v>0.87</v>
      </c>
      <c r="M482" s="130"/>
      <c r="N482">
        <v>0</v>
      </c>
      <c r="O482">
        <v>-0.77</v>
      </c>
      <c r="P482">
        <v>-6.6</v>
      </c>
      <c r="Q482">
        <v>5.18</v>
      </c>
      <c r="R482" s="130"/>
      <c r="S482">
        <v>47.28</v>
      </c>
      <c r="T482" s="130"/>
      <c r="X482" s="130"/>
    </row>
    <row r="483" spans="1:24" x14ac:dyDescent="0.3">
      <c r="A483" s="130" t="s">
        <v>335</v>
      </c>
      <c r="B483">
        <v>481</v>
      </c>
      <c r="C483" s="130" t="s">
        <v>895</v>
      </c>
      <c r="D483" s="130" t="s">
        <v>6</v>
      </c>
      <c r="E483">
        <v>14</v>
      </c>
      <c r="F483">
        <v>0</v>
      </c>
      <c r="G483">
        <v>400</v>
      </c>
      <c r="H483">
        <v>6</v>
      </c>
      <c r="I483">
        <v>280</v>
      </c>
      <c r="K483" s="130" t="s">
        <v>1073</v>
      </c>
      <c r="L483">
        <v>0.77</v>
      </c>
      <c r="M483" s="130"/>
      <c r="N483">
        <v>0</v>
      </c>
      <c r="O483">
        <v>-7.52</v>
      </c>
      <c r="P483">
        <v>-14.95</v>
      </c>
      <c r="Q483">
        <v>-24.24</v>
      </c>
      <c r="R483" s="130"/>
      <c r="S483">
        <v>28.06</v>
      </c>
      <c r="T483" s="130"/>
      <c r="X483" s="130"/>
    </row>
    <row r="484" spans="1:24" x14ac:dyDescent="0.3">
      <c r="A484" s="130" t="s">
        <v>334</v>
      </c>
      <c r="B484">
        <v>482</v>
      </c>
      <c r="C484" s="130" t="s">
        <v>905</v>
      </c>
      <c r="D484" s="130" t="s">
        <v>6</v>
      </c>
      <c r="E484">
        <v>30.5</v>
      </c>
      <c r="F484">
        <v>3.39</v>
      </c>
      <c r="G484">
        <v>100</v>
      </c>
      <c r="H484">
        <v>3</v>
      </c>
      <c r="I484">
        <v>2859</v>
      </c>
      <c r="K484" s="130" t="s">
        <v>3134</v>
      </c>
      <c r="L484">
        <v>0.38</v>
      </c>
      <c r="M484" s="130"/>
      <c r="N484">
        <v>0</v>
      </c>
      <c r="O484">
        <v>-27.61</v>
      </c>
      <c r="P484">
        <v>-31.73</v>
      </c>
      <c r="Q484">
        <v>-367.94</v>
      </c>
      <c r="R484" s="130"/>
      <c r="S484">
        <v>1.52</v>
      </c>
      <c r="T484" s="130"/>
      <c r="X484" s="130"/>
    </row>
    <row r="485" spans="1:24" x14ac:dyDescent="0.3">
      <c r="A485" s="130" t="s">
        <v>333</v>
      </c>
      <c r="B485">
        <v>483</v>
      </c>
      <c r="C485" s="130" t="s">
        <v>895</v>
      </c>
      <c r="D485" s="130" t="s">
        <v>6</v>
      </c>
      <c r="E485">
        <v>6.35</v>
      </c>
      <c r="F485">
        <v>2.42</v>
      </c>
      <c r="G485">
        <v>4169500</v>
      </c>
      <c r="H485">
        <v>26309</v>
      </c>
      <c r="I485">
        <v>12830</v>
      </c>
      <c r="J485">
        <v>9.18</v>
      </c>
      <c r="K485" s="130" t="s">
        <v>976</v>
      </c>
      <c r="L485">
        <v>1.99</v>
      </c>
      <c r="M485" s="130" t="s">
        <v>940</v>
      </c>
      <c r="N485">
        <v>0.69</v>
      </c>
      <c r="O485">
        <v>6.32</v>
      </c>
      <c r="P485">
        <v>9.6300000000000008</v>
      </c>
      <c r="Q485">
        <v>14.39</v>
      </c>
      <c r="R485" s="130" t="s">
        <v>2766</v>
      </c>
      <c r="S485">
        <v>31.16</v>
      </c>
      <c r="T485" s="130"/>
      <c r="U485">
        <v>393</v>
      </c>
      <c r="V485">
        <v>415</v>
      </c>
      <c r="W485">
        <v>0.03</v>
      </c>
      <c r="X485" s="130"/>
    </row>
    <row r="486" spans="1:24" x14ac:dyDescent="0.3">
      <c r="A486" s="130" t="s">
        <v>332</v>
      </c>
      <c r="B486">
        <v>484</v>
      </c>
      <c r="C486" s="130" t="s">
        <v>905</v>
      </c>
      <c r="D486" s="130" t="s">
        <v>6</v>
      </c>
      <c r="E486">
        <v>2.06</v>
      </c>
      <c r="F486">
        <v>3</v>
      </c>
      <c r="G486">
        <v>36100</v>
      </c>
      <c r="H486">
        <v>75</v>
      </c>
      <c r="I486">
        <v>414</v>
      </c>
      <c r="K486" s="130" t="s">
        <v>1089</v>
      </c>
      <c r="L486">
        <v>0.54</v>
      </c>
      <c r="M486" s="130"/>
      <c r="N486">
        <v>0</v>
      </c>
      <c r="O486">
        <v>-9.18</v>
      </c>
      <c r="P486">
        <v>-12.93</v>
      </c>
      <c r="Q486">
        <v>-29.77</v>
      </c>
      <c r="R486" s="130"/>
      <c r="S486">
        <v>37.56</v>
      </c>
      <c r="T486" s="130"/>
      <c r="X486" s="130"/>
    </row>
    <row r="487" spans="1:24" x14ac:dyDescent="0.3">
      <c r="A487" s="130" t="s">
        <v>331</v>
      </c>
      <c r="B487">
        <v>485</v>
      </c>
      <c r="C487" s="130" t="s">
        <v>905</v>
      </c>
      <c r="D487" s="130" t="s">
        <v>6</v>
      </c>
      <c r="E487">
        <v>0.9</v>
      </c>
      <c r="F487">
        <v>8.43</v>
      </c>
      <c r="G487">
        <v>51677000</v>
      </c>
      <c r="H487">
        <v>45731</v>
      </c>
      <c r="I487">
        <v>1174</v>
      </c>
      <c r="J487">
        <v>1.43</v>
      </c>
      <c r="K487" s="130" t="s">
        <v>2389</v>
      </c>
      <c r="L487">
        <v>1.66</v>
      </c>
      <c r="M487" s="130"/>
      <c r="N487">
        <v>0.63</v>
      </c>
      <c r="O487">
        <v>18.22</v>
      </c>
      <c r="P487">
        <v>39.409999999999997</v>
      </c>
      <c r="Q487">
        <v>20.66</v>
      </c>
      <c r="R487" s="130"/>
      <c r="S487">
        <v>64.94</v>
      </c>
      <c r="T487" s="130"/>
      <c r="U487">
        <v>19</v>
      </c>
      <c r="V487">
        <v>51</v>
      </c>
      <c r="X487" s="130"/>
    </row>
    <row r="488" spans="1:24" x14ac:dyDescent="0.3">
      <c r="A488" s="130" t="s">
        <v>330</v>
      </c>
      <c r="B488">
        <v>486</v>
      </c>
      <c r="C488" s="130" t="s">
        <v>895</v>
      </c>
      <c r="D488" s="130" t="s">
        <v>6</v>
      </c>
      <c r="E488">
        <v>6.3</v>
      </c>
      <c r="F488">
        <v>-1.56</v>
      </c>
      <c r="G488">
        <v>2216600</v>
      </c>
      <c r="H488">
        <v>14042</v>
      </c>
      <c r="I488">
        <v>3440</v>
      </c>
      <c r="J488">
        <v>37.11</v>
      </c>
      <c r="K488" s="130" t="s">
        <v>899</v>
      </c>
      <c r="L488">
        <v>0.33</v>
      </c>
      <c r="M488" s="130" t="s">
        <v>894</v>
      </c>
      <c r="N488">
        <v>0.17</v>
      </c>
      <c r="O488">
        <v>7.09</v>
      </c>
      <c r="P488">
        <v>7.06</v>
      </c>
      <c r="Q488">
        <v>8.36</v>
      </c>
      <c r="R488" s="130" t="s">
        <v>931</v>
      </c>
      <c r="S488">
        <v>69.5</v>
      </c>
      <c r="T488" s="130"/>
      <c r="U488">
        <v>819</v>
      </c>
      <c r="V488">
        <v>719</v>
      </c>
      <c r="W488">
        <v>2.23</v>
      </c>
      <c r="X488" s="130"/>
    </row>
    <row r="489" spans="1:24" x14ac:dyDescent="0.3">
      <c r="A489" s="130" t="s">
        <v>329</v>
      </c>
      <c r="B489">
        <v>487</v>
      </c>
      <c r="C489" s="130" t="s">
        <v>895</v>
      </c>
      <c r="D489" s="130" t="s">
        <v>6</v>
      </c>
      <c r="E489">
        <v>18.600000000000001</v>
      </c>
      <c r="F489">
        <v>3.91</v>
      </c>
      <c r="G489">
        <v>25437700</v>
      </c>
      <c r="H489">
        <v>467210</v>
      </c>
      <c r="I489">
        <v>18088</v>
      </c>
      <c r="J489">
        <v>40.36</v>
      </c>
      <c r="K489" s="130" t="s">
        <v>3643</v>
      </c>
      <c r="L489">
        <v>1.25</v>
      </c>
      <c r="M489" s="130"/>
      <c r="N489">
        <v>0.45</v>
      </c>
      <c r="O489">
        <v>11.09</v>
      </c>
      <c r="P489">
        <v>21.54</v>
      </c>
      <c r="Q489">
        <v>9.74</v>
      </c>
      <c r="R489" s="130"/>
      <c r="S489">
        <v>60.45</v>
      </c>
      <c r="T489" s="130"/>
      <c r="U489">
        <v>553</v>
      </c>
      <c r="V489">
        <v>617</v>
      </c>
      <c r="W489">
        <v>-0.28999999999999998</v>
      </c>
      <c r="X489" s="130"/>
    </row>
    <row r="490" spans="1:24" x14ac:dyDescent="0.3">
      <c r="A490" s="130" t="s">
        <v>328</v>
      </c>
      <c r="B490">
        <v>488</v>
      </c>
      <c r="C490" s="130" t="s">
        <v>895</v>
      </c>
      <c r="D490" s="130" t="s">
        <v>6</v>
      </c>
      <c r="E490">
        <v>1.97</v>
      </c>
      <c r="F490">
        <v>1.55</v>
      </c>
      <c r="G490">
        <v>92100</v>
      </c>
      <c r="H490">
        <v>180</v>
      </c>
      <c r="I490">
        <v>1464</v>
      </c>
      <c r="J490">
        <v>32.4</v>
      </c>
      <c r="K490" s="130" t="s">
        <v>1088</v>
      </c>
      <c r="L490">
        <v>0.17</v>
      </c>
      <c r="M490" s="130"/>
      <c r="N490">
        <v>0.06</v>
      </c>
      <c r="O490">
        <v>2.66</v>
      </c>
      <c r="P490">
        <v>2.61</v>
      </c>
      <c r="Q490">
        <v>2.75</v>
      </c>
      <c r="R490" s="130"/>
      <c r="S490">
        <v>28.6</v>
      </c>
      <c r="T490" s="130"/>
      <c r="U490">
        <v>920</v>
      </c>
      <c r="V490">
        <v>923</v>
      </c>
      <c r="W490">
        <v>-1.9</v>
      </c>
      <c r="X490" s="130"/>
    </row>
    <row r="491" spans="1:24" x14ac:dyDescent="0.3">
      <c r="A491" s="130" t="s">
        <v>853</v>
      </c>
      <c r="B491">
        <v>489</v>
      </c>
      <c r="C491" s="130" t="s">
        <v>898</v>
      </c>
      <c r="D491" s="130" t="s">
        <v>6</v>
      </c>
      <c r="E491">
        <v>2.14</v>
      </c>
      <c r="F491">
        <v>5.94</v>
      </c>
      <c r="G491">
        <v>5221300</v>
      </c>
      <c r="H491">
        <v>11025</v>
      </c>
      <c r="I491">
        <v>2354</v>
      </c>
      <c r="J491">
        <v>16.21</v>
      </c>
      <c r="K491" s="130" t="s">
        <v>1090</v>
      </c>
      <c r="L491">
        <v>1.92</v>
      </c>
      <c r="M491" s="130" t="s">
        <v>1083</v>
      </c>
      <c r="N491">
        <v>0.13</v>
      </c>
      <c r="O491">
        <v>6.15</v>
      </c>
      <c r="P491">
        <v>14.06</v>
      </c>
      <c r="Q491">
        <v>3.34</v>
      </c>
      <c r="R491" s="130" t="s">
        <v>3135</v>
      </c>
      <c r="S491">
        <v>54.38</v>
      </c>
      <c r="T491" s="130"/>
      <c r="U491">
        <v>438</v>
      </c>
      <c r="V491">
        <v>571</v>
      </c>
      <c r="X491" s="130"/>
    </row>
    <row r="492" spans="1:24" x14ac:dyDescent="0.3">
      <c r="A492" s="130" t="s">
        <v>327</v>
      </c>
      <c r="B492">
        <v>490</v>
      </c>
      <c r="C492" s="130" t="s">
        <v>905</v>
      </c>
      <c r="D492" s="130" t="s">
        <v>6</v>
      </c>
      <c r="E492">
        <v>2.1</v>
      </c>
      <c r="F492">
        <v>3.96</v>
      </c>
      <c r="G492">
        <v>13561400</v>
      </c>
      <c r="H492">
        <v>28199</v>
      </c>
      <c r="I492">
        <v>1336</v>
      </c>
      <c r="J492">
        <v>7.27</v>
      </c>
      <c r="K492" s="130" t="s">
        <v>980</v>
      </c>
      <c r="L492">
        <v>0.46</v>
      </c>
      <c r="M492" s="130"/>
      <c r="N492">
        <v>0.28999999999999998</v>
      </c>
      <c r="O492">
        <v>18.48</v>
      </c>
      <c r="P492">
        <v>20.76</v>
      </c>
      <c r="Q492">
        <v>42.04</v>
      </c>
      <c r="R492" s="130"/>
      <c r="S492">
        <v>20.010000000000002</v>
      </c>
      <c r="T492" s="130"/>
      <c r="U492">
        <v>149</v>
      </c>
      <c r="V492">
        <v>94</v>
      </c>
      <c r="W492">
        <v>-7.0000000000000007E-2</v>
      </c>
      <c r="X492" s="130"/>
    </row>
    <row r="493" spans="1:24" x14ac:dyDescent="0.3">
      <c r="A493" s="130" t="s">
        <v>326</v>
      </c>
      <c r="B493">
        <v>491</v>
      </c>
      <c r="C493" s="130" t="s">
        <v>898</v>
      </c>
      <c r="D493" s="130" t="s">
        <v>6</v>
      </c>
      <c r="E493">
        <v>24.7</v>
      </c>
      <c r="F493">
        <v>0</v>
      </c>
      <c r="G493">
        <v>0</v>
      </c>
      <c r="H493">
        <v>0</v>
      </c>
      <c r="I493">
        <v>0</v>
      </c>
      <c r="K493" s="130"/>
      <c r="L493">
        <v>0.28000000000000003</v>
      </c>
      <c r="M493" s="130"/>
      <c r="N493">
        <v>0</v>
      </c>
      <c r="O493">
        <v>6.5</v>
      </c>
      <c r="P493">
        <v>7.8</v>
      </c>
      <c r="Q493">
        <v>8.36</v>
      </c>
      <c r="R493" s="130"/>
      <c r="S493">
        <v>32.26</v>
      </c>
      <c r="T493" s="130"/>
      <c r="X493" s="130"/>
    </row>
    <row r="494" spans="1:24" x14ac:dyDescent="0.3">
      <c r="A494" s="130" t="s">
        <v>325</v>
      </c>
      <c r="B494">
        <v>492</v>
      </c>
      <c r="C494" s="130" t="s">
        <v>895</v>
      </c>
      <c r="D494" s="130" t="s">
        <v>6</v>
      </c>
      <c r="E494">
        <v>1.94</v>
      </c>
      <c r="F494">
        <v>4.3</v>
      </c>
      <c r="G494">
        <v>10111200</v>
      </c>
      <c r="H494">
        <v>19263</v>
      </c>
      <c r="I494">
        <v>13296</v>
      </c>
      <c r="K494" s="130" t="s">
        <v>976</v>
      </c>
      <c r="L494">
        <v>2.79</v>
      </c>
      <c r="M494" s="130"/>
      <c r="N494">
        <v>0</v>
      </c>
      <c r="O494">
        <v>-3.79</v>
      </c>
      <c r="P494">
        <v>-14.04</v>
      </c>
      <c r="Q494">
        <v>-10.06</v>
      </c>
      <c r="R494" s="130"/>
      <c r="S494">
        <v>34.71</v>
      </c>
      <c r="T494" s="130"/>
      <c r="X494" s="130"/>
    </row>
    <row r="495" spans="1:24" x14ac:dyDescent="0.3">
      <c r="A495" s="130" t="s">
        <v>324</v>
      </c>
      <c r="B495">
        <v>493</v>
      </c>
      <c r="C495" s="130" t="s">
        <v>895</v>
      </c>
      <c r="D495" s="130" t="s">
        <v>6</v>
      </c>
      <c r="E495">
        <v>6.6</v>
      </c>
      <c r="F495">
        <v>0</v>
      </c>
      <c r="G495">
        <v>544500</v>
      </c>
      <c r="H495">
        <v>3595</v>
      </c>
      <c r="I495">
        <v>4046</v>
      </c>
      <c r="J495">
        <v>10.02</v>
      </c>
      <c r="K495" s="130" t="s">
        <v>986</v>
      </c>
      <c r="L495">
        <v>1.28</v>
      </c>
      <c r="M495" s="130" t="s">
        <v>924</v>
      </c>
      <c r="N495">
        <v>0.67</v>
      </c>
      <c r="O495">
        <v>9.89</v>
      </c>
      <c r="P495">
        <v>14.61</v>
      </c>
      <c r="Q495">
        <v>20.52</v>
      </c>
      <c r="R495" s="130" t="s">
        <v>1044</v>
      </c>
      <c r="S495">
        <v>30.4</v>
      </c>
      <c r="T495" s="130"/>
      <c r="U495">
        <v>287</v>
      </c>
      <c r="V495">
        <v>299</v>
      </c>
      <c r="W495">
        <v>0.88</v>
      </c>
      <c r="X495" s="130"/>
    </row>
    <row r="496" spans="1:24" x14ac:dyDescent="0.3">
      <c r="A496" s="130" t="s">
        <v>854</v>
      </c>
      <c r="B496">
        <v>494</v>
      </c>
      <c r="C496" s="130" t="s">
        <v>905</v>
      </c>
      <c r="D496" s="130" t="s">
        <v>6</v>
      </c>
      <c r="E496">
        <v>7.1</v>
      </c>
      <c r="F496">
        <v>1.43</v>
      </c>
      <c r="G496">
        <v>1108900</v>
      </c>
      <c r="H496">
        <v>7800</v>
      </c>
      <c r="I496">
        <v>8418</v>
      </c>
      <c r="J496">
        <v>13.86</v>
      </c>
      <c r="K496" s="130" t="s">
        <v>1102</v>
      </c>
      <c r="L496">
        <v>2.4500000000000002</v>
      </c>
      <c r="M496" s="130" t="s">
        <v>940</v>
      </c>
      <c r="N496">
        <v>0.52</v>
      </c>
      <c r="O496">
        <v>5.12</v>
      </c>
      <c r="P496">
        <v>9.82</v>
      </c>
      <c r="Q496">
        <v>5.7</v>
      </c>
      <c r="R496" s="130" t="s">
        <v>3014</v>
      </c>
      <c r="S496">
        <v>25.99</v>
      </c>
      <c r="T496" s="130"/>
      <c r="U496">
        <v>491</v>
      </c>
      <c r="V496">
        <v>587</v>
      </c>
      <c r="X496" s="130"/>
    </row>
    <row r="497" spans="1:24" x14ac:dyDescent="0.3">
      <c r="A497" s="130" t="s">
        <v>323</v>
      </c>
      <c r="B497">
        <v>495</v>
      </c>
      <c r="C497" s="130" t="s">
        <v>905</v>
      </c>
      <c r="D497" s="130" t="s">
        <v>6</v>
      </c>
      <c r="E497">
        <v>5.85</v>
      </c>
      <c r="F497">
        <v>0.86</v>
      </c>
      <c r="G497">
        <v>193600</v>
      </c>
      <c r="H497">
        <v>1119</v>
      </c>
      <c r="I497">
        <v>1755</v>
      </c>
      <c r="J497">
        <v>64.900000000000006</v>
      </c>
      <c r="K497" s="130" t="s">
        <v>3025</v>
      </c>
      <c r="L497">
        <v>0.4</v>
      </c>
      <c r="M497" s="130" t="s">
        <v>903</v>
      </c>
      <c r="N497">
        <v>0.09</v>
      </c>
      <c r="O497">
        <v>8.27</v>
      </c>
      <c r="P497">
        <v>8.82</v>
      </c>
      <c r="Q497">
        <v>41.11</v>
      </c>
      <c r="R497" s="130" t="s">
        <v>907</v>
      </c>
      <c r="S497">
        <v>23.53</v>
      </c>
      <c r="T497" s="130"/>
      <c r="U497">
        <v>826</v>
      </c>
      <c r="V497">
        <v>749</v>
      </c>
      <c r="W497">
        <v>9.18</v>
      </c>
      <c r="X497" s="130"/>
    </row>
    <row r="498" spans="1:24" x14ac:dyDescent="0.3">
      <c r="A498" s="130" t="s">
        <v>322</v>
      </c>
      <c r="B498">
        <v>496</v>
      </c>
      <c r="C498" s="130" t="s">
        <v>905</v>
      </c>
      <c r="D498" s="130" t="s">
        <v>6</v>
      </c>
      <c r="E498">
        <v>19.2</v>
      </c>
      <c r="F498">
        <v>0</v>
      </c>
      <c r="G498">
        <v>835000</v>
      </c>
      <c r="H498">
        <v>16014</v>
      </c>
      <c r="I498">
        <v>6672</v>
      </c>
      <c r="J498">
        <v>22.34</v>
      </c>
      <c r="K498" s="130" t="s">
        <v>2380</v>
      </c>
      <c r="L498">
        <v>0.56000000000000005</v>
      </c>
      <c r="M498" s="130" t="s">
        <v>1072</v>
      </c>
      <c r="N498">
        <v>0.85</v>
      </c>
      <c r="O498">
        <v>13.46</v>
      </c>
      <c r="P498">
        <v>16.64</v>
      </c>
      <c r="Q498">
        <v>10.81</v>
      </c>
      <c r="R498" s="130" t="s">
        <v>3056</v>
      </c>
      <c r="S498">
        <v>47.37</v>
      </c>
      <c r="T498" s="130"/>
      <c r="U498">
        <v>476</v>
      </c>
      <c r="V498">
        <v>425</v>
      </c>
      <c r="W498">
        <v>0.84</v>
      </c>
      <c r="X498" s="130"/>
    </row>
    <row r="499" spans="1:24" x14ac:dyDescent="0.3">
      <c r="A499" s="130" t="s">
        <v>855</v>
      </c>
      <c r="B499">
        <v>497</v>
      </c>
      <c r="C499" s="130" t="s">
        <v>898</v>
      </c>
      <c r="D499" s="130" t="s">
        <v>2935</v>
      </c>
      <c r="E499">
        <v>9.0500000000000007</v>
      </c>
      <c r="F499">
        <v>1.1200000000000001</v>
      </c>
      <c r="G499">
        <v>3906600</v>
      </c>
      <c r="H499">
        <v>35092</v>
      </c>
      <c r="I499">
        <v>9290</v>
      </c>
      <c r="J499">
        <v>74.459999999999994</v>
      </c>
      <c r="K499" s="130" t="s">
        <v>3627</v>
      </c>
      <c r="L499">
        <v>0.84</v>
      </c>
      <c r="M499" s="130" t="s">
        <v>903</v>
      </c>
      <c r="N499">
        <v>0.13</v>
      </c>
      <c r="O499">
        <v>6.35</v>
      </c>
      <c r="P499">
        <v>8.4700000000000006</v>
      </c>
      <c r="Q499">
        <v>10.29</v>
      </c>
      <c r="R499" s="130" t="s">
        <v>1093</v>
      </c>
      <c r="S499">
        <v>32.96</v>
      </c>
      <c r="T499" s="130"/>
      <c r="U499">
        <v>843</v>
      </c>
      <c r="V499">
        <v>829</v>
      </c>
      <c r="X499" s="130"/>
    </row>
    <row r="500" spans="1:24" x14ac:dyDescent="0.3">
      <c r="A500" s="130" t="s">
        <v>856</v>
      </c>
      <c r="B500">
        <v>498</v>
      </c>
      <c r="C500" s="130" t="s">
        <v>898</v>
      </c>
      <c r="D500" s="130" t="s">
        <v>6</v>
      </c>
      <c r="E500">
        <v>8.5500000000000007</v>
      </c>
      <c r="F500">
        <v>0</v>
      </c>
      <c r="G500">
        <v>4281100</v>
      </c>
      <c r="H500">
        <v>36799</v>
      </c>
      <c r="I500">
        <v>17921</v>
      </c>
      <c r="J500">
        <v>31.91</v>
      </c>
      <c r="K500" s="130" t="s">
        <v>951</v>
      </c>
      <c r="L500">
        <v>0.95</v>
      </c>
      <c r="M500" s="130" t="s">
        <v>1027</v>
      </c>
      <c r="N500">
        <v>0.27</v>
      </c>
      <c r="O500">
        <v>9.31</v>
      </c>
      <c r="P500">
        <v>11.86</v>
      </c>
      <c r="Q500">
        <v>30.53</v>
      </c>
      <c r="R500" s="130" t="s">
        <v>938</v>
      </c>
      <c r="S500">
        <v>25.02</v>
      </c>
      <c r="T500" s="130"/>
      <c r="U500">
        <v>649</v>
      </c>
      <c r="V500">
        <v>621</v>
      </c>
      <c r="X500" s="130"/>
    </row>
    <row r="501" spans="1:24" x14ac:dyDescent="0.3">
      <c r="A501" s="130" t="s">
        <v>321</v>
      </c>
      <c r="B501">
        <v>499</v>
      </c>
      <c r="C501" s="130" t="s">
        <v>895</v>
      </c>
      <c r="D501" s="130" t="s">
        <v>6</v>
      </c>
      <c r="E501">
        <v>1.05</v>
      </c>
      <c r="F501">
        <v>0.96</v>
      </c>
      <c r="G501">
        <v>889200</v>
      </c>
      <c r="H501">
        <v>927</v>
      </c>
      <c r="I501">
        <v>1597</v>
      </c>
      <c r="J501">
        <v>387.18</v>
      </c>
      <c r="K501" s="130" t="s">
        <v>980</v>
      </c>
      <c r="L501">
        <v>0.31</v>
      </c>
      <c r="M501" s="130"/>
      <c r="N501">
        <v>0</v>
      </c>
      <c r="O501">
        <v>0.24</v>
      </c>
      <c r="P501">
        <v>0.35</v>
      </c>
      <c r="Q501">
        <v>0.36</v>
      </c>
      <c r="R501" s="130"/>
      <c r="S501">
        <v>50.29</v>
      </c>
      <c r="T501" s="130"/>
      <c r="U501">
        <v>1097</v>
      </c>
      <c r="V501">
        <v>1135</v>
      </c>
      <c r="W501">
        <v>-6.93</v>
      </c>
      <c r="X501" s="130"/>
    </row>
    <row r="502" spans="1:24" x14ac:dyDescent="0.3">
      <c r="A502" s="130" t="s">
        <v>320</v>
      </c>
      <c r="B502">
        <v>500</v>
      </c>
      <c r="C502" s="130" t="s">
        <v>895</v>
      </c>
      <c r="D502" s="130" t="s">
        <v>6</v>
      </c>
      <c r="E502">
        <v>1.17</v>
      </c>
      <c r="F502">
        <v>0</v>
      </c>
      <c r="G502">
        <v>1557100</v>
      </c>
      <c r="H502">
        <v>1828</v>
      </c>
      <c r="I502">
        <v>1223</v>
      </c>
      <c r="J502">
        <v>18.420000000000002</v>
      </c>
      <c r="K502" s="130" t="s">
        <v>1029</v>
      </c>
      <c r="L502">
        <v>1.19</v>
      </c>
      <c r="M502" s="130"/>
      <c r="N502">
        <v>0.06</v>
      </c>
      <c r="O502">
        <v>3.99</v>
      </c>
      <c r="P502">
        <v>3.87</v>
      </c>
      <c r="Q502">
        <v>5.03</v>
      </c>
      <c r="R502" s="130"/>
      <c r="S502">
        <v>30.83</v>
      </c>
      <c r="T502" s="130"/>
      <c r="U502">
        <v>745</v>
      </c>
      <c r="V502">
        <v>706</v>
      </c>
      <c r="W502">
        <v>-0.21</v>
      </c>
      <c r="X502" s="130"/>
    </row>
    <row r="503" spans="1:24" x14ac:dyDescent="0.3">
      <c r="A503" s="130" t="s">
        <v>319</v>
      </c>
      <c r="B503">
        <v>501</v>
      </c>
      <c r="C503" s="130" t="s">
        <v>895</v>
      </c>
      <c r="D503" s="130" t="s">
        <v>6</v>
      </c>
      <c r="E503">
        <v>6.8</v>
      </c>
      <c r="F503">
        <v>0.74</v>
      </c>
      <c r="G503">
        <v>2282200</v>
      </c>
      <c r="H503">
        <v>15198</v>
      </c>
      <c r="I503">
        <v>6844</v>
      </c>
      <c r="K503" s="130" t="s">
        <v>2752</v>
      </c>
      <c r="L503">
        <v>4.54</v>
      </c>
      <c r="M503" s="130"/>
      <c r="N503">
        <v>0</v>
      </c>
      <c r="O503">
        <v>-0.25</v>
      </c>
      <c r="P503">
        <v>-10.52</v>
      </c>
      <c r="Q503">
        <v>-5.42</v>
      </c>
      <c r="R503" s="130"/>
      <c r="S503">
        <v>57.59</v>
      </c>
      <c r="T503" s="130"/>
      <c r="X503" s="130"/>
    </row>
    <row r="504" spans="1:24" x14ac:dyDescent="0.3">
      <c r="A504" s="130" t="s">
        <v>318</v>
      </c>
      <c r="B504">
        <v>502</v>
      </c>
      <c r="C504" s="130" t="s">
        <v>895</v>
      </c>
      <c r="D504" s="130" t="s">
        <v>6</v>
      </c>
      <c r="E504">
        <v>1.4</v>
      </c>
      <c r="F504">
        <v>-0.71</v>
      </c>
      <c r="G504">
        <v>214400</v>
      </c>
      <c r="H504">
        <v>301</v>
      </c>
      <c r="I504">
        <v>899</v>
      </c>
      <c r="J504">
        <v>8</v>
      </c>
      <c r="K504" s="130" t="s">
        <v>1004</v>
      </c>
      <c r="L504">
        <v>1.25</v>
      </c>
      <c r="M504" s="130" t="s">
        <v>903</v>
      </c>
      <c r="N504">
        <v>0.18</v>
      </c>
      <c r="O504">
        <v>2.97</v>
      </c>
      <c r="P504">
        <v>4.8499999999999996</v>
      </c>
      <c r="Q504">
        <v>4.37</v>
      </c>
      <c r="R504" s="130" t="s">
        <v>3017</v>
      </c>
      <c r="S504">
        <v>46.86</v>
      </c>
      <c r="T504" s="130"/>
      <c r="U504">
        <v>507</v>
      </c>
      <c r="V504">
        <v>546</v>
      </c>
      <c r="W504">
        <v>-1.7</v>
      </c>
      <c r="X504" s="130"/>
    </row>
    <row r="505" spans="1:24" x14ac:dyDescent="0.3">
      <c r="A505" s="130" t="s">
        <v>317</v>
      </c>
      <c r="B505">
        <v>503</v>
      </c>
      <c r="C505" s="130" t="s">
        <v>895</v>
      </c>
      <c r="D505" s="130" t="s">
        <v>6</v>
      </c>
      <c r="E505">
        <v>7.1</v>
      </c>
      <c r="F505">
        <v>0</v>
      </c>
      <c r="G505">
        <v>603800</v>
      </c>
      <c r="H505">
        <v>4247</v>
      </c>
      <c r="I505">
        <v>4388</v>
      </c>
      <c r="K505" s="130" t="s">
        <v>980</v>
      </c>
      <c r="L505">
        <v>1.1000000000000001</v>
      </c>
      <c r="M505" s="130"/>
      <c r="N505">
        <v>0</v>
      </c>
      <c r="O505">
        <v>-1.82</v>
      </c>
      <c r="P505">
        <v>-4.05</v>
      </c>
      <c r="Q505">
        <v>1.61</v>
      </c>
      <c r="R505" s="130"/>
      <c r="S505">
        <v>28.31</v>
      </c>
      <c r="T505" s="130"/>
      <c r="X505" s="130"/>
    </row>
    <row r="506" spans="1:24" x14ac:dyDescent="0.3">
      <c r="A506" s="130" t="s">
        <v>316</v>
      </c>
      <c r="B506">
        <v>504</v>
      </c>
      <c r="C506" s="130" t="s">
        <v>895</v>
      </c>
      <c r="D506" s="130" t="s">
        <v>6</v>
      </c>
      <c r="E506">
        <v>1.44</v>
      </c>
      <c r="F506">
        <v>4.3499999999999996</v>
      </c>
      <c r="G506">
        <v>1098400</v>
      </c>
      <c r="H506">
        <v>1545</v>
      </c>
      <c r="I506">
        <v>444</v>
      </c>
      <c r="K506" s="130" t="s">
        <v>2939</v>
      </c>
      <c r="L506">
        <v>1.51</v>
      </c>
      <c r="M506" s="130"/>
      <c r="N506">
        <v>0</v>
      </c>
      <c r="O506">
        <v>-1.27</v>
      </c>
      <c r="P506">
        <v>-7.33</v>
      </c>
      <c r="Q506">
        <v>2.0499999999999998</v>
      </c>
      <c r="R506" s="130"/>
      <c r="S506">
        <v>27.63</v>
      </c>
      <c r="T506" s="130"/>
      <c r="X506" s="130"/>
    </row>
    <row r="507" spans="1:24" x14ac:dyDescent="0.3">
      <c r="A507" s="130" t="s">
        <v>58</v>
      </c>
      <c r="B507">
        <v>505</v>
      </c>
      <c r="C507" s="130" t="s">
        <v>895</v>
      </c>
      <c r="D507" s="130" t="s">
        <v>6</v>
      </c>
      <c r="E507">
        <v>26.5</v>
      </c>
      <c r="F507">
        <v>0</v>
      </c>
      <c r="G507">
        <v>2586700</v>
      </c>
      <c r="H507">
        <v>69453</v>
      </c>
      <c r="I507">
        <v>8111</v>
      </c>
      <c r="J507">
        <v>19.09</v>
      </c>
      <c r="K507" s="130" t="s">
        <v>3209</v>
      </c>
      <c r="L507">
        <v>0.28000000000000003</v>
      </c>
      <c r="M507" s="130" t="s">
        <v>989</v>
      </c>
      <c r="N507">
        <v>1.4</v>
      </c>
      <c r="O507">
        <v>15.89</v>
      </c>
      <c r="P507">
        <v>16.399999999999999</v>
      </c>
      <c r="Q507">
        <v>12.13</v>
      </c>
      <c r="R507" s="130" t="s">
        <v>2382</v>
      </c>
      <c r="S507">
        <v>24.83</v>
      </c>
      <c r="T507" s="130"/>
      <c r="U507">
        <v>442</v>
      </c>
      <c r="V507">
        <v>357</v>
      </c>
      <c r="W507">
        <v>2.0699999999999998</v>
      </c>
      <c r="X507" s="130"/>
    </row>
    <row r="508" spans="1:24" x14ac:dyDescent="0.3">
      <c r="A508" s="130" t="s">
        <v>315</v>
      </c>
      <c r="B508">
        <v>506</v>
      </c>
      <c r="C508" s="130" t="s">
        <v>895</v>
      </c>
      <c r="D508" s="130" t="s">
        <v>6</v>
      </c>
      <c r="E508">
        <v>20.7</v>
      </c>
      <c r="F508">
        <v>-2.82</v>
      </c>
      <c r="G508">
        <v>5360700</v>
      </c>
      <c r="H508">
        <v>112708</v>
      </c>
      <c r="I508">
        <v>8802</v>
      </c>
      <c r="J508">
        <v>10.3</v>
      </c>
      <c r="K508" s="130" t="s">
        <v>1081</v>
      </c>
      <c r="L508">
        <v>0.26</v>
      </c>
      <c r="M508" s="130" t="s">
        <v>920</v>
      </c>
      <c r="N508">
        <v>2.0699999999999998</v>
      </c>
      <c r="O508">
        <v>11.06</v>
      </c>
      <c r="P508">
        <v>12.39</v>
      </c>
      <c r="Q508">
        <v>13.01</v>
      </c>
      <c r="R508" s="130" t="s">
        <v>1128</v>
      </c>
      <c r="S508">
        <v>64.400000000000006</v>
      </c>
      <c r="T508" s="130"/>
      <c r="U508">
        <v>499</v>
      </c>
      <c r="V508">
        <v>452</v>
      </c>
      <c r="W508">
        <v>1.03</v>
      </c>
      <c r="X508" s="130"/>
    </row>
    <row r="509" spans="1:24" x14ac:dyDescent="0.3">
      <c r="A509" s="130" t="s">
        <v>314</v>
      </c>
      <c r="B509">
        <v>507</v>
      </c>
      <c r="C509" s="130" t="s">
        <v>895</v>
      </c>
      <c r="D509" s="130" t="s">
        <v>6</v>
      </c>
      <c r="E509">
        <v>29.5</v>
      </c>
      <c r="F509">
        <v>-0.85</v>
      </c>
      <c r="G509">
        <v>14300</v>
      </c>
      <c r="H509">
        <v>418</v>
      </c>
      <c r="I509">
        <v>10620</v>
      </c>
      <c r="J509">
        <v>18.239999999999998</v>
      </c>
      <c r="K509" s="130" t="s">
        <v>3186</v>
      </c>
      <c r="L509">
        <v>0.11</v>
      </c>
      <c r="M509" s="130" t="s">
        <v>930</v>
      </c>
      <c r="N509">
        <v>1.62</v>
      </c>
      <c r="O509">
        <v>26.21</v>
      </c>
      <c r="P509">
        <v>24.1</v>
      </c>
      <c r="Q509">
        <v>20.12</v>
      </c>
      <c r="R509" s="130" t="s">
        <v>3210</v>
      </c>
      <c r="S509">
        <v>22.55</v>
      </c>
      <c r="T509" s="130"/>
      <c r="U509">
        <v>344</v>
      </c>
      <c r="V509">
        <v>278</v>
      </c>
      <c r="W509">
        <v>4.1399999999999997</v>
      </c>
      <c r="X509" s="130"/>
    </row>
    <row r="510" spans="1:24" x14ac:dyDescent="0.3">
      <c r="A510" s="130" t="s">
        <v>313</v>
      </c>
      <c r="B510">
        <v>508</v>
      </c>
      <c r="C510" s="130" t="s">
        <v>895</v>
      </c>
      <c r="D510" s="130" t="s">
        <v>6</v>
      </c>
      <c r="E510">
        <v>67.5</v>
      </c>
      <c r="F510">
        <v>5.47</v>
      </c>
      <c r="G510">
        <v>23923100</v>
      </c>
      <c r="H510">
        <v>1607756</v>
      </c>
      <c r="I510">
        <v>92688</v>
      </c>
      <c r="J510">
        <v>18.62</v>
      </c>
      <c r="K510" s="130" t="s">
        <v>992</v>
      </c>
      <c r="L510">
        <v>1.27</v>
      </c>
      <c r="M510" s="130" t="s">
        <v>1056</v>
      </c>
      <c r="N510">
        <v>3.61</v>
      </c>
      <c r="O510">
        <v>14.77</v>
      </c>
      <c r="P510">
        <v>22.56</v>
      </c>
      <c r="Q510">
        <v>49.65</v>
      </c>
      <c r="R510" s="130" t="s">
        <v>3211</v>
      </c>
      <c r="S510">
        <v>45.03</v>
      </c>
      <c r="T510" s="130"/>
      <c r="U510">
        <v>365</v>
      </c>
      <c r="V510">
        <v>363</v>
      </c>
      <c r="W510">
        <v>0.61</v>
      </c>
      <c r="X510" s="130"/>
    </row>
    <row r="511" spans="1:24" x14ac:dyDescent="0.3">
      <c r="A511" s="130" t="s">
        <v>312</v>
      </c>
      <c r="B511">
        <v>509</v>
      </c>
      <c r="C511" s="130" t="s">
        <v>895</v>
      </c>
      <c r="D511" s="130" t="s">
        <v>6</v>
      </c>
      <c r="E511">
        <v>9.5</v>
      </c>
      <c r="F511">
        <v>0</v>
      </c>
      <c r="G511">
        <v>0</v>
      </c>
      <c r="H511">
        <v>0</v>
      </c>
      <c r="I511">
        <v>228</v>
      </c>
      <c r="K511" s="130" t="s">
        <v>1087</v>
      </c>
      <c r="L511">
        <v>0.08</v>
      </c>
      <c r="M511" s="130"/>
      <c r="N511">
        <v>0</v>
      </c>
      <c r="O511">
        <v>-9.15</v>
      </c>
      <c r="P511">
        <v>-9.81</v>
      </c>
      <c r="Q511">
        <v>-13.53</v>
      </c>
      <c r="R511" s="130"/>
      <c r="S511">
        <v>22.83</v>
      </c>
      <c r="T511" s="130"/>
      <c r="X511" s="130"/>
    </row>
    <row r="512" spans="1:24" x14ac:dyDescent="0.3">
      <c r="A512" s="130" t="s">
        <v>311</v>
      </c>
      <c r="B512">
        <v>510</v>
      </c>
      <c r="C512" s="130" t="s">
        <v>895</v>
      </c>
      <c r="D512" s="130" t="s">
        <v>6</v>
      </c>
      <c r="E512">
        <v>3</v>
      </c>
      <c r="F512">
        <v>1.35</v>
      </c>
      <c r="G512">
        <v>892000</v>
      </c>
      <c r="H512">
        <v>2659</v>
      </c>
      <c r="I512">
        <v>12565</v>
      </c>
      <c r="J512">
        <v>6.01</v>
      </c>
      <c r="K512" s="130" t="s">
        <v>2383</v>
      </c>
      <c r="L512">
        <v>1.38</v>
      </c>
      <c r="M512" s="130" t="s">
        <v>1062</v>
      </c>
      <c r="N512">
        <v>0.5</v>
      </c>
      <c r="O512">
        <v>5.87</v>
      </c>
      <c r="P512">
        <v>11.41</v>
      </c>
      <c r="Q512">
        <v>10.67</v>
      </c>
      <c r="R512" s="130" t="s">
        <v>2330</v>
      </c>
      <c r="S512">
        <v>39.1</v>
      </c>
      <c r="T512" s="130"/>
      <c r="U512">
        <v>278</v>
      </c>
      <c r="V512">
        <v>373</v>
      </c>
      <c r="W512">
        <v>1.05</v>
      </c>
      <c r="X512" s="130"/>
    </row>
    <row r="513" spans="1:24" x14ac:dyDescent="0.3">
      <c r="A513" s="130" t="s">
        <v>310</v>
      </c>
      <c r="B513">
        <v>511</v>
      </c>
      <c r="C513" s="130" t="s">
        <v>895</v>
      </c>
      <c r="D513" s="130" t="s">
        <v>6</v>
      </c>
      <c r="E513">
        <v>97.5</v>
      </c>
      <c r="F513">
        <v>-0.76</v>
      </c>
      <c r="G513">
        <v>8942800</v>
      </c>
      <c r="H513">
        <v>873098</v>
      </c>
      <c r="I513">
        <v>331074</v>
      </c>
      <c r="J513">
        <v>11.78</v>
      </c>
      <c r="K513" s="130" t="s">
        <v>1003</v>
      </c>
      <c r="L513">
        <v>6.97</v>
      </c>
      <c r="M513" s="130" t="s">
        <v>918</v>
      </c>
      <c r="N513">
        <v>8.26</v>
      </c>
      <c r="O513">
        <v>1.72</v>
      </c>
      <c r="P513">
        <v>6.88</v>
      </c>
      <c r="Q513">
        <v>26.61</v>
      </c>
      <c r="R513" s="130" t="s">
        <v>990</v>
      </c>
      <c r="S513">
        <v>76.61</v>
      </c>
      <c r="T513" s="130"/>
      <c r="U513">
        <v>548</v>
      </c>
      <c r="V513">
        <v>698</v>
      </c>
      <c r="W513">
        <v>-3.22</v>
      </c>
      <c r="X513" s="130"/>
    </row>
    <row r="514" spans="1:24" x14ac:dyDescent="0.3">
      <c r="A514" s="130" t="s">
        <v>309</v>
      </c>
      <c r="B514">
        <v>512</v>
      </c>
      <c r="C514" s="130" t="s">
        <v>895</v>
      </c>
      <c r="D514" s="130" t="s">
        <v>6</v>
      </c>
      <c r="E514">
        <v>416</v>
      </c>
      <c r="F514">
        <v>2.46</v>
      </c>
      <c r="G514">
        <v>3356200</v>
      </c>
      <c r="H514">
        <v>1393171</v>
      </c>
      <c r="I514">
        <v>499200</v>
      </c>
      <c r="J514">
        <v>9.9700000000000006</v>
      </c>
      <c r="K514" s="130" t="s">
        <v>1011</v>
      </c>
      <c r="L514">
        <v>1.1000000000000001</v>
      </c>
      <c r="M514" s="130" t="s">
        <v>1117</v>
      </c>
      <c r="N514">
        <v>41.52</v>
      </c>
      <c r="O514">
        <v>9.89</v>
      </c>
      <c r="P514">
        <v>15.37</v>
      </c>
      <c r="Q514">
        <v>14.88</v>
      </c>
      <c r="R514" s="130" t="s">
        <v>936</v>
      </c>
      <c r="S514">
        <v>66.209999999999994</v>
      </c>
      <c r="T514" s="130"/>
      <c r="U514">
        <v>281</v>
      </c>
      <c r="V514">
        <v>304</v>
      </c>
      <c r="W514">
        <v>-1.57</v>
      </c>
      <c r="X514" s="130"/>
    </row>
    <row r="515" spans="1:24" x14ac:dyDescent="0.3">
      <c r="A515" s="130" t="s">
        <v>308</v>
      </c>
      <c r="B515">
        <v>513</v>
      </c>
      <c r="C515" s="130" t="s">
        <v>895</v>
      </c>
      <c r="D515" s="130" t="s">
        <v>6</v>
      </c>
      <c r="E515">
        <v>162</v>
      </c>
      <c r="F515">
        <v>0.31</v>
      </c>
      <c r="G515">
        <v>133600</v>
      </c>
      <c r="H515">
        <v>21714</v>
      </c>
      <c r="I515">
        <v>48276</v>
      </c>
      <c r="J515">
        <v>11.1</v>
      </c>
      <c r="K515" s="130" t="s">
        <v>1001</v>
      </c>
      <c r="L515">
        <v>1.29</v>
      </c>
      <c r="M515" s="130" t="s">
        <v>1118</v>
      </c>
      <c r="N515">
        <v>14.56</v>
      </c>
      <c r="O515">
        <v>7.34</v>
      </c>
      <c r="P515">
        <v>12.97</v>
      </c>
      <c r="Q515">
        <v>12.41</v>
      </c>
      <c r="R515" s="130" t="s">
        <v>2918</v>
      </c>
      <c r="S515">
        <v>27.91</v>
      </c>
      <c r="T515" s="130"/>
      <c r="U515">
        <v>353</v>
      </c>
      <c r="V515">
        <v>414</v>
      </c>
      <c r="W515">
        <v>17.04</v>
      </c>
      <c r="X515" s="130"/>
    </row>
    <row r="516" spans="1:24" x14ac:dyDescent="0.3">
      <c r="A516" s="130" t="s">
        <v>307</v>
      </c>
      <c r="B516">
        <v>514</v>
      </c>
      <c r="C516" s="130" t="s">
        <v>895</v>
      </c>
      <c r="D516" s="130" t="s">
        <v>6</v>
      </c>
      <c r="E516">
        <v>4.28</v>
      </c>
      <c r="F516">
        <v>-0.47</v>
      </c>
      <c r="G516">
        <v>5600</v>
      </c>
      <c r="H516">
        <v>24</v>
      </c>
      <c r="I516">
        <v>4087</v>
      </c>
      <c r="J516">
        <v>23.66</v>
      </c>
      <c r="K516" s="130" t="s">
        <v>972</v>
      </c>
      <c r="L516">
        <v>1.46</v>
      </c>
      <c r="M516" s="130" t="s">
        <v>954</v>
      </c>
      <c r="N516">
        <v>0.18</v>
      </c>
      <c r="O516">
        <v>4.58</v>
      </c>
      <c r="P516">
        <v>6.56</v>
      </c>
      <c r="Q516">
        <v>5.09</v>
      </c>
      <c r="R516" s="130" t="s">
        <v>908</v>
      </c>
      <c r="S516">
        <v>27.44</v>
      </c>
      <c r="T516" s="130"/>
      <c r="U516">
        <v>732</v>
      </c>
      <c r="V516">
        <v>749</v>
      </c>
      <c r="W516">
        <v>0.51</v>
      </c>
      <c r="X516" s="130"/>
    </row>
    <row r="517" spans="1:24" x14ac:dyDescent="0.3">
      <c r="A517" s="130" t="s">
        <v>857</v>
      </c>
      <c r="B517">
        <v>515</v>
      </c>
      <c r="C517" s="130" t="s">
        <v>905</v>
      </c>
      <c r="D517" s="130" t="s">
        <v>6</v>
      </c>
      <c r="E517">
        <v>70</v>
      </c>
      <c r="F517">
        <v>0</v>
      </c>
      <c r="G517">
        <v>7490400</v>
      </c>
      <c r="H517">
        <v>522790</v>
      </c>
      <c r="I517">
        <v>300504</v>
      </c>
      <c r="J517">
        <v>42.08</v>
      </c>
      <c r="K517" s="130" t="s">
        <v>3606</v>
      </c>
      <c r="L517">
        <v>0.71</v>
      </c>
      <c r="M517" s="130" t="s">
        <v>897</v>
      </c>
      <c r="N517">
        <v>1.68</v>
      </c>
      <c r="O517">
        <v>6.83</v>
      </c>
      <c r="P517">
        <v>10.41</v>
      </c>
      <c r="Q517">
        <v>9.14</v>
      </c>
      <c r="R517" s="130" t="s">
        <v>1087</v>
      </c>
      <c r="S517">
        <v>26.21</v>
      </c>
      <c r="T517" s="130"/>
      <c r="U517">
        <v>737</v>
      </c>
      <c r="V517">
        <v>754</v>
      </c>
      <c r="X517" s="130"/>
    </row>
    <row r="518" spans="1:24" x14ac:dyDescent="0.3">
      <c r="A518" s="130" t="s">
        <v>306</v>
      </c>
      <c r="B518">
        <v>516</v>
      </c>
      <c r="C518" s="130" t="s">
        <v>895</v>
      </c>
      <c r="D518" s="130" t="s">
        <v>6</v>
      </c>
      <c r="E518">
        <v>2.04</v>
      </c>
      <c r="F518">
        <v>7.37</v>
      </c>
      <c r="G518">
        <v>7876700</v>
      </c>
      <c r="H518">
        <v>15780</v>
      </c>
      <c r="I518">
        <v>1530</v>
      </c>
      <c r="K518" s="130" t="s">
        <v>907</v>
      </c>
      <c r="L518">
        <v>1.05</v>
      </c>
      <c r="M518" s="130"/>
      <c r="N518">
        <v>0</v>
      </c>
      <c r="O518">
        <v>-5.76</v>
      </c>
      <c r="P518">
        <v>-13.33</v>
      </c>
      <c r="Q518">
        <v>-1.05</v>
      </c>
      <c r="R518" s="130"/>
      <c r="S518">
        <v>44.64</v>
      </c>
      <c r="T518" s="130"/>
      <c r="X518" s="130"/>
    </row>
    <row r="519" spans="1:24" x14ac:dyDescent="0.3">
      <c r="A519" s="130" t="s">
        <v>305</v>
      </c>
      <c r="B519">
        <v>517</v>
      </c>
      <c r="C519" s="130" t="s">
        <v>898</v>
      </c>
      <c r="D519" s="130" t="s">
        <v>6</v>
      </c>
      <c r="E519">
        <v>8.1</v>
      </c>
      <c r="F519">
        <v>1.25</v>
      </c>
      <c r="G519">
        <v>4665000</v>
      </c>
      <c r="H519">
        <v>37442</v>
      </c>
      <c r="I519">
        <v>4860</v>
      </c>
      <c r="J519">
        <v>36.93</v>
      </c>
      <c r="K519" s="130" t="s">
        <v>3644</v>
      </c>
      <c r="L519">
        <v>0.4</v>
      </c>
      <c r="M519" s="130" t="s">
        <v>942</v>
      </c>
      <c r="N519">
        <v>0.22</v>
      </c>
      <c r="O519">
        <v>23.17</v>
      </c>
      <c r="P519">
        <v>29.31</v>
      </c>
      <c r="Q519">
        <v>15.76</v>
      </c>
      <c r="R519" s="130" t="s">
        <v>1108</v>
      </c>
      <c r="S519">
        <v>36.549999999999997</v>
      </c>
      <c r="T519" s="130"/>
      <c r="U519">
        <v>479</v>
      </c>
      <c r="V519">
        <v>460</v>
      </c>
      <c r="X519" s="130"/>
    </row>
    <row r="520" spans="1:24" x14ac:dyDescent="0.3">
      <c r="A520" s="130" t="s">
        <v>304</v>
      </c>
      <c r="B520">
        <v>518</v>
      </c>
      <c r="C520" s="130" t="s">
        <v>895</v>
      </c>
      <c r="D520" s="130" t="s">
        <v>6</v>
      </c>
      <c r="E520">
        <v>2.48</v>
      </c>
      <c r="F520">
        <v>0.81</v>
      </c>
      <c r="G520">
        <v>1667900</v>
      </c>
      <c r="H520">
        <v>4134</v>
      </c>
      <c r="I520">
        <v>2976</v>
      </c>
      <c r="J520">
        <v>63.04</v>
      </c>
      <c r="K520" s="130" t="s">
        <v>910</v>
      </c>
      <c r="L520">
        <v>1.1200000000000001</v>
      </c>
      <c r="M520" s="130" t="s">
        <v>914</v>
      </c>
      <c r="N520">
        <v>0.04</v>
      </c>
      <c r="O520">
        <v>2.4</v>
      </c>
      <c r="P520">
        <v>1.87</v>
      </c>
      <c r="Q520">
        <v>4.83</v>
      </c>
      <c r="R520" s="130" t="s">
        <v>1038</v>
      </c>
      <c r="S520">
        <v>36.840000000000003</v>
      </c>
      <c r="T520" s="130"/>
      <c r="U520">
        <v>1026</v>
      </c>
      <c r="V520">
        <v>1015</v>
      </c>
      <c r="W520">
        <v>-249.27</v>
      </c>
      <c r="X520" s="130"/>
    </row>
    <row r="521" spans="1:24" x14ac:dyDescent="0.3">
      <c r="A521" s="130" t="s">
        <v>303</v>
      </c>
      <c r="B521">
        <v>519</v>
      </c>
      <c r="C521" s="130" t="s">
        <v>895</v>
      </c>
      <c r="D521" s="130" t="s">
        <v>6</v>
      </c>
      <c r="E521">
        <v>5.65</v>
      </c>
      <c r="F521">
        <v>-0.88</v>
      </c>
      <c r="G521">
        <v>154900</v>
      </c>
      <c r="H521">
        <v>883</v>
      </c>
      <c r="I521">
        <v>1695</v>
      </c>
      <c r="J521">
        <v>10.59</v>
      </c>
      <c r="K521" s="130" t="s">
        <v>996</v>
      </c>
      <c r="L521">
        <v>0.16</v>
      </c>
      <c r="M521" s="130" t="s">
        <v>1004</v>
      </c>
      <c r="N521">
        <v>0.54</v>
      </c>
      <c r="O521">
        <v>8.4499999999999993</v>
      </c>
      <c r="P521">
        <v>7.73</v>
      </c>
      <c r="Q521">
        <v>7.82</v>
      </c>
      <c r="R521" s="130" t="s">
        <v>3213</v>
      </c>
      <c r="S521">
        <v>49.92</v>
      </c>
      <c r="T521" s="130"/>
      <c r="U521">
        <v>481</v>
      </c>
      <c r="V521">
        <v>361</v>
      </c>
      <c r="W521">
        <v>-2.08</v>
      </c>
      <c r="X521" s="130"/>
    </row>
    <row r="522" spans="1:24" x14ac:dyDescent="0.3">
      <c r="A522" s="130" t="s">
        <v>302</v>
      </c>
      <c r="B522">
        <v>520</v>
      </c>
      <c r="C522" s="130" t="s">
        <v>895</v>
      </c>
      <c r="D522" s="130" t="s">
        <v>97</v>
      </c>
      <c r="E522">
        <v>0.81</v>
      </c>
      <c r="F522">
        <v>0</v>
      </c>
      <c r="G522">
        <v>222742400</v>
      </c>
      <c r="H522">
        <v>181704</v>
      </c>
      <c r="I522">
        <v>9173</v>
      </c>
      <c r="K522" s="130" t="s">
        <v>2325</v>
      </c>
      <c r="L522">
        <v>9.58</v>
      </c>
      <c r="M522" s="130"/>
      <c r="N522">
        <v>0</v>
      </c>
      <c r="O522">
        <v>-2.1</v>
      </c>
      <c r="P522">
        <v>-76.48</v>
      </c>
      <c r="Q522">
        <v>-102.03</v>
      </c>
      <c r="R522" s="130"/>
      <c r="S522">
        <v>15.72</v>
      </c>
      <c r="T522" s="130"/>
      <c r="X522" s="130"/>
    </row>
    <row r="523" spans="1:24" x14ac:dyDescent="0.3">
      <c r="A523" s="130" t="s">
        <v>301</v>
      </c>
      <c r="B523">
        <v>521</v>
      </c>
      <c r="C523" s="130" t="s">
        <v>895</v>
      </c>
      <c r="D523" s="130" t="s">
        <v>6</v>
      </c>
      <c r="E523">
        <v>1.05</v>
      </c>
      <c r="F523">
        <v>2.94</v>
      </c>
      <c r="G523">
        <v>988000</v>
      </c>
      <c r="H523">
        <v>1027</v>
      </c>
      <c r="I523">
        <v>655</v>
      </c>
      <c r="J523">
        <v>18.04</v>
      </c>
      <c r="K523" s="130" t="s">
        <v>2239</v>
      </c>
      <c r="L523">
        <v>0.31</v>
      </c>
      <c r="M523" s="130" t="s">
        <v>927</v>
      </c>
      <c r="N523">
        <v>0.06</v>
      </c>
      <c r="O523">
        <v>7.47</v>
      </c>
      <c r="P523">
        <v>8.15</v>
      </c>
      <c r="Q523">
        <v>4.45</v>
      </c>
      <c r="R523" s="130" t="s">
        <v>940</v>
      </c>
      <c r="S523">
        <v>30.21</v>
      </c>
      <c r="T523" s="130"/>
      <c r="U523">
        <v>578</v>
      </c>
      <c r="V523">
        <v>520</v>
      </c>
      <c r="W523">
        <v>1.29</v>
      </c>
      <c r="X523" s="130"/>
    </row>
    <row r="524" spans="1:24" x14ac:dyDescent="0.3">
      <c r="A524" s="130" t="s">
        <v>300</v>
      </c>
      <c r="B524">
        <v>522</v>
      </c>
      <c r="C524" s="130" t="s">
        <v>895</v>
      </c>
      <c r="D524" s="130" t="s">
        <v>6</v>
      </c>
      <c r="E524">
        <v>1.92</v>
      </c>
      <c r="F524">
        <v>1.59</v>
      </c>
      <c r="G524">
        <v>3100</v>
      </c>
      <c r="H524">
        <v>6</v>
      </c>
      <c r="I524">
        <v>753</v>
      </c>
      <c r="K524" s="130" t="s">
        <v>1035</v>
      </c>
      <c r="L524">
        <v>1.49</v>
      </c>
      <c r="M524" s="130"/>
      <c r="N524">
        <v>0</v>
      </c>
      <c r="O524">
        <v>1.22</v>
      </c>
      <c r="P524">
        <v>-0.36</v>
      </c>
      <c r="Q524">
        <v>2.2599999999999998</v>
      </c>
      <c r="R524" s="130"/>
      <c r="S524">
        <v>27.08</v>
      </c>
      <c r="T524" s="130"/>
      <c r="X524" s="130"/>
    </row>
    <row r="525" spans="1:24" x14ac:dyDescent="0.3">
      <c r="A525" s="130" t="s">
        <v>299</v>
      </c>
      <c r="B525">
        <v>523</v>
      </c>
      <c r="C525" s="130" t="s">
        <v>895</v>
      </c>
      <c r="D525" s="130" t="s">
        <v>6</v>
      </c>
      <c r="E525">
        <v>4.5599999999999996</v>
      </c>
      <c r="F525">
        <v>1.33</v>
      </c>
      <c r="G525">
        <v>705100</v>
      </c>
      <c r="H525">
        <v>3194</v>
      </c>
      <c r="I525">
        <v>3373</v>
      </c>
      <c r="J525">
        <v>329.48</v>
      </c>
      <c r="K525" s="130" t="s">
        <v>979</v>
      </c>
      <c r="L525">
        <v>0.91</v>
      </c>
      <c r="M525" s="130"/>
      <c r="N525">
        <v>0.01</v>
      </c>
      <c r="O525">
        <v>3.86</v>
      </c>
      <c r="P525">
        <v>5.04</v>
      </c>
      <c r="Q525">
        <v>3.79</v>
      </c>
      <c r="R525" s="130" t="s">
        <v>1082</v>
      </c>
      <c r="S525">
        <v>73.8</v>
      </c>
      <c r="T525" s="130"/>
      <c r="U525">
        <v>985</v>
      </c>
      <c r="V525">
        <v>988</v>
      </c>
      <c r="W525">
        <v>10.83</v>
      </c>
      <c r="X525" s="130"/>
    </row>
    <row r="526" spans="1:24" x14ac:dyDescent="0.3">
      <c r="A526" s="130" t="s">
        <v>298</v>
      </c>
      <c r="B526">
        <v>524</v>
      </c>
      <c r="C526" s="130" t="s">
        <v>895</v>
      </c>
      <c r="D526" s="130" t="s">
        <v>6</v>
      </c>
      <c r="E526">
        <v>2.94</v>
      </c>
      <c r="F526">
        <v>0.68</v>
      </c>
      <c r="G526">
        <v>1160200</v>
      </c>
      <c r="H526">
        <v>3422</v>
      </c>
      <c r="I526">
        <v>1910</v>
      </c>
      <c r="J526">
        <v>29.39</v>
      </c>
      <c r="K526" s="130" t="s">
        <v>1040</v>
      </c>
      <c r="L526">
        <v>0.56000000000000005</v>
      </c>
      <c r="M526" s="130" t="s">
        <v>927</v>
      </c>
      <c r="N526">
        <v>0.1</v>
      </c>
      <c r="O526">
        <v>4.09</v>
      </c>
      <c r="P526">
        <v>4.4800000000000004</v>
      </c>
      <c r="Q526">
        <v>1.24</v>
      </c>
      <c r="R526" s="130" t="s">
        <v>1046</v>
      </c>
      <c r="S526">
        <v>39.32</v>
      </c>
      <c r="T526" s="130"/>
      <c r="U526">
        <v>855</v>
      </c>
      <c r="V526">
        <v>829</v>
      </c>
      <c r="W526">
        <v>-0.01</v>
      </c>
      <c r="X526" s="130"/>
    </row>
    <row r="527" spans="1:24" x14ac:dyDescent="0.3">
      <c r="A527" s="130" t="s">
        <v>2400</v>
      </c>
      <c r="B527">
        <v>525</v>
      </c>
      <c r="C527" s="130" t="s">
        <v>898</v>
      </c>
      <c r="D527" s="130" t="s">
        <v>6</v>
      </c>
      <c r="E527">
        <v>24.9</v>
      </c>
      <c r="F527">
        <v>1.63</v>
      </c>
      <c r="G527">
        <v>841900</v>
      </c>
      <c r="H527">
        <v>21043</v>
      </c>
      <c r="I527">
        <v>0</v>
      </c>
      <c r="K527" s="130" t="s">
        <v>916</v>
      </c>
      <c r="M527" s="130" t="s">
        <v>916</v>
      </c>
      <c r="N527">
        <v>0</v>
      </c>
      <c r="O527">
        <v>9.33</v>
      </c>
      <c r="P527">
        <v>10.46</v>
      </c>
      <c r="Q527">
        <v>9.5</v>
      </c>
      <c r="R527" s="130" t="s">
        <v>916</v>
      </c>
      <c r="S527">
        <v>28.41</v>
      </c>
      <c r="T527" s="130"/>
      <c r="X527" s="130"/>
    </row>
    <row r="528" spans="1:24" x14ac:dyDescent="0.3">
      <c r="A528" s="130" t="s">
        <v>297</v>
      </c>
      <c r="B528">
        <v>526</v>
      </c>
      <c r="C528" s="130" t="s">
        <v>895</v>
      </c>
      <c r="D528" s="130" t="s">
        <v>6</v>
      </c>
      <c r="E528">
        <v>3.26</v>
      </c>
      <c r="F528">
        <v>-1.21</v>
      </c>
      <c r="G528">
        <v>1301600</v>
      </c>
      <c r="H528">
        <v>4272</v>
      </c>
      <c r="I528">
        <v>1493</v>
      </c>
      <c r="J528">
        <v>13.63</v>
      </c>
      <c r="K528" s="130" t="s">
        <v>1127</v>
      </c>
      <c r="L528">
        <v>2.1</v>
      </c>
      <c r="M528" s="130" t="s">
        <v>954</v>
      </c>
      <c r="N528">
        <v>0.24</v>
      </c>
      <c r="O528">
        <v>9.44</v>
      </c>
      <c r="P528">
        <v>19.64</v>
      </c>
      <c r="Q528">
        <v>7.88</v>
      </c>
      <c r="R528" s="130" t="s">
        <v>902</v>
      </c>
      <c r="S528">
        <v>30.69</v>
      </c>
      <c r="T528" s="130"/>
      <c r="U528">
        <v>307</v>
      </c>
      <c r="V528">
        <v>402</v>
      </c>
      <c r="W528">
        <v>-0.04</v>
      </c>
      <c r="X528" s="130"/>
    </row>
    <row r="529" spans="1:24" x14ac:dyDescent="0.3">
      <c r="A529" s="130" t="s">
        <v>296</v>
      </c>
      <c r="B529">
        <v>527</v>
      </c>
      <c r="C529" s="130" t="s">
        <v>905</v>
      </c>
      <c r="D529" s="130" t="s">
        <v>6</v>
      </c>
      <c r="E529">
        <v>3.64</v>
      </c>
      <c r="F529">
        <v>1.1100000000000001</v>
      </c>
      <c r="G529">
        <v>1771700</v>
      </c>
      <c r="H529">
        <v>6438</v>
      </c>
      <c r="I529">
        <v>5227</v>
      </c>
      <c r="J529">
        <v>4.6399999999999997</v>
      </c>
      <c r="K529" s="130" t="s">
        <v>1010</v>
      </c>
      <c r="L529">
        <v>1.59</v>
      </c>
      <c r="M529" s="130"/>
      <c r="N529">
        <v>0.77</v>
      </c>
      <c r="O529">
        <v>9.23</v>
      </c>
      <c r="P529">
        <v>16.739999999999998</v>
      </c>
      <c r="Q529">
        <v>25.53</v>
      </c>
      <c r="R529" s="130" t="s">
        <v>3020</v>
      </c>
      <c r="S529">
        <v>32.25</v>
      </c>
      <c r="T529" s="130"/>
      <c r="U529">
        <v>168</v>
      </c>
      <c r="V529">
        <v>230</v>
      </c>
      <c r="W529">
        <v>0.09</v>
      </c>
      <c r="X529" s="130"/>
    </row>
    <row r="530" spans="1:24" x14ac:dyDescent="0.3">
      <c r="A530" s="130" t="s">
        <v>295</v>
      </c>
      <c r="B530">
        <v>528</v>
      </c>
      <c r="C530" s="130" t="s">
        <v>895</v>
      </c>
      <c r="D530" s="130" t="s">
        <v>6</v>
      </c>
      <c r="E530">
        <v>11.6</v>
      </c>
      <c r="F530">
        <v>0</v>
      </c>
      <c r="G530">
        <v>9529100</v>
      </c>
      <c r="H530">
        <v>111043</v>
      </c>
      <c r="I530">
        <v>24730</v>
      </c>
      <c r="J530">
        <v>11.17</v>
      </c>
      <c r="K530" s="130" t="s">
        <v>1067</v>
      </c>
      <c r="L530">
        <v>0.56000000000000005</v>
      </c>
      <c r="M530" s="130" t="s">
        <v>940</v>
      </c>
      <c r="N530">
        <v>1.04</v>
      </c>
      <c r="O530">
        <v>10.78</v>
      </c>
      <c r="P530">
        <v>15.38</v>
      </c>
      <c r="Q530">
        <v>151.77000000000001</v>
      </c>
      <c r="R530" s="130" t="s">
        <v>1047</v>
      </c>
      <c r="S530">
        <v>42.6</v>
      </c>
      <c r="T530" s="130"/>
      <c r="U530">
        <v>314</v>
      </c>
      <c r="V530">
        <v>311</v>
      </c>
      <c r="W530">
        <v>0.62</v>
      </c>
      <c r="X530" s="130"/>
    </row>
    <row r="531" spans="1:24" x14ac:dyDescent="0.3">
      <c r="A531" s="130" t="s">
        <v>294</v>
      </c>
      <c r="B531">
        <v>529</v>
      </c>
      <c r="C531" s="130" t="s">
        <v>898</v>
      </c>
      <c r="D531" s="130" t="s">
        <v>6</v>
      </c>
      <c r="E531">
        <v>5.9</v>
      </c>
      <c r="F531">
        <v>0</v>
      </c>
      <c r="G531">
        <v>4763900</v>
      </c>
      <c r="H531">
        <v>27892</v>
      </c>
      <c r="I531">
        <v>4838</v>
      </c>
      <c r="J531">
        <v>30.66</v>
      </c>
      <c r="K531" s="130" t="s">
        <v>3024</v>
      </c>
      <c r="L531">
        <v>0.46</v>
      </c>
      <c r="M531" s="130" t="s">
        <v>914</v>
      </c>
      <c r="N531">
        <v>0.19</v>
      </c>
      <c r="O531">
        <v>11.99</v>
      </c>
      <c r="P531">
        <v>17.66</v>
      </c>
      <c r="Q531">
        <v>9</v>
      </c>
      <c r="R531" s="130" t="s">
        <v>934</v>
      </c>
      <c r="S531">
        <v>39.53</v>
      </c>
      <c r="T531" s="130"/>
      <c r="U531">
        <v>547</v>
      </c>
      <c r="V531">
        <v>544</v>
      </c>
      <c r="W531">
        <v>0.38</v>
      </c>
      <c r="X531" s="130"/>
    </row>
    <row r="532" spans="1:24" x14ac:dyDescent="0.3">
      <c r="A532" s="130" t="s">
        <v>293</v>
      </c>
      <c r="B532">
        <v>530</v>
      </c>
      <c r="C532" s="130" t="s">
        <v>895</v>
      </c>
      <c r="D532" s="130" t="s">
        <v>6</v>
      </c>
      <c r="E532">
        <v>108</v>
      </c>
      <c r="F532">
        <v>-1.82</v>
      </c>
      <c r="G532">
        <v>600</v>
      </c>
      <c r="H532">
        <v>70</v>
      </c>
      <c r="I532">
        <v>2268</v>
      </c>
      <c r="J532">
        <v>32.64</v>
      </c>
      <c r="K532" s="130" t="s">
        <v>1024</v>
      </c>
      <c r="L532">
        <v>0.35</v>
      </c>
      <c r="M532" s="130"/>
      <c r="N532">
        <v>3.31</v>
      </c>
      <c r="O532">
        <v>-0.39</v>
      </c>
      <c r="P532">
        <v>4.55</v>
      </c>
      <c r="Q532">
        <v>4.6399999999999997</v>
      </c>
      <c r="R532" s="130"/>
      <c r="S532">
        <v>28.73</v>
      </c>
      <c r="T532" s="130"/>
      <c r="U532">
        <v>873</v>
      </c>
      <c r="W532">
        <v>-7.0000000000000007E-2</v>
      </c>
      <c r="X532" s="130"/>
    </row>
    <row r="533" spans="1:24" x14ac:dyDescent="0.3">
      <c r="A533" s="130" t="s">
        <v>858</v>
      </c>
      <c r="B533">
        <v>531</v>
      </c>
      <c r="C533" s="130" t="s">
        <v>898</v>
      </c>
      <c r="D533" s="130" t="s">
        <v>6</v>
      </c>
      <c r="E533">
        <v>7.7</v>
      </c>
      <c r="F533">
        <v>6.94</v>
      </c>
      <c r="G533">
        <v>12006000</v>
      </c>
      <c r="H533">
        <v>90100</v>
      </c>
      <c r="I533">
        <v>3388</v>
      </c>
      <c r="J533">
        <v>30.74</v>
      </c>
      <c r="K533" s="130" t="s">
        <v>3645</v>
      </c>
      <c r="L533">
        <v>0.28000000000000003</v>
      </c>
      <c r="M533" s="130" t="s">
        <v>935</v>
      </c>
      <c r="N533">
        <v>0.25</v>
      </c>
      <c r="O533">
        <v>20.329999999999998</v>
      </c>
      <c r="P533">
        <v>24.1</v>
      </c>
      <c r="Q533">
        <v>15.87</v>
      </c>
      <c r="R533" s="130" t="s">
        <v>932</v>
      </c>
      <c r="S533">
        <v>23.69</v>
      </c>
      <c r="T533" s="130"/>
      <c r="U533">
        <v>483</v>
      </c>
      <c r="V533">
        <v>442</v>
      </c>
      <c r="X533" s="130"/>
    </row>
    <row r="534" spans="1:24" x14ac:dyDescent="0.3">
      <c r="A534" s="130" t="s">
        <v>292</v>
      </c>
      <c r="B534">
        <v>532</v>
      </c>
      <c r="C534" s="130" t="s">
        <v>895</v>
      </c>
      <c r="D534" s="130" t="s">
        <v>6</v>
      </c>
      <c r="E534">
        <v>1</v>
      </c>
      <c r="F534">
        <v>3.09</v>
      </c>
      <c r="G534">
        <v>9479800</v>
      </c>
      <c r="H534">
        <v>9419</v>
      </c>
      <c r="I534">
        <v>1310</v>
      </c>
      <c r="J534">
        <v>13.69</v>
      </c>
      <c r="K534" s="130" t="s">
        <v>1003</v>
      </c>
      <c r="L534">
        <v>0.34</v>
      </c>
      <c r="M534" s="130"/>
      <c r="N534">
        <v>0.08</v>
      </c>
      <c r="O534">
        <v>6.41</v>
      </c>
      <c r="P534">
        <v>5.91</v>
      </c>
      <c r="Q534">
        <v>17.88</v>
      </c>
      <c r="R534" s="130"/>
      <c r="S534">
        <v>85.86</v>
      </c>
      <c r="T534" s="130"/>
      <c r="U534">
        <v>602</v>
      </c>
      <c r="V534">
        <v>506</v>
      </c>
      <c r="W534">
        <v>0.12</v>
      </c>
      <c r="X534" s="130"/>
    </row>
    <row r="535" spans="1:24" x14ac:dyDescent="0.3">
      <c r="A535" s="130" t="s">
        <v>291</v>
      </c>
      <c r="B535">
        <v>533</v>
      </c>
      <c r="C535" s="130" t="s">
        <v>895</v>
      </c>
      <c r="D535" s="130" t="s">
        <v>6</v>
      </c>
      <c r="E535">
        <v>11.3</v>
      </c>
      <c r="F535">
        <v>1.8</v>
      </c>
      <c r="G535">
        <v>2067200</v>
      </c>
      <c r="H535">
        <v>23281</v>
      </c>
      <c r="I535">
        <v>20768</v>
      </c>
      <c r="J535">
        <v>6.7</v>
      </c>
      <c r="K535" s="130" t="s">
        <v>1022</v>
      </c>
      <c r="L535">
        <v>2.29</v>
      </c>
      <c r="M535" s="130" t="s">
        <v>940</v>
      </c>
      <c r="N535">
        <v>1.67</v>
      </c>
      <c r="O535">
        <v>10.42</v>
      </c>
      <c r="P535">
        <v>24.79</v>
      </c>
      <c r="Q535">
        <v>4.3499999999999996</v>
      </c>
      <c r="R535" s="130" t="s">
        <v>2765</v>
      </c>
      <c r="S535">
        <v>16.47</v>
      </c>
      <c r="T535" s="130"/>
      <c r="U535">
        <v>108</v>
      </c>
      <c r="V535">
        <v>216</v>
      </c>
      <c r="W535">
        <v>0.2</v>
      </c>
      <c r="X535" s="130"/>
    </row>
    <row r="536" spans="1:24" x14ac:dyDescent="0.3">
      <c r="A536" s="130" t="s">
        <v>290</v>
      </c>
      <c r="B536">
        <v>534</v>
      </c>
      <c r="C536" s="130" t="s">
        <v>905</v>
      </c>
      <c r="D536" s="130" t="s">
        <v>6</v>
      </c>
      <c r="E536">
        <v>52.25</v>
      </c>
      <c r="F536">
        <v>-2.34</v>
      </c>
      <c r="G536">
        <v>100</v>
      </c>
      <c r="H536">
        <v>5</v>
      </c>
      <c r="I536">
        <v>6793</v>
      </c>
      <c r="K536" s="130" t="s">
        <v>932</v>
      </c>
      <c r="L536">
        <v>0.04</v>
      </c>
      <c r="M536" s="130"/>
      <c r="N536">
        <v>0</v>
      </c>
      <c r="O536">
        <v>-15.86</v>
      </c>
      <c r="P536">
        <v>-14.77</v>
      </c>
      <c r="Q536">
        <v>-135.37</v>
      </c>
      <c r="R536" s="130"/>
      <c r="S536">
        <v>15.85</v>
      </c>
      <c r="T536" s="130"/>
      <c r="X536" s="130"/>
    </row>
    <row r="537" spans="1:24" x14ac:dyDescent="0.3">
      <c r="A537" s="130" t="s">
        <v>289</v>
      </c>
      <c r="B537">
        <v>535</v>
      </c>
      <c r="C537" s="130" t="s">
        <v>905</v>
      </c>
      <c r="D537" s="130" t="s">
        <v>6</v>
      </c>
      <c r="E537">
        <v>3.46</v>
      </c>
      <c r="F537">
        <v>0</v>
      </c>
      <c r="G537">
        <v>44807400</v>
      </c>
      <c r="H537">
        <v>156763</v>
      </c>
      <c r="I537">
        <v>12434</v>
      </c>
      <c r="K537" s="130" t="s">
        <v>984</v>
      </c>
      <c r="L537">
        <v>0.73</v>
      </c>
      <c r="M537" s="130"/>
      <c r="N537">
        <v>0</v>
      </c>
      <c r="O537">
        <v>-6.55</v>
      </c>
      <c r="P537">
        <v>-16.059999999999999</v>
      </c>
      <c r="Q537">
        <v>-57.66</v>
      </c>
      <c r="R537" s="130"/>
      <c r="S537">
        <v>37.729999999999997</v>
      </c>
      <c r="T537" s="130"/>
      <c r="X537" s="130"/>
    </row>
    <row r="538" spans="1:24" x14ac:dyDescent="0.3">
      <c r="A538" s="130" t="s">
        <v>288</v>
      </c>
      <c r="B538">
        <v>536</v>
      </c>
      <c r="C538" s="130" t="s">
        <v>905</v>
      </c>
      <c r="D538" s="130" t="s">
        <v>6</v>
      </c>
      <c r="E538">
        <v>1.87</v>
      </c>
      <c r="F538">
        <v>1.08</v>
      </c>
      <c r="G538">
        <v>1729700</v>
      </c>
      <c r="H538">
        <v>3216</v>
      </c>
      <c r="I538">
        <v>1109</v>
      </c>
      <c r="J538">
        <v>9.39</v>
      </c>
      <c r="K538" s="130" t="s">
        <v>1074</v>
      </c>
      <c r="L538">
        <v>0.3</v>
      </c>
      <c r="M538" s="130" t="s">
        <v>894</v>
      </c>
      <c r="N538">
        <v>0.2</v>
      </c>
      <c r="O538">
        <v>1.89</v>
      </c>
      <c r="P538">
        <v>4.6100000000000003</v>
      </c>
      <c r="Q538">
        <v>-0.57999999999999996</v>
      </c>
      <c r="R538" s="130" t="s">
        <v>3211</v>
      </c>
      <c r="S538">
        <v>38.119999999999997</v>
      </c>
      <c r="T538" s="130"/>
      <c r="U538">
        <v>546</v>
      </c>
      <c r="V538">
        <v>628</v>
      </c>
      <c r="W538">
        <v>-0.05</v>
      </c>
      <c r="X538" s="130"/>
    </row>
    <row r="539" spans="1:24" x14ac:dyDescent="0.3">
      <c r="A539" s="130" t="s">
        <v>287</v>
      </c>
      <c r="B539">
        <v>537</v>
      </c>
      <c r="C539" s="130" t="s">
        <v>898</v>
      </c>
      <c r="D539" s="130" t="s">
        <v>6</v>
      </c>
      <c r="E539">
        <v>4.9000000000000004</v>
      </c>
      <c r="F539">
        <v>2.94</v>
      </c>
      <c r="G539">
        <v>4458200</v>
      </c>
      <c r="H539">
        <v>21599</v>
      </c>
      <c r="I539">
        <v>1960</v>
      </c>
      <c r="J539">
        <v>38.83</v>
      </c>
      <c r="K539" s="130" t="s">
        <v>2919</v>
      </c>
      <c r="L539">
        <v>0.2</v>
      </c>
      <c r="M539" s="130" t="s">
        <v>914</v>
      </c>
      <c r="N539">
        <v>0.13</v>
      </c>
      <c r="O539">
        <v>13.3</v>
      </c>
      <c r="P539">
        <v>17.52</v>
      </c>
      <c r="Q539">
        <v>19.600000000000001</v>
      </c>
      <c r="R539" s="130" t="s">
        <v>1030</v>
      </c>
      <c r="S539">
        <v>31.17</v>
      </c>
      <c r="T539" s="130"/>
      <c r="U539">
        <v>587</v>
      </c>
      <c r="V539">
        <v>553</v>
      </c>
      <c r="X539" s="130"/>
    </row>
    <row r="540" spans="1:24" x14ac:dyDescent="0.3">
      <c r="A540" s="130" t="s">
        <v>286</v>
      </c>
      <c r="B540">
        <v>538</v>
      </c>
      <c r="C540" s="130" t="s">
        <v>895</v>
      </c>
      <c r="D540" s="130" t="s">
        <v>3214</v>
      </c>
      <c r="E540">
        <v>5.0999999999999996</v>
      </c>
      <c r="F540">
        <v>-6.42</v>
      </c>
      <c r="G540">
        <v>19720600</v>
      </c>
      <c r="H540">
        <v>97550</v>
      </c>
      <c r="I540">
        <v>3308</v>
      </c>
      <c r="J540">
        <v>54.81</v>
      </c>
      <c r="K540" s="130" t="s">
        <v>1113</v>
      </c>
      <c r="L540">
        <v>2.0499999999999998</v>
      </c>
      <c r="M540" s="130"/>
      <c r="N540">
        <v>0.09</v>
      </c>
      <c r="O540">
        <v>8.51</v>
      </c>
      <c r="P540">
        <v>9.17</v>
      </c>
      <c r="Q540">
        <v>13.02</v>
      </c>
      <c r="R540" s="130"/>
      <c r="S540">
        <v>77.790000000000006</v>
      </c>
      <c r="T540" s="130"/>
      <c r="U540">
        <v>807</v>
      </c>
      <c r="V540">
        <v>728</v>
      </c>
      <c r="X540" s="130"/>
    </row>
    <row r="541" spans="1:24" x14ac:dyDescent="0.3">
      <c r="A541" s="130" t="s">
        <v>285</v>
      </c>
      <c r="B541">
        <v>539</v>
      </c>
      <c r="C541" s="130" t="s">
        <v>895</v>
      </c>
      <c r="D541" s="130" t="s">
        <v>6</v>
      </c>
      <c r="E541">
        <v>42.75</v>
      </c>
      <c r="F541">
        <v>0.59</v>
      </c>
      <c r="G541">
        <v>2230800</v>
      </c>
      <c r="H541">
        <v>95979</v>
      </c>
      <c r="I541">
        <v>21296</v>
      </c>
      <c r="J541">
        <v>36.869999999999997</v>
      </c>
      <c r="K541" s="130" t="s">
        <v>3646</v>
      </c>
      <c r="L541">
        <v>2.29</v>
      </c>
      <c r="M541" s="130" t="s">
        <v>924</v>
      </c>
      <c r="N541">
        <v>1.1299999999999999</v>
      </c>
      <c r="O541">
        <v>10.37</v>
      </c>
      <c r="P541">
        <v>19.100000000000001</v>
      </c>
      <c r="Q541">
        <v>14.98</v>
      </c>
      <c r="R541" s="130" t="s">
        <v>1059</v>
      </c>
      <c r="S541">
        <v>67.069999999999993</v>
      </c>
      <c r="T541" s="130"/>
      <c r="U541">
        <v>559</v>
      </c>
      <c r="V541">
        <v>623</v>
      </c>
      <c r="W541">
        <v>0.51</v>
      </c>
      <c r="X541" s="130"/>
    </row>
    <row r="542" spans="1:24" x14ac:dyDescent="0.3">
      <c r="A542" s="130" t="s">
        <v>284</v>
      </c>
      <c r="B542">
        <v>540</v>
      </c>
      <c r="C542" s="130" t="s">
        <v>895</v>
      </c>
      <c r="D542" s="130" t="s">
        <v>6</v>
      </c>
      <c r="E542">
        <v>1.18</v>
      </c>
      <c r="F542">
        <v>-0.84</v>
      </c>
      <c r="G542">
        <v>266387000</v>
      </c>
      <c r="H542">
        <v>320548</v>
      </c>
      <c r="I542">
        <v>17554</v>
      </c>
      <c r="J542">
        <v>7.32</v>
      </c>
      <c r="K542" s="130" t="s">
        <v>1080</v>
      </c>
      <c r="L542">
        <v>1.96</v>
      </c>
      <c r="M542" s="130"/>
      <c r="N542">
        <v>0.16</v>
      </c>
      <c r="O542">
        <v>3.68</v>
      </c>
      <c r="P542">
        <v>6.58</v>
      </c>
      <c r="Q542">
        <v>6.69</v>
      </c>
      <c r="R542" s="130" t="s">
        <v>2244</v>
      </c>
      <c r="S542">
        <v>71.06</v>
      </c>
      <c r="T542" s="130"/>
      <c r="U542">
        <v>441</v>
      </c>
      <c r="V542">
        <v>502</v>
      </c>
      <c r="W542">
        <v>-0.95</v>
      </c>
      <c r="X542" s="130"/>
    </row>
    <row r="543" spans="1:24" x14ac:dyDescent="0.3">
      <c r="A543" s="130" t="s">
        <v>283</v>
      </c>
      <c r="B543">
        <v>541</v>
      </c>
      <c r="C543" s="130" t="s">
        <v>895</v>
      </c>
      <c r="D543" s="130" t="s">
        <v>6</v>
      </c>
      <c r="E543">
        <v>36</v>
      </c>
      <c r="F543">
        <v>1.41</v>
      </c>
      <c r="G543">
        <v>1084000</v>
      </c>
      <c r="H543">
        <v>38715</v>
      </c>
      <c r="I543">
        <v>12607</v>
      </c>
      <c r="J543">
        <v>17.3</v>
      </c>
      <c r="K543" s="130" t="s">
        <v>3647</v>
      </c>
      <c r="L543">
        <v>1.73</v>
      </c>
      <c r="M543" s="130" t="s">
        <v>988</v>
      </c>
      <c r="N543">
        <v>2.02</v>
      </c>
      <c r="O543">
        <v>10.91</v>
      </c>
      <c r="P543">
        <v>26.57</v>
      </c>
      <c r="Q543">
        <v>2.54</v>
      </c>
      <c r="R543" s="130" t="s">
        <v>2187</v>
      </c>
      <c r="S543">
        <v>34.340000000000003</v>
      </c>
      <c r="T543" s="130"/>
      <c r="U543">
        <v>316</v>
      </c>
      <c r="V543">
        <v>426</v>
      </c>
      <c r="W543">
        <v>0.63</v>
      </c>
      <c r="X543" s="130"/>
    </row>
    <row r="544" spans="1:24" x14ac:dyDescent="0.3">
      <c r="A544" s="130" t="s">
        <v>282</v>
      </c>
      <c r="B544">
        <v>542</v>
      </c>
      <c r="C544" s="130" t="s">
        <v>905</v>
      </c>
      <c r="D544" s="130" t="s">
        <v>6</v>
      </c>
      <c r="E544">
        <v>9.15</v>
      </c>
      <c r="F544">
        <v>0.55000000000000004</v>
      </c>
      <c r="G544">
        <v>83000</v>
      </c>
      <c r="H544">
        <v>763</v>
      </c>
      <c r="I544">
        <v>8601</v>
      </c>
      <c r="J544">
        <v>37.130000000000003</v>
      </c>
      <c r="K544" s="130" t="s">
        <v>2396</v>
      </c>
      <c r="L544">
        <v>0.69</v>
      </c>
      <c r="M544" s="130" t="s">
        <v>909</v>
      </c>
      <c r="N544">
        <v>0.25</v>
      </c>
      <c r="O544">
        <v>8.1300000000000008</v>
      </c>
      <c r="P544">
        <v>12.49</v>
      </c>
      <c r="Q544">
        <v>23.94</v>
      </c>
      <c r="R544" s="130" t="s">
        <v>1115</v>
      </c>
      <c r="S544">
        <v>20.11</v>
      </c>
      <c r="T544" s="130"/>
      <c r="U544">
        <v>660</v>
      </c>
      <c r="V544">
        <v>685</v>
      </c>
      <c r="W544">
        <v>0.33</v>
      </c>
      <c r="X544" s="130"/>
    </row>
    <row r="545" spans="1:24" x14ac:dyDescent="0.3">
      <c r="A545" s="130" t="s">
        <v>281</v>
      </c>
      <c r="B545">
        <v>543</v>
      </c>
      <c r="C545" s="130" t="s">
        <v>895</v>
      </c>
      <c r="D545" s="130" t="s">
        <v>6</v>
      </c>
      <c r="E545">
        <v>1.21</v>
      </c>
      <c r="F545">
        <v>-0.82</v>
      </c>
      <c r="G545">
        <v>15853900</v>
      </c>
      <c r="H545">
        <v>19012</v>
      </c>
      <c r="I545">
        <v>3279</v>
      </c>
      <c r="J545">
        <v>134.47999999999999</v>
      </c>
      <c r="K545" s="130" t="s">
        <v>1049</v>
      </c>
      <c r="L545">
        <v>1.0900000000000001</v>
      </c>
      <c r="M545" s="130"/>
      <c r="N545">
        <v>0.01</v>
      </c>
      <c r="O545">
        <v>1.71</v>
      </c>
      <c r="P545">
        <v>0.68</v>
      </c>
      <c r="Q545">
        <v>2.63</v>
      </c>
      <c r="R545" s="130"/>
      <c r="S545">
        <v>64.22</v>
      </c>
      <c r="T545" s="130"/>
      <c r="U545">
        <v>1067</v>
      </c>
      <c r="V545">
        <v>1068</v>
      </c>
      <c r="W545">
        <v>-1.21</v>
      </c>
      <c r="X545" s="130"/>
    </row>
    <row r="546" spans="1:24" x14ac:dyDescent="0.3">
      <c r="A546" s="130" t="s">
        <v>859</v>
      </c>
      <c r="B546">
        <v>544</v>
      </c>
      <c r="C546" s="130" t="s">
        <v>898</v>
      </c>
      <c r="D546" s="130" t="s">
        <v>6</v>
      </c>
      <c r="E546">
        <v>1.1200000000000001</v>
      </c>
      <c r="F546">
        <v>0.9</v>
      </c>
      <c r="G546">
        <v>942800</v>
      </c>
      <c r="H546">
        <v>1070</v>
      </c>
      <c r="I546">
        <v>515</v>
      </c>
      <c r="J546">
        <v>35.729999999999997</v>
      </c>
      <c r="K546" s="130" t="s">
        <v>969</v>
      </c>
      <c r="L546">
        <v>0.44</v>
      </c>
      <c r="M546" s="130" t="s">
        <v>912</v>
      </c>
      <c r="N546">
        <v>0.03</v>
      </c>
      <c r="O546">
        <v>3.98</v>
      </c>
      <c r="P546">
        <v>5.1100000000000003</v>
      </c>
      <c r="Q546">
        <v>1.66</v>
      </c>
      <c r="R546" s="130" t="s">
        <v>961</v>
      </c>
      <c r="S546">
        <v>59.07</v>
      </c>
      <c r="T546" s="130"/>
      <c r="U546">
        <v>863</v>
      </c>
      <c r="V546">
        <v>864</v>
      </c>
      <c r="X546" s="130"/>
    </row>
    <row r="547" spans="1:24" x14ac:dyDescent="0.3">
      <c r="A547" s="130" t="s">
        <v>280</v>
      </c>
      <c r="B547">
        <v>545</v>
      </c>
      <c r="C547" s="130" t="s">
        <v>905</v>
      </c>
      <c r="D547" s="130" t="s">
        <v>6</v>
      </c>
      <c r="E547">
        <v>1.01</v>
      </c>
      <c r="F547">
        <v>5.21</v>
      </c>
      <c r="G547">
        <v>19723600</v>
      </c>
      <c r="H547">
        <v>19499</v>
      </c>
      <c r="I547">
        <v>1127</v>
      </c>
      <c r="J547">
        <v>37.32</v>
      </c>
      <c r="K547" s="130" t="s">
        <v>1110</v>
      </c>
      <c r="L547">
        <v>0.66</v>
      </c>
      <c r="M547" s="130" t="s">
        <v>912</v>
      </c>
      <c r="N547">
        <v>0.03</v>
      </c>
      <c r="O547">
        <v>3.34</v>
      </c>
      <c r="P547">
        <v>3.12</v>
      </c>
      <c r="Q547">
        <v>8.4499999999999993</v>
      </c>
      <c r="R547" s="130" t="s">
        <v>1050</v>
      </c>
      <c r="S547">
        <v>45.86</v>
      </c>
      <c r="T547" s="130"/>
      <c r="U547">
        <v>939</v>
      </c>
      <c r="V547">
        <v>910</v>
      </c>
      <c r="W547">
        <v>-1.03</v>
      </c>
      <c r="X547" s="130"/>
    </row>
    <row r="548" spans="1:24" x14ac:dyDescent="0.3">
      <c r="A548" s="130" t="s">
        <v>279</v>
      </c>
      <c r="B548">
        <v>546</v>
      </c>
      <c r="C548" s="130" t="s">
        <v>905</v>
      </c>
      <c r="D548" s="130" t="s">
        <v>6</v>
      </c>
      <c r="E548">
        <v>6.55</v>
      </c>
      <c r="F548">
        <v>6.5</v>
      </c>
      <c r="G548">
        <v>17461300</v>
      </c>
      <c r="H548">
        <v>113669</v>
      </c>
      <c r="I548">
        <v>5240</v>
      </c>
      <c r="J548">
        <v>17.27</v>
      </c>
      <c r="K548" s="130" t="s">
        <v>3648</v>
      </c>
      <c r="L548">
        <v>0.52</v>
      </c>
      <c r="M548" s="130"/>
      <c r="N548">
        <v>0.41</v>
      </c>
      <c r="O548">
        <v>11.02</v>
      </c>
      <c r="P548">
        <v>13</v>
      </c>
      <c r="Q548">
        <v>15.18</v>
      </c>
      <c r="R548" s="130" t="s">
        <v>3039</v>
      </c>
      <c r="S548">
        <v>31.42</v>
      </c>
      <c r="T548" s="130"/>
      <c r="U548">
        <v>444</v>
      </c>
      <c r="V548">
        <v>391</v>
      </c>
      <c r="W548">
        <v>-0.4</v>
      </c>
      <c r="X548" s="130"/>
    </row>
    <row r="549" spans="1:24" x14ac:dyDescent="0.3">
      <c r="A549" s="130" t="s">
        <v>278</v>
      </c>
      <c r="B549">
        <v>547</v>
      </c>
      <c r="C549" s="130" t="s">
        <v>895</v>
      </c>
      <c r="D549" s="130" t="s">
        <v>6</v>
      </c>
      <c r="E549">
        <v>11.1</v>
      </c>
      <c r="F549">
        <v>0</v>
      </c>
      <c r="G549">
        <v>277400</v>
      </c>
      <c r="H549">
        <v>3095</v>
      </c>
      <c r="I549">
        <v>22193</v>
      </c>
      <c r="J549">
        <v>51.93</v>
      </c>
      <c r="K549" s="130" t="s">
        <v>3221</v>
      </c>
      <c r="L549">
        <v>0.59</v>
      </c>
      <c r="M549" s="130" t="s">
        <v>909</v>
      </c>
      <c r="N549">
        <v>0.22</v>
      </c>
      <c r="O549">
        <v>9.85</v>
      </c>
      <c r="P549">
        <v>10.92</v>
      </c>
      <c r="Q549">
        <v>10.99</v>
      </c>
      <c r="R549" s="130" t="s">
        <v>981</v>
      </c>
      <c r="S549">
        <v>40.950000000000003</v>
      </c>
      <c r="T549" s="130"/>
      <c r="U549">
        <v>756</v>
      </c>
      <c r="V549">
        <v>685</v>
      </c>
      <c r="W549">
        <v>2.06</v>
      </c>
      <c r="X549" s="130"/>
    </row>
    <row r="550" spans="1:24" x14ac:dyDescent="0.3">
      <c r="A550" s="130" t="s">
        <v>277</v>
      </c>
      <c r="B550">
        <v>548</v>
      </c>
      <c r="C550" s="130" t="s">
        <v>895</v>
      </c>
      <c r="D550" s="130" t="s">
        <v>6</v>
      </c>
      <c r="E550">
        <v>11</v>
      </c>
      <c r="F550">
        <v>0.92</v>
      </c>
      <c r="G550">
        <v>69000</v>
      </c>
      <c r="H550">
        <v>753</v>
      </c>
      <c r="I550">
        <v>6779</v>
      </c>
      <c r="J550">
        <v>52.43</v>
      </c>
      <c r="K550" s="130" t="s">
        <v>3051</v>
      </c>
      <c r="L550">
        <v>3.15</v>
      </c>
      <c r="M550" s="130"/>
      <c r="N550">
        <v>0.21</v>
      </c>
      <c r="O550">
        <v>4.0199999999999996</v>
      </c>
      <c r="P550">
        <v>7.56</v>
      </c>
      <c r="Q550">
        <v>1.44</v>
      </c>
      <c r="R550" s="130" t="s">
        <v>912</v>
      </c>
      <c r="S550">
        <v>61.66</v>
      </c>
      <c r="T550" s="130"/>
      <c r="U550">
        <v>855</v>
      </c>
      <c r="V550">
        <v>925</v>
      </c>
      <c r="W550">
        <v>0.1</v>
      </c>
      <c r="X550" s="130"/>
    </row>
    <row r="551" spans="1:24" x14ac:dyDescent="0.3">
      <c r="A551" s="130" t="s">
        <v>276</v>
      </c>
      <c r="B551">
        <v>549</v>
      </c>
      <c r="C551" s="130" t="s">
        <v>895</v>
      </c>
      <c r="D551" s="130" t="s">
        <v>239</v>
      </c>
      <c r="E551">
        <v>0</v>
      </c>
      <c r="F551">
        <v>0</v>
      </c>
      <c r="G551">
        <v>0</v>
      </c>
      <c r="H551">
        <v>0</v>
      </c>
      <c r="I551">
        <v>0</v>
      </c>
      <c r="K551" s="130"/>
      <c r="L551">
        <v>-4.41</v>
      </c>
      <c r="M551" s="130"/>
      <c r="N551">
        <v>0</v>
      </c>
      <c r="O551">
        <v>-30.31</v>
      </c>
      <c r="Q551">
        <v>-1.1599999999999999</v>
      </c>
      <c r="R551" s="130"/>
      <c r="S551">
        <v>42.29</v>
      </c>
      <c r="T551" s="130"/>
      <c r="X551" s="130"/>
    </row>
    <row r="552" spans="1:24" x14ac:dyDescent="0.3">
      <c r="A552" s="130" t="s">
        <v>275</v>
      </c>
      <c r="B552">
        <v>550</v>
      </c>
      <c r="C552" s="130" t="s">
        <v>895</v>
      </c>
      <c r="D552" s="130" t="s">
        <v>6</v>
      </c>
      <c r="E552">
        <v>0.78</v>
      </c>
      <c r="F552">
        <v>-3.7</v>
      </c>
      <c r="G552">
        <v>3503000</v>
      </c>
      <c r="H552">
        <v>2766</v>
      </c>
      <c r="I552">
        <v>936</v>
      </c>
      <c r="K552" s="130" t="s">
        <v>1116</v>
      </c>
      <c r="L552">
        <v>0.14000000000000001</v>
      </c>
      <c r="M552" s="130"/>
      <c r="N552">
        <v>0</v>
      </c>
      <c r="O552">
        <v>-1.7</v>
      </c>
      <c r="P552">
        <v>-2.91</v>
      </c>
      <c r="Q552">
        <v>-4.4000000000000004</v>
      </c>
      <c r="R552" s="130"/>
      <c r="S552">
        <v>31.03</v>
      </c>
      <c r="T552" s="130"/>
      <c r="X552" s="130"/>
    </row>
    <row r="553" spans="1:24" x14ac:dyDescent="0.3">
      <c r="A553" s="130" t="s">
        <v>274</v>
      </c>
      <c r="B553">
        <v>551</v>
      </c>
      <c r="C553" s="130" t="s">
        <v>895</v>
      </c>
      <c r="D553" s="130" t="s">
        <v>6</v>
      </c>
      <c r="E553">
        <v>0.78</v>
      </c>
      <c r="F553">
        <v>-1.27</v>
      </c>
      <c r="G553">
        <v>2072100</v>
      </c>
      <c r="H553">
        <v>1627</v>
      </c>
      <c r="I553">
        <v>718</v>
      </c>
      <c r="J553">
        <v>14.99</v>
      </c>
      <c r="K553" s="130" t="s">
        <v>934</v>
      </c>
      <c r="L553">
        <v>0.24</v>
      </c>
      <c r="M553" s="130" t="s">
        <v>935</v>
      </c>
      <c r="N553">
        <v>0.05</v>
      </c>
      <c r="O553">
        <v>7.74</v>
      </c>
      <c r="P553">
        <v>9.74</v>
      </c>
      <c r="Q553">
        <v>10.050000000000001</v>
      </c>
      <c r="R553" s="130" t="s">
        <v>3059</v>
      </c>
      <c r="S553">
        <v>19.21</v>
      </c>
      <c r="T553" s="130"/>
      <c r="U553">
        <v>508</v>
      </c>
      <c r="V553">
        <v>471</v>
      </c>
      <c r="W553">
        <v>-0.83</v>
      </c>
      <c r="X553" s="130"/>
    </row>
    <row r="554" spans="1:24" x14ac:dyDescent="0.3">
      <c r="A554" s="130" t="s">
        <v>2195</v>
      </c>
      <c r="B554">
        <v>552</v>
      </c>
      <c r="C554" s="130" t="s">
        <v>898</v>
      </c>
      <c r="D554" s="130" t="s">
        <v>6</v>
      </c>
      <c r="E554">
        <v>15.4</v>
      </c>
      <c r="F554">
        <v>4.05</v>
      </c>
      <c r="G554">
        <v>8174800</v>
      </c>
      <c r="H554">
        <v>124434</v>
      </c>
      <c r="I554">
        <v>3296</v>
      </c>
      <c r="J554">
        <v>27.5</v>
      </c>
      <c r="K554" s="130" t="s">
        <v>2983</v>
      </c>
      <c r="M554" s="130"/>
      <c r="N554">
        <v>0.56999999999999995</v>
      </c>
      <c r="O554">
        <v>14.21</v>
      </c>
      <c r="P554">
        <v>17.39</v>
      </c>
      <c r="Q554">
        <v>15.26</v>
      </c>
      <c r="R554" s="130"/>
      <c r="S554">
        <v>44.19</v>
      </c>
      <c r="T554" s="130"/>
      <c r="U554">
        <v>511</v>
      </c>
      <c r="V554">
        <v>457</v>
      </c>
      <c r="X554" s="130"/>
    </row>
    <row r="555" spans="1:24" x14ac:dyDescent="0.3">
      <c r="A555" s="130" t="s">
        <v>273</v>
      </c>
      <c r="B555">
        <v>553</v>
      </c>
      <c r="C555" s="130" t="s">
        <v>895</v>
      </c>
      <c r="D555" s="130" t="s">
        <v>6</v>
      </c>
      <c r="E555">
        <v>4.46</v>
      </c>
      <c r="F555">
        <v>0</v>
      </c>
      <c r="G555">
        <v>344400</v>
      </c>
      <c r="H555">
        <v>1526</v>
      </c>
      <c r="I555">
        <v>2364</v>
      </c>
      <c r="J555">
        <v>11.7</v>
      </c>
      <c r="K555" s="130" t="s">
        <v>1060</v>
      </c>
      <c r="L555">
        <v>0.12</v>
      </c>
      <c r="M555" s="130" t="s">
        <v>945</v>
      </c>
      <c r="N555">
        <v>0.38</v>
      </c>
      <c r="O555">
        <v>9.25</v>
      </c>
      <c r="P555">
        <v>8.74</v>
      </c>
      <c r="Q555">
        <v>14.53</v>
      </c>
      <c r="R555" s="130" t="s">
        <v>2388</v>
      </c>
      <c r="S555">
        <v>36.729999999999997</v>
      </c>
      <c r="T555" s="130"/>
      <c r="U555">
        <v>482</v>
      </c>
      <c r="V555">
        <v>366</v>
      </c>
      <c r="W555">
        <v>10.65</v>
      </c>
      <c r="X555" s="130"/>
    </row>
    <row r="556" spans="1:24" x14ac:dyDescent="0.3">
      <c r="A556" s="130" t="s">
        <v>272</v>
      </c>
      <c r="B556">
        <v>554</v>
      </c>
      <c r="C556" s="130" t="s">
        <v>895</v>
      </c>
      <c r="D556" s="130" t="s">
        <v>6</v>
      </c>
      <c r="E556">
        <v>28.5</v>
      </c>
      <c r="F556">
        <v>0</v>
      </c>
      <c r="G556">
        <v>32500</v>
      </c>
      <c r="H556">
        <v>929</v>
      </c>
      <c r="I556">
        <v>5700</v>
      </c>
      <c r="J556">
        <v>34.659999999999997</v>
      </c>
      <c r="K556" s="130" t="s">
        <v>949</v>
      </c>
      <c r="L556">
        <v>1.29</v>
      </c>
      <c r="M556" s="130" t="s">
        <v>1101</v>
      </c>
      <c r="N556">
        <v>0.82</v>
      </c>
      <c r="O556">
        <v>1.19</v>
      </c>
      <c r="P556">
        <v>2.5099999999999998</v>
      </c>
      <c r="Q556">
        <v>-3.57</v>
      </c>
      <c r="R556" s="130" t="s">
        <v>3216</v>
      </c>
      <c r="S556">
        <v>15.91</v>
      </c>
      <c r="T556" s="130"/>
      <c r="U556">
        <v>932</v>
      </c>
      <c r="V556">
        <v>994</v>
      </c>
      <c r="W556">
        <v>-13.8</v>
      </c>
      <c r="X556" s="130"/>
    </row>
    <row r="557" spans="1:24" x14ac:dyDescent="0.3">
      <c r="A557" s="130" t="s">
        <v>271</v>
      </c>
      <c r="B557">
        <v>555</v>
      </c>
      <c r="C557" s="130" t="s">
        <v>895</v>
      </c>
      <c r="D557" s="130" t="s">
        <v>6</v>
      </c>
      <c r="E557">
        <v>11.2</v>
      </c>
      <c r="F557">
        <v>0</v>
      </c>
      <c r="G557">
        <v>365600</v>
      </c>
      <c r="H557">
        <v>4092</v>
      </c>
      <c r="I557">
        <v>5998</v>
      </c>
      <c r="J557">
        <v>10.27</v>
      </c>
      <c r="K557" s="130" t="s">
        <v>3185</v>
      </c>
      <c r="L557">
        <v>0.49</v>
      </c>
      <c r="M557" s="130" t="s">
        <v>900</v>
      </c>
      <c r="N557">
        <v>1.08</v>
      </c>
      <c r="O557">
        <v>22.29</v>
      </c>
      <c r="P557">
        <v>27.07</v>
      </c>
      <c r="Q557">
        <v>13.28</v>
      </c>
      <c r="R557" s="130" t="s">
        <v>3052</v>
      </c>
      <c r="S557">
        <v>38.69</v>
      </c>
      <c r="T557" s="130"/>
      <c r="U557">
        <v>176</v>
      </c>
      <c r="V557">
        <v>149</v>
      </c>
      <c r="W557">
        <v>0.92</v>
      </c>
      <c r="X557" s="130"/>
    </row>
    <row r="558" spans="1:24" x14ac:dyDescent="0.3">
      <c r="A558" s="130" t="s">
        <v>270</v>
      </c>
      <c r="B558">
        <v>556</v>
      </c>
      <c r="C558" s="130" t="s">
        <v>895</v>
      </c>
      <c r="D558" s="130" t="s">
        <v>6</v>
      </c>
      <c r="E558">
        <v>6.3</v>
      </c>
      <c r="F558">
        <v>-2.33</v>
      </c>
      <c r="G558">
        <v>6832600</v>
      </c>
      <c r="H558">
        <v>43716</v>
      </c>
      <c r="I558">
        <v>5270</v>
      </c>
      <c r="J558">
        <v>29.35</v>
      </c>
      <c r="K558" s="130" t="s">
        <v>2746</v>
      </c>
      <c r="L558">
        <v>0.98</v>
      </c>
      <c r="M558" s="130"/>
      <c r="N558">
        <v>0.22</v>
      </c>
      <c r="O558">
        <v>8.01</v>
      </c>
      <c r="P558">
        <v>13.58</v>
      </c>
      <c r="Q558">
        <v>9.1300000000000008</v>
      </c>
      <c r="R558" s="130"/>
      <c r="S558">
        <v>79.459999999999994</v>
      </c>
      <c r="T558" s="130"/>
      <c r="U558">
        <v>595</v>
      </c>
      <c r="V558">
        <v>641</v>
      </c>
      <c r="W558">
        <v>-0.02</v>
      </c>
      <c r="X558" s="130"/>
    </row>
    <row r="559" spans="1:24" x14ac:dyDescent="0.3">
      <c r="A559" s="130" t="s">
        <v>269</v>
      </c>
      <c r="B559">
        <v>557</v>
      </c>
      <c r="C559" s="130" t="s">
        <v>895</v>
      </c>
      <c r="D559" s="130" t="s">
        <v>6</v>
      </c>
      <c r="E559">
        <v>13.3</v>
      </c>
      <c r="F559">
        <v>-5</v>
      </c>
      <c r="G559">
        <v>12350800</v>
      </c>
      <c r="H559">
        <v>164963</v>
      </c>
      <c r="I559">
        <v>4818</v>
      </c>
      <c r="J559">
        <v>7.47</v>
      </c>
      <c r="K559" s="130" t="s">
        <v>1110</v>
      </c>
      <c r="L559">
        <v>1.2</v>
      </c>
      <c r="M559" s="130" t="s">
        <v>950</v>
      </c>
      <c r="N559">
        <v>1.82</v>
      </c>
      <c r="O559">
        <v>6</v>
      </c>
      <c r="P559">
        <v>12.86</v>
      </c>
      <c r="Q559">
        <v>4.13</v>
      </c>
      <c r="R559" s="130" t="s">
        <v>3025</v>
      </c>
      <c r="S559">
        <v>57.44</v>
      </c>
      <c r="T559" s="130"/>
      <c r="U559">
        <v>262</v>
      </c>
      <c r="V559">
        <v>383</v>
      </c>
      <c r="W559">
        <v>0.4</v>
      </c>
      <c r="X559" s="130"/>
    </row>
    <row r="560" spans="1:24" x14ac:dyDescent="0.3">
      <c r="A560" s="130" t="s">
        <v>2318</v>
      </c>
      <c r="B560">
        <v>558</v>
      </c>
      <c r="C560" s="130" t="s">
        <v>898</v>
      </c>
      <c r="D560" s="130" t="s">
        <v>2935</v>
      </c>
      <c r="E560">
        <v>11.2</v>
      </c>
      <c r="F560">
        <v>-2.61</v>
      </c>
      <c r="G560">
        <v>16449000</v>
      </c>
      <c r="H560">
        <v>184491</v>
      </c>
      <c r="I560">
        <v>0</v>
      </c>
      <c r="K560" s="130" t="s">
        <v>916</v>
      </c>
      <c r="M560" s="130" t="s">
        <v>916</v>
      </c>
      <c r="N560">
        <v>0</v>
      </c>
      <c r="O560">
        <v>10.72</v>
      </c>
      <c r="P560">
        <v>60.85</v>
      </c>
      <c r="Q560">
        <v>11.27</v>
      </c>
      <c r="R560" s="130" t="s">
        <v>916</v>
      </c>
      <c r="S560">
        <v>28.5</v>
      </c>
      <c r="T560" s="130"/>
      <c r="X560" s="130"/>
    </row>
    <row r="561" spans="1:24" x14ac:dyDescent="0.3">
      <c r="A561" s="130" t="s">
        <v>268</v>
      </c>
      <c r="B561">
        <v>559</v>
      </c>
      <c r="C561" s="130" t="s">
        <v>895</v>
      </c>
      <c r="D561" s="130" t="s">
        <v>6</v>
      </c>
      <c r="E561">
        <v>14.2</v>
      </c>
      <c r="F561">
        <v>2.16</v>
      </c>
      <c r="G561">
        <v>21400</v>
      </c>
      <c r="H561">
        <v>298</v>
      </c>
      <c r="I561">
        <v>6964</v>
      </c>
      <c r="J561">
        <v>17.77</v>
      </c>
      <c r="K561" s="130" t="s">
        <v>2934</v>
      </c>
      <c r="L561">
        <v>1.27</v>
      </c>
      <c r="M561" s="130" t="s">
        <v>894</v>
      </c>
      <c r="N561">
        <v>0.78</v>
      </c>
      <c r="O561">
        <v>10.26</v>
      </c>
      <c r="P561">
        <v>17.11</v>
      </c>
      <c r="Q561">
        <v>5.47</v>
      </c>
      <c r="R561" s="130" t="s">
        <v>3021</v>
      </c>
      <c r="S561">
        <v>20.8</v>
      </c>
      <c r="T561" s="130"/>
      <c r="U561">
        <v>413</v>
      </c>
      <c r="V561">
        <v>451</v>
      </c>
      <c r="W561">
        <v>-1.3</v>
      </c>
      <c r="X561" s="130"/>
    </row>
    <row r="562" spans="1:24" x14ac:dyDescent="0.3">
      <c r="A562" s="130" t="s">
        <v>860</v>
      </c>
      <c r="B562">
        <v>560</v>
      </c>
      <c r="C562" s="130" t="s">
        <v>898</v>
      </c>
      <c r="D562" s="130" t="s">
        <v>6</v>
      </c>
      <c r="E562">
        <v>10.9</v>
      </c>
      <c r="F562">
        <v>0</v>
      </c>
      <c r="G562">
        <v>418800</v>
      </c>
      <c r="H562">
        <v>4572</v>
      </c>
      <c r="I562">
        <v>4055</v>
      </c>
      <c r="J562">
        <v>24.99</v>
      </c>
      <c r="K562" s="130" t="s">
        <v>3217</v>
      </c>
      <c r="L562">
        <v>0.77</v>
      </c>
      <c r="M562" s="130" t="s">
        <v>940</v>
      </c>
      <c r="N562">
        <v>0.44</v>
      </c>
      <c r="O562">
        <v>13.96</v>
      </c>
      <c r="P562">
        <v>24.8</v>
      </c>
      <c r="Q562">
        <v>8.11</v>
      </c>
      <c r="R562" s="130" t="s">
        <v>1001</v>
      </c>
      <c r="S562">
        <v>27.99</v>
      </c>
      <c r="T562" s="130"/>
      <c r="U562">
        <v>419</v>
      </c>
      <c r="V562">
        <v>443</v>
      </c>
      <c r="X562" s="130"/>
    </row>
    <row r="563" spans="1:24" x14ac:dyDescent="0.3">
      <c r="A563" s="130" t="s">
        <v>267</v>
      </c>
      <c r="B563">
        <v>561</v>
      </c>
      <c r="C563" s="130" t="s">
        <v>895</v>
      </c>
      <c r="D563" s="130" t="s">
        <v>6</v>
      </c>
      <c r="E563">
        <v>2.1</v>
      </c>
      <c r="F563">
        <v>-4.55</v>
      </c>
      <c r="G563">
        <v>23029200</v>
      </c>
      <c r="H563">
        <v>48615</v>
      </c>
      <c r="I563">
        <v>1143</v>
      </c>
      <c r="K563" s="130" t="s">
        <v>2137</v>
      </c>
      <c r="L563">
        <v>3.38</v>
      </c>
      <c r="M563" s="130"/>
      <c r="N563">
        <v>0</v>
      </c>
      <c r="O563">
        <v>-24.38</v>
      </c>
      <c r="P563">
        <v>-83.95</v>
      </c>
      <c r="Q563">
        <v>-101.84</v>
      </c>
      <c r="R563" s="130"/>
      <c r="S563">
        <v>63.03</v>
      </c>
      <c r="T563" s="130"/>
      <c r="X563" s="130"/>
    </row>
    <row r="564" spans="1:24" x14ac:dyDescent="0.3">
      <c r="A564" s="130" t="s">
        <v>266</v>
      </c>
      <c r="B564">
        <v>562</v>
      </c>
      <c r="C564" s="130" t="s">
        <v>905</v>
      </c>
      <c r="D564" s="130" t="s">
        <v>6</v>
      </c>
      <c r="E564">
        <v>5.0999999999999996</v>
      </c>
      <c r="F564">
        <v>0.99</v>
      </c>
      <c r="G564">
        <v>12386800</v>
      </c>
      <c r="H564">
        <v>63396</v>
      </c>
      <c r="I564">
        <v>2805</v>
      </c>
      <c r="J564">
        <v>23.82</v>
      </c>
      <c r="K564" s="130" t="s">
        <v>3056</v>
      </c>
      <c r="L564">
        <v>0.59</v>
      </c>
      <c r="M564" s="130" t="s">
        <v>954</v>
      </c>
      <c r="N564">
        <v>0.22</v>
      </c>
      <c r="O564">
        <v>15.89</v>
      </c>
      <c r="P564">
        <v>18.84</v>
      </c>
      <c r="Q564">
        <v>6.65</v>
      </c>
      <c r="R564" s="130" t="s">
        <v>907</v>
      </c>
      <c r="S564">
        <v>31.66</v>
      </c>
      <c r="T564" s="130"/>
      <c r="U564">
        <v>447</v>
      </c>
      <c r="V564">
        <v>400</v>
      </c>
      <c r="W564">
        <v>-109.1</v>
      </c>
      <c r="X564" s="130"/>
    </row>
    <row r="565" spans="1:24" x14ac:dyDescent="0.3">
      <c r="A565" s="130" t="s">
        <v>265</v>
      </c>
      <c r="B565">
        <v>563</v>
      </c>
      <c r="C565" s="130" t="s">
        <v>895</v>
      </c>
      <c r="D565" s="130" t="s">
        <v>6</v>
      </c>
      <c r="E565">
        <v>5.15</v>
      </c>
      <c r="F565">
        <v>0.98</v>
      </c>
      <c r="G565">
        <v>781100</v>
      </c>
      <c r="H565">
        <v>4046</v>
      </c>
      <c r="I565">
        <v>1666</v>
      </c>
      <c r="J565">
        <v>13.15</v>
      </c>
      <c r="K565" s="130" t="s">
        <v>991</v>
      </c>
      <c r="L565">
        <v>1.32</v>
      </c>
      <c r="M565" s="130" t="s">
        <v>940</v>
      </c>
      <c r="N565">
        <v>0.4</v>
      </c>
      <c r="O565">
        <v>6.81</v>
      </c>
      <c r="P565">
        <v>11.49</v>
      </c>
      <c r="Q565">
        <v>6.08</v>
      </c>
      <c r="R565" s="130" t="s">
        <v>1068</v>
      </c>
      <c r="S565">
        <v>40.24</v>
      </c>
      <c r="T565" s="130"/>
      <c r="U565">
        <v>429</v>
      </c>
      <c r="V565">
        <v>480</v>
      </c>
      <c r="W565">
        <v>4.24</v>
      </c>
      <c r="X565" s="130"/>
    </row>
    <row r="566" spans="1:24" x14ac:dyDescent="0.3">
      <c r="A566" s="130" t="s">
        <v>264</v>
      </c>
      <c r="B566">
        <v>564</v>
      </c>
      <c r="C566" s="130" t="s">
        <v>895</v>
      </c>
      <c r="D566" s="130" t="s">
        <v>6</v>
      </c>
      <c r="E566">
        <v>6.7</v>
      </c>
      <c r="F566">
        <v>3.08</v>
      </c>
      <c r="G566">
        <v>1626500</v>
      </c>
      <c r="H566">
        <v>10824</v>
      </c>
      <c r="I566">
        <v>5728</v>
      </c>
      <c r="K566" s="130" t="s">
        <v>3218</v>
      </c>
      <c r="L566">
        <v>1.91</v>
      </c>
      <c r="M566" s="130"/>
      <c r="N566">
        <v>0</v>
      </c>
      <c r="O566">
        <v>-10.67</v>
      </c>
      <c r="P566">
        <v>-33.21</v>
      </c>
      <c r="Q566">
        <v>-204.28</v>
      </c>
      <c r="R566" s="130"/>
      <c r="S566">
        <v>55.93</v>
      </c>
      <c r="T566" s="130"/>
      <c r="X566" s="130"/>
    </row>
    <row r="567" spans="1:24" x14ac:dyDescent="0.3">
      <c r="A567" s="130" t="s">
        <v>263</v>
      </c>
      <c r="B567">
        <v>565</v>
      </c>
      <c r="C567" s="130" t="s">
        <v>895</v>
      </c>
      <c r="D567" s="130" t="s">
        <v>6</v>
      </c>
      <c r="E567">
        <v>2.76</v>
      </c>
      <c r="F567">
        <v>0.73</v>
      </c>
      <c r="G567">
        <v>430200</v>
      </c>
      <c r="H567">
        <v>1187</v>
      </c>
      <c r="I567">
        <v>828</v>
      </c>
      <c r="J567">
        <v>11.94</v>
      </c>
      <c r="K567" s="130" t="s">
        <v>1041</v>
      </c>
      <c r="L567">
        <v>1.38</v>
      </c>
      <c r="M567" s="130"/>
      <c r="N567">
        <v>0.23</v>
      </c>
      <c r="O567">
        <v>7.04</v>
      </c>
      <c r="P567">
        <v>13.28</v>
      </c>
      <c r="Q567">
        <v>5.17</v>
      </c>
      <c r="R567" s="130"/>
      <c r="S567">
        <v>24.28</v>
      </c>
      <c r="T567" s="130"/>
      <c r="U567">
        <v>368</v>
      </c>
      <c r="V567">
        <v>445</v>
      </c>
      <c r="W567">
        <v>0.11</v>
      </c>
      <c r="X567" s="130"/>
    </row>
    <row r="568" spans="1:24" x14ac:dyDescent="0.3">
      <c r="A568" s="130" t="s">
        <v>262</v>
      </c>
      <c r="B568">
        <v>566</v>
      </c>
      <c r="C568" s="130" t="s">
        <v>895</v>
      </c>
      <c r="D568" s="130" t="s">
        <v>6</v>
      </c>
      <c r="E568">
        <v>21</v>
      </c>
      <c r="F568">
        <v>1.94</v>
      </c>
      <c r="G568">
        <v>2959600</v>
      </c>
      <c r="H568">
        <v>61699</v>
      </c>
      <c r="I568">
        <v>45005</v>
      </c>
      <c r="J568">
        <v>7.33</v>
      </c>
      <c r="K568" s="130" t="s">
        <v>1019</v>
      </c>
      <c r="L568">
        <v>0.84</v>
      </c>
      <c r="M568" s="130" t="s">
        <v>957</v>
      </c>
      <c r="N568">
        <v>2.85</v>
      </c>
      <c r="O568">
        <v>10.83</v>
      </c>
      <c r="P568">
        <v>15.31</v>
      </c>
      <c r="Q568">
        <v>22.7</v>
      </c>
      <c r="R568" s="130" t="s">
        <v>3023</v>
      </c>
      <c r="S568">
        <v>60.33</v>
      </c>
      <c r="T568" s="130"/>
      <c r="U568">
        <v>223</v>
      </c>
      <c r="V568">
        <v>216</v>
      </c>
      <c r="W568">
        <v>1.22</v>
      </c>
      <c r="X568" s="130"/>
    </row>
    <row r="569" spans="1:24" x14ac:dyDescent="0.3">
      <c r="A569" s="130" t="s">
        <v>261</v>
      </c>
      <c r="B569">
        <v>567</v>
      </c>
      <c r="C569" s="130" t="s">
        <v>895</v>
      </c>
      <c r="D569" s="130" t="s">
        <v>6</v>
      </c>
      <c r="E569">
        <v>57.75</v>
      </c>
      <c r="F569">
        <v>0</v>
      </c>
      <c r="G569">
        <v>20000</v>
      </c>
      <c r="H569">
        <v>1146</v>
      </c>
      <c r="I569">
        <v>19058</v>
      </c>
      <c r="J569">
        <v>11.2</v>
      </c>
      <c r="K569" s="130" t="s">
        <v>1003</v>
      </c>
      <c r="L569">
        <v>0.44</v>
      </c>
      <c r="M569" s="130" t="s">
        <v>960</v>
      </c>
      <c r="N569">
        <v>5.13</v>
      </c>
      <c r="O569">
        <v>6.48</v>
      </c>
      <c r="P569">
        <v>7.33</v>
      </c>
      <c r="Q569">
        <v>5.36</v>
      </c>
      <c r="R569" s="130" t="s">
        <v>2940</v>
      </c>
      <c r="S569">
        <v>38.01</v>
      </c>
      <c r="T569" s="130"/>
      <c r="U569">
        <v>513</v>
      </c>
      <c r="V569">
        <v>460</v>
      </c>
      <c r="W569">
        <v>2.09</v>
      </c>
      <c r="X569" s="130"/>
    </row>
    <row r="570" spans="1:24" x14ac:dyDescent="0.3">
      <c r="A570" s="130" t="s">
        <v>260</v>
      </c>
      <c r="B570">
        <v>568</v>
      </c>
      <c r="C570" s="130" t="s">
        <v>895</v>
      </c>
      <c r="D570" s="130" t="s">
        <v>6</v>
      </c>
      <c r="E570">
        <v>17.899999999999999</v>
      </c>
      <c r="F570">
        <v>0</v>
      </c>
      <c r="G570">
        <v>590900</v>
      </c>
      <c r="H570">
        <v>10595</v>
      </c>
      <c r="I570">
        <v>18899</v>
      </c>
      <c r="J570">
        <v>7.07</v>
      </c>
      <c r="K570" s="130" t="s">
        <v>1086</v>
      </c>
      <c r="L570">
        <v>0.3</v>
      </c>
      <c r="M570" s="130" t="s">
        <v>897</v>
      </c>
      <c r="N570">
        <v>2.52</v>
      </c>
      <c r="O570">
        <v>14.33</v>
      </c>
      <c r="P570">
        <v>17.510000000000002</v>
      </c>
      <c r="Q570">
        <v>61.39</v>
      </c>
      <c r="R570" s="130" t="s">
        <v>3219</v>
      </c>
      <c r="S570">
        <v>34</v>
      </c>
      <c r="T570" s="130"/>
      <c r="U570">
        <v>182</v>
      </c>
      <c r="V570">
        <v>129</v>
      </c>
      <c r="W570">
        <v>1.39</v>
      </c>
      <c r="X570" s="130"/>
    </row>
    <row r="571" spans="1:24" x14ac:dyDescent="0.3">
      <c r="A571" s="130" t="s">
        <v>259</v>
      </c>
      <c r="B571">
        <v>569</v>
      </c>
      <c r="C571" s="130" t="s">
        <v>905</v>
      </c>
      <c r="D571" s="130" t="s">
        <v>6</v>
      </c>
      <c r="E571">
        <v>17.3</v>
      </c>
      <c r="F571">
        <v>0</v>
      </c>
      <c r="G571">
        <v>0</v>
      </c>
      <c r="H571">
        <v>0</v>
      </c>
      <c r="I571">
        <v>5969</v>
      </c>
      <c r="J571">
        <v>12.83</v>
      </c>
      <c r="K571" s="130" t="s">
        <v>1025</v>
      </c>
      <c r="L571">
        <v>0.09</v>
      </c>
      <c r="M571" s="130" t="s">
        <v>950</v>
      </c>
      <c r="N571">
        <v>1.36</v>
      </c>
      <c r="O571">
        <v>10.14</v>
      </c>
      <c r="P571">
        <v>9.0299999999999994</v>
      </c>
      <c r="Q571">
        <v>18.57</v>
      </c>
      <c r="R571" s="130" t="s">
        <v>899</v>
      </c>
      <c r="S571">
        <v>8.7899999999999991</v>
      </c>
      <c r="T571" s="130"/>
      <c r="U571">
        <v>510</v>
      </c>
      <c r="V571">
        <v>383</v>
      </c>
      <c r="W571">
        <v>-1.38</v>
      </c>
      <c r="X571" s="130"/>
    </row>
    <row r="572" spans="1:24" x14ac:dyDescent="0.3">
      <c r="A572" s="130" t="s">
        <v>258</v>
      </c>
      <c r="B572">
        <v>570</v>
      </c>
      <c r="C572" s="130" t="s">
        <v>895</v>
      </c>
      <c r="D572" s="130" t="s">
        <v>6</v>
      </c>
      <c r="E572">
        <v>60</v>
      </c>
      <c r="F572">
        <v>0</v>
      </c>
      <c r="G572">
        <v>500</v>
      </c>
      <c r="H572">
        <v>30</v>
      </c>
      <c r="I572">
        <v>34313</v>
      </c>
      <c r="J572">
        <v>12.37</v>
      </c>
      <c r="K572" s="130" t="s">
        <v>949</v>
      </c>
      <c r="L572">
        <v>0.4</v>
      </c>
      <c r="M572" s="130" t="s">
        <v>957</v>
      </c>
      <c r="N572">
        <v>4.8499999999999996</v>
      </c>
      <c r="O572">
        <v>5.83</v>
      </c>
      <c r="P572">
        <v>7.07</v>
      </c>
      <c r="Q572">
        <v>102.51</v>
      </c>
      <c r="R572" s="130" t="s">
        <v>910</v>
      </c>
      <c r="S572">
        <v>58.8</v>
      </c>
      <c r="T572" s="130"/>
      <c r="U572">
        <v>556</v>
      </c>
      <c r="V572">
        <v>525</v>
      </c>
      <c r="W572">
        <v>0.71</v>
      </c>
      <c r="X572" s="130"/>
    </row>
    <row r="573" spans="1:24" x14ac:dyDescent="0.3">
      <c r="A573" s="130" t="s">
        <v>257</v>
      </c>
      <c r="B573">
        <v>571</v>
      </c>
      <c r="C573" s="130" t="s">
        <v>895</v>
      </c>
      <c r="D573" s="130" t="s">
        <v>6</v>
      </c>
      <c r="E573">
        <v>8.1</v>
      </c>
      <c r="F573">
        <v>1.25</v>
      </c>
      <c r="G573">
        <v>17227800</v>
      </c>
      <c r="H573">
        <v>139394</v>
      </c>
      <c r="I573">
        <v>35121</v>
      </c>
      <c r="J573">
        <v>8.81</v>
      </c>
      <c r="K573" s="130" t="s">
        <v>1110</v>
      </c>
      <c r="L573">
        <v>0.76</v>
      </c>
      <c r="M573" s="130"/>
      <c r="N573">
        <v>0.9</v>
      </c>
      <c r="O573">
        <v>10.17</v>
      </c>
      <c r="P573">
        <v>13.68</v>
      </c>
      <c r="Q573">
        <v>3.54</v>
      </c>
      <c r="R573" s="130"/>
      <c r="S573">
        <v>39.380000000000003</v>
      </c>
      <c r="T573" s="130"/>
      <c r="U573">
        <v>285</v>
      </c>
      <c r="V573">
        <v>270</v>
      </c>
      <c r="W573">
        <v>-0.25</v>
      </c>
      <c r="X573" s="130"/>
    </row>
    <row r="574" spans="1:24" x14ac:dyDescent="0.3">
      <c r="A574" s="130" t="s">
        <v>256</v>
      </c>
      <c r="B574">
        <v>572</v>
      </c>
      <c r="C574" s="130" t="s">
        <v>895</v>
      </c>
      <c r="D574" s="130" t="s">
        <v>6</v>
      </c>
      <c r="E574">
        <v>5.75</v>
      </c>
      <c r="F574">
        <v>3.6</v>
      </c>
      <c r="G574">
        <v>1642200</v>
      </c>
      <c r="H574">
        <v>9360</v>
      </c>
      <c r="I574">
        <v>2300</v>
      </c>
      <c r="J574">
        <v>22.95</v>
      </c>
      <c r="K574" s="130" t="s">
        <v>2930</v>
      </c>
      <c r="L574">
        <v>1.1000000000000001</v>
      </c>
      <c r="M574" s="130" t="s">
        <v>1027</v>
      </c>
      <c r="N574">
        <v>0.25</v>
      </c>
      <c r="O574">
        <v>16.190000000000001</v>
      </c>
      <c r="P574">
        <v>25.65</v>
      </c>
      <c r="Q574">
        <v>1.98</v>
      </c>
      <c r="R574" s="130" t="s">
        <v>953</v>
      </c>
      <c r="S574">
        <v>38.64</v>
      </c>
      <c r="T574" s="130"/>
      <c r="U574">
        <v>392</v>
      </c>
      <c r="V574">
        <v>399</v>
      </c>
      <c r="W574">
        <v>0.2</v>
      </c>
      <c r="X574" s="130"/>
    </row>
    <row r="575" spans="1:24" x14ac:dyDescent="0.3">
      <c r="A575" s="130" t="s">
        <v>255</v>
      </c>
      <c r="B575">
        <v>573</v>
      </c>
      <c r="C575" s="130" t="s">
        <v>895</v>
      </c>
      <c r="D575" s="130" t="s">
        <v>6</v>
      </c>
      <c r="E575">
        <v>2.2000000000000002</v>
      </c>
      <c r="F575">
        <v>2.8</v>
      </c>
      <c r="G575">
        <v>3548800</v>
      </c>
      <c r="H575">
        <v>7729</v>
      </c>
      <c r="I575">
        <v>2527</v>
      </c>
      <c r="J575">
        <v>6.84</v>
      </c>
      <c r="K575" s="130" t="s">
        <v>1060</v>
      </c>
      <c r="L575">
        <v>3.15</v>
      </c>
      <c r="M575" s="130" t="s">
        <v>909</v>
      </c>
      <c r="N575">
        <v>0.33</v>
      </c>
      <c r="O575">
        <v>6.42</v>
      </c>
      <c r="P575">
        <v>15.23</v>
      </c>
      <c r="Q575">
        <v>12</v>
      </c>
      <c r="R575" s="130" t="s">
        <v>2192</v>
      </c>
      <c r="S575">
        <v>59.79</v>
      </c>
      <c r="T575" s="130"/>
      <c r="U575">
        <v>213</v>
      </c>
      <c r="V575">
        <v>351</v>
      </c>
      <c r="W575">
        <v>-0.08</v>
      </c>
      <c r="X575" s="130"/>
    </row>
    <row r="576" spans="1:24" x14ac:dyDescent="0.3">
      <c r="A576" s="130" t="s">
        <v>254</v>
      </c>
      <c r="B576">
        <v>574</v>
      </c>
      <c r="C576" s="130" t="s">
        <v>895</v>
      </c>
      <c r="D576" s="130" t="s">
        <v>6</v>
      </c>
      <c r="E576">
        <v>1.23</v>
      </c>
      <c r="F576">
        <v>0.82</v>
      </c>
      <c r="G576">
        <v>677600</v>
      </c>
      <c r="H576">
        <v>841</v>
      </c>
      <c r="I576">
        <v>832</v>
      </c>
      <c r="K576" s="130" t="s">
        <v>994</v>
      </c>
      <c r="L576">
        <v>1.39</v>
      </c>
      <c r="M576" s="130"/>
      <c r="N576">
        <v>0</v>
      </c>
      <c r="O576">
        <v>-5.42</v>
      </c>
      <c r="P576">
        <v>-12.75</v>
      </c>
      <c r="Q576">
        <v>-10.16</v>
      </c>
      <c r="R576" s="130"/>
      <c r="S576">
        <v>33</v>
      </c>
      <c r="T576" s="130"/>
      <c r="X576" s="130"/>
    </row>
    <row r="577" spans="1:24" x14ac:dyDescent="0.3">
      <c r="A577" s="130" t="s">
        <v>253</v>
      </c>
      <c r="B577">
        <v>575</v>
      </c>
      <c r="C577" s="130" t="s">
        <v>895</v>
      </c>
      <c r="D577" s="130" t="s">
        <v>6</v>
      </c>
      <c r="E577">
        <v>21.6</v>
      </c>
      <c r="F577">
        <v>4.3499999999999996</v>
      </c>
      <c r="G577">
        <v>2645400</v>
      </c>
      <c r="H577">
        <v>56672</v>
      </c>
      <c r="I577">
        <v>6693</v>
      </c>
      <c r="J577">
        <v>18.39</v>
      </c>
      <c r="K577" s="130" t="s">
        <v>2376</v>
      </c>
      <c r="L577">
        <v>0.3</v>
      </c>
      <c r="M577" s="130" t="s">
        <v>920</v>
      </c>
      <c r="N577">
        <v>1.22</v>
      </c>
      <c r="O577">
        <v>20.3</v>
      </c>
      <c r="P577">
        <v>23.21</v>
      </c>
      <c r="Q577">
        <v>17.57</v>
      </c>
      <c r="R577" s="130" t="s">
        <v>1134</v>
      </c>
      <c r="S577">
        <v>42.89</v>
      </c>
      <c r="T577" s="130"/>
      <c r="U577">
        <v>342</v>
      </c>
      <c r="V577">
        <v>293</v>
      </c>
      <c r="W577">
        <v>-0.45</v>
      </c>
      <c r="X577" s="130"/>
    </row>
    <row r="578" spans="1:24" x14ac:dyDescent="0.3">
      <c r="A578" s="130" t="s">
        <v>252</v>
      </c>
      <c r="B578">
        <v>576</v>
      </c>
      <c r="C578" s="130" t="s">
        <v>905</v>
      </c>
      <c r="D578" s="130" t="s">
        <v>6</v>
      </c>
      <c r="E578">
        <v>30</v>
      </c>
      <c r="F578">
        <v>0</v>
      </c>
      <c r="G578">
        <v>8800</v>
      </c>
      <c r="H578">
        <v>264</v>
      </c>
      <c r="I578">
        <v>7977</v>
      </c>
      <c r="J578">
        <v>47.19</v>
      </c>
      <c r="K578" s="130" t="s">
        <v>994</v>
      </c>
      <c r="L578">
        <v>0.41</v>
      </c>
      <c r="M578" s="130" t="s">
        <v>1063</v>
      </c>
      <c r="N578">
        <v>0.64</v>
      </c>
      <c r="O578">
        <v>1.34</v>
      </c>
      <c r="P578">
        <v>1.92</v>
      </c>
      <c r="Q578">
        <v>1.77</v>
      </c>
      <c r="R578" s="130" t="s">
        <v>1032</v>
      </c>
      <c r="S578">
        <v>14.19</v>
      </c>
      <c r="T578" s="130"/>
      <c r="U578">
        <v>997</v>
      </c>
      <c r="V578">
        <v>1039</v>
      </c>
      <c r="W578">
        <v>-0.79</v>
      </c>
      <c r="X578" s="130"/>
    </row>
    <row r="579" spans="1:24" x14ac:dyDescent="0.3">
      <c r="A579" s="130" t="s">
        <v>251</v>
      </c>
      <c r="B579">
        <v>577</v>
      </c>
      <c r="C579" s="130" t="s">
        <v>895</v>
      </c>
      <c r="D579" s="130" t="s">
        <v>6</v>
      </c>
      <c r="E579">
        <v>8.15</v>
      </c>
      <c r="F579">
        <v>0</v>
      </c>
      <c r="G579">
        <v>800</v>
      </c>
      <c r="H579">
        <v>7</v>
      </c>
      <c r="I579">
        <v>2200</v>
      </c>
      <c r="J579">
        <v>11.58</v>
      </c>
      <c r="K579" s="130" t="s">
        <v>1050</v>
      </c>
      <c r="L579">
        <v>1.06</v>
      </c>
      <c r="M579" s="130" t="s">
        <v>1093</v>
      </c>
      <c r="N579">
        <v>0.72</v>
      </c>
      <c r="O579">
        <v>12.18</v>
      </c>
      <c r="P579">
        <v>11.37</v>
      </c>
      <c r="Q579">
        <v>7.8</v>
      </c>
      <c r="R579" s="130" t="s">
        <v>3220</v>
      </c>
      <c r="S579">
        <v>23.12</v>
      </c>
      <c r="T579" s="130"/>
      <c r="U579">
        <v>400</v>
      </c>
      <c r="V579">
        <v>279</v>
      </c>
      <c r="W579">
        <v>0.13</v>
      </c>
      <c r="X579" s="130"/>
    </row>
    <row r="580" spans="1:24" x14ac:dyDescent="0.3">
      <c r="A580" s="130" t="s">
        <v>250</v>
      </c>
      <c r="B580">
        <v>578</v>
      </c>
      <c r="C580" s="130" t="s">
        <v>895</v>
      </c>
      <c r="D580" s="130" t="s">
        <v>6</v>
      </c>
      <c r="E580">
        <v>12.9</v>
      </c>
      <c r="F580">
        <v>0</v>
      </c>
      <c r="G580">
        <v>1637500</v>
      </c>
      <c r="H580">
        <v>21113</v>
      </c>
      <c r="I580">
        <v>13083</v>
      </c>
      <c r="J580">
        <v>16.63</v>
      </c>
      <c r="K580" s="130" t="s">
        <v>2395</v>
      </c>
      <c r="L580">
        <v>2.75</v>
      </c>
      <c r="M580" s="130" t="s">
        <v>927</v>
      </c>
      <c r="N580">
        <v>0.78</v>
      </c>
      <c r="O580">
        <v>6.82</v>
      </c>
      <c r="P580">
        <v>16.52</v>
      </c>
      <c r="Q580">
        <v>37.619999999999997</v>
      </c>
      <c r="R580" s="130" t="s">
        <v>909</v>
      </c>
      <c r="S580">
        <v>34.75</v>
      </c>
      <c r="T580" s="130"/>
      <c r="U580">
        <v>403</v>
      </c>
      <c r="V580">
        <v>544</v>
      </c>
      <c r="W580">
        <v>0.6</v>
      </c>
      <c r="X580" s="130"/>
    </row>
    <row r="581" spans="1:24" x14ac:dyDescent="0.3">
      <c r="A581" s="130" t="s">
        <v>249</v>
      </c>
      <c r="B581">
        <v>579</v>
      </c>
      <c r="C581" s="130" t="s">
        <v>905</v>
      </c>
      <c r="D581" s="130" t="s">
        <v>6</v>
      </c>
      <c r="E581">
        <v>2.74</v>
      </c>
      <c r="F581">
        <v>0</v>
      </c>
      <c r="G581">
        <v>151200</v>
      </c>
      <c r="H581">
        <v>413</v>
      </c>
      <c r="I581">
        <v>1754</v>
      </c>
      <c r="J581">
        <v>11.74</v>
      </c>
      <c r="K581" s="130" t="s">
        <v>1016</v>
      </c>
      <c r="L581">
        <v>0.16</v>
      </c>
      <c r="M581" s="130" t="s">
        <v>1027</v>
      </c>
      <c r="N581">
        <v>0.23</v>
      </c>
      <c r="O581">
        <v>5.55</v>
      </c>
      <c r="P581">
        <v>5.28</v>
      </c>
      <c r="Q581">
        <v>4.34</v>
      </c>
      <c r="R581" s="130" t="s">
        <v>2913</v>
      </c>
      <c r="S581">
        <v>42.32</v>
      </c>
      <c r="T581" s="130"/>
      <c r="U581">
        <v>586</v>
      </c>
      <c r="V581">
        <v>523</v>
      </c>
      <c r="W581">
        <v>-1.44</v>
      </c>
      <c r="X581" s="130"/>
    </row>
    <row r="582" spans="1:24" x14ac:dyDescent="0.3">
      <c r="A582" s="130" t="s">
        <v>248</v>
      </c>
      <c r="B582">
        <v>580</v>
      </c>
      <c r="C582" s="130" t="s">
        <v>895</v>
      </c>
      <c r="D582" s="130" t="s">
        <v>6</v>
      </c>
      <c r="E582">
        <v>4.2</v>
      </c>
      <c r="F582">
        <v>0</v>
      </c>
      <c r="G582">
        <v>94400</v>
      </c>
      <c r="H582">
        <v>397</v>
      </c>
      <c r="I582">
        <v>2211</v>
      </c>
      <c r="K582" s="130" t="s">
        <v>993</v>
      </c>
      <c r="L582">
        <v>2.04</v>
      </c>
      <c r="M582" s="130" t="s">
        <v>927</v>
      </c>
      <c r="N582">
        <v>0</v>
      </c>
      <c r="O582">
        <v>-3.67</v>
      </c>
      <c r="P582">
        <v>-12.36</v>
      </c>
      <c r="Q582">
        <v>-4.3899999999999997</v>
      </c>
      <c r="R582" s="130" t="s">
        <v>941</v>
      </c>
      <c r="S582">
        <v>31.43</v>
      </c>
      <c r="T582" s="130"/>
      <c r="X582" s="130"/>
    </row>
    <row r="583" spans="1:24" x14ac:dyDescent="0.3">
      <c r="A583" s="130" t="s">
        <v>247</v>
      </c>
      <c r="B583">
        <v>581</v>
      </c>
      <c r="C583" s="130" t="s">
        <v>895</v>
      </c>
      <c r="D583" s="130" t="s">
        <v>6</v>
      </c>
      <c r="E583">
        <v>41</v>
      </c>
      <c r="F583">
        <v>0.61</v>
      </c>
      <c r="G583">
        <v>18292300</v>
      </c>
      <c r="H583">
        <v>751338</v>
      </c>
      <c r="I583">
        <v>62976</v>
      </c>
      <c r="J583">
        <v>3.41</v>
      </c>
      <c r="K583" s="130" t="s">
        <v>986</v>
      </c>
      <c r="L583">
        <v>1.04</v>
      </c>
      <c r="M583" s="130" t="s">
        <v>930</v>
      </c>
      <c r="N583">
        <v>12.09</v>
      </c>
      <c r="O583">
        <v>42.02</v>
      </c>
      <c r="P583">
        <v>48.52</v>
      </c>
      <c r="Q583">
        <v>30.15</v>
      </c>
      <c r="R583" s="130" t="s">
        <v>3221</v>
      </c>
      <c r="S583">
        <v>55.5</v>
      </c>
      <c r="T583" s="130"/>
      <c r="U583">
        <v>13</v>
      </c>
      <c r="V583">
        <v>6</v>
      </c>
      <c r="W583">
        <v>-0.03</v>
      </c>
      <c r="X583" s="130"/>
    </row>
    <row r="584" spans="1:24" x14ac:dyDescent="0.3">
      <c r="A584" s="130" t="s">
        <v>246</v>
      </c>
      <c r="B584">
        <v>582</v>
      </c>
      <c r="C584" s="130" t="s">
        <v>895</v>
      </c>
      <c r="D584" s="130" t="s">
        <v>6</v>
      </c>
      <c r="E584">
        <v>167.5</v>
      </c>
      <c r="F584">
        <v>0</v>
      </c>
      <c r="G584">
        <v>30400</v>
      </c>
      <c r="H584">
        <v>5112</v>
      </c>
      <c r="I584">
        <v>12835</v>
      </c>
      <c r="J584">
        <v>7.9</v>
      </c>
      <c r="K584" s="130" t="s">
        <v>2387</v>
      </c>
      <c r="L584">
        <v>0.15</v>
      </c>
      <c r="M584" s="130" t="s">
        <v>1122</v>
      </c>
      <c r="N584">
        <v>21.26</v>
      </c>
      <c r="O584">
        <v>9.35</v>
      </c>
      <c r="P584">
        <v>8.75</v>
      </c>
      <c r="Q584">
        <v>11.84</v>
      </c>
      <c r="R584" s="130" t="s">
        <v>3212</v>
      </c>
      <c r="S584">
        <v>34.299999999999997</v>
      </c>
      <c r="T584" s="130"/>
      <c r="U584">
        <v>384</v>
      </c>
      <c r="V584">
        <v>267</v>
      </c>
      <c r="W584">
        <v>-2.99</v>
      </c>
      <c r="X584" s="130"/>
    </row>
    <row r="585" spans="1:24" x14ac:dyDescent="0.3">
      <c r="A585" s="130" t="s">
        <v>245</v>
      </c>
      <c r="B585">
        <v>583</v>
      </c>
      <c r="C585" s="130" t="s">
        <v>895</v>
      </c>
      <c r="D585" s="130" t="s">
        <v>82</v>
      </c>
      <c r="E585">
        <v>2.74</v>
      </c>
      <c r="F585">
        <v>0</v>
      </c>
      <c r="G585">
        <v>0</v>
      </c>
      <c r="H585">
        <v>0</v>
      </c>
      <c r="I585">
        <v>934</v>
      </c>
      <c r="K585" s="130" t="s">
        <v>2775</v>
      </c>
      <c r="L585">
        <v>3.5</v>
      </c>
      <c r="M585" s="130"/>
      <c r="N585">
        <v>0</v>
      </c>
      <c r="O585">
        <v>-79.650000000000006</v>
      </c>
      <c r="P585">
        <v>-143.94</v>
      </c>
      <c r="Q585">
        <v>-261.44</v>
      </c>
      <c r="R585" s="130"/>
      <c r="S585">
        <v>62.48</v>
      </c>
      <c r="T585" s="130"/>
      <c r="X585" s="130"/>
    </row>
    <row r="586" spans="1:24" x14ac:dyDescent="0.3">
      <c r="A586" s="130" t="s">
        <v>244</v>
      </c>
      <c r="B586">
        <v>584</v>
      </c>
      <c r="C586" s="130" t="s">
        <v>895</v>
      </c>
      <c r="D586" s="130" t="s">
        <v>6</v>
      </c>
      <c r="E586">
        <v>4.46</v>
      </c>
      <c r="F586">
        <v>1.83</v>
      </c>
      <c r="G586">
        <v>77493100</v>
      </c>
      <c r="H586">
        <v>341628</v>
      </c>
      <c r="I586">
        <v>53103</v>
      </c>
      <c r="J586">
        <v>28.02</v>
      </c>
      <c r="K586" s="130" t="s">
        <v>3222</v>
      </c>
      <c r="L586">
        <v>6.35</v>
      </c>
      <c r="M586" s="130"/>
      <c r="N586">
        <v>0.16</v>
      </c>
      <c r="O586">
        <v>11.74</v>
      </c>
      <c r="P586">
        <v>54.18</v>
      </c>
      <c r="Q586">
        <v>9.4600000000000009</v>
      </c>
      <c r="R586" s="130"/>
      <c r="S586">
        <v>28.84</v>
      </c>
      <c r="T586" s="130"/>
      <c r="U586">
        <v>392</v>
      </c>
      <c r="V586">
        <v>528</v>
      </c>
      <c r="W586">
        <v>0.46</v>
      </c>
      <c r="X586" s="130"/>
    </row>
    <row r="587" spans="1:24" x14ac:dyDescent="0.3">
      <c r="A587" s="130" t="s">
        <v>243</v>
      </c>
      <c r="B587">
        <v>585</v>
      </c>
      <c r="C587" s="130" t="s">
        <v>898</v>
      </c>
      <c r="D587" s="130" t="s">
        <v>6</v>
      </c>
      <c r="E587">
        <v>0.69</v>
      </c>
      <c r="F587">
        <v>-2.82</v>
      </c>
      <c r="G587">
        <v>2532700</v>
      </c>
      <c r="H587">
        <v>1814</v>
      </c>
      <c r="I587">
        <v>392</v>
      </c>
      <c r="J587">
        <v>169.36</v>
      </c>
      <c r="K587" s="130" t="s">
        <v>993</v>
      </c>
      <c r="L587">
        <v>0.51</v>
      </c>
      <c r="M587" s="130" t="s">
        <v>912</v>
      </c>
      <c r="N587">
        <v>0</v>
      </c>
      <c r="O587">
        <v>1.41</v>
      </c>
      <c r="P587">
        <v>0.63</v>
      </c>
      <c r="Q587">
        <v>1.53</v>
      </c>
      <c r="R587" s="130" t="s">
        <v>3223</v>
      </c>
      <c r="S587">
        <v>24.9</v>
      </c>
      <c r="T587" s="130"/>
      <c r="U587">
        <v>1078</v>
      </c>
      <c r="V587">
        <v>1093</v>
      </c>
      <c r="W587">
        <v>-3.83</v>
      </c>
      <c r="X587" s="130"/>
    </row>
    <row r="588" spans="1:24" x14ac:dyDescent="0.3">
      <c r="A588" s="130" t="s">
        <v>242</v>
      </c>
      <c r="B588">
        <v>586</v>
      </c>
      <c r="C588" s="130" t="s">
        <v>905</v>
      </c>
      <c r="D588" s="130" t="s">
        <v>6</v>
      </c>
      <c r="E588">
        <v>12.5</v>
      </c>
      <c r="F588">
        <v>1.63</v>
      </c>
      <c r="G588">
        <v>31092000</v>
      </c>
      <c r="H588">
        <v>389031</v>
      </c>
      <c r="I588">
        <v>19064</v>
      </c>
      <c r="J588">
        <v>20.8</v>
      </c>
      <c r="K588" s="130" t="s">
        <v>913</v>
      </c>
      <c r="L588">
        <v>2.0299999999999998</v>
      </c>
      <c r="M588" s="130" t="s">
        <v>962</v>
      </c>
      <c r="N588">
        <v>0.59</v>
      </c>
      <c r="O588">
        <v>3.01</v>
      </c>
      <c r="P588">
        <v>7.85</v>
      </c>
      <c r="Q588">
        <v>2.64</v>
      </c>
      <c r="R588" s="130" t="s">
        <v>966</v>
      </c>
      <c r="S588">
        <v>65.17</v>
      </c>
      <c r="T588" s="130"/>
      <c r="U588">
        <v>662</v>
      </c>
      <c r="V588">
        <v>792</v>
      </c>
      <c r="W588">
        <v>-0.16</v>
      </c>
      <c r="X588" s="130"/>
    </row>
    <row r="589" spans="1:24" x14ac:dyDescent="0.3">
      <c r="A589" s="130" t="s">
        <v>2401</v>
      </c>
      <c r="B589">
        <v>587</v>
      </c>
      <c r="C589" s="130" t="s">
        <v>898</v>
      </c>
      <c r="D589" s="130" t="s">
        <v>6</v>
      </c>
      <c r="E589">
        <v>2.5</v>
      </c>
      <c r="F589">
        <v>1.63</v>
      </c>
      <c r="G589">
        <v>4938800</v>
      </c>
      <c r="H589">
        <v>12398</v>
      </c>
      <c r="I589">
        <v>0</v>
      </c>
      <c r="K589" s="130" t="s">
        <v>916</v>
      </c>
      <c r="M589" s="130" t="s">
        <v>916</v>
      </c>
      <c r="N589">
        <v>0</v>
      </c>
      <c r="O589">
        <v>10.02</v>
      </c>
      <c r="P589">
        <v>17.47</v>
      </c>
      <c r="Q589">
        <v>8.23</v>
      </c>
      <c r="R589" s="130" t="s">
        <v>916</v>
      </c>
      <c r="S589">
        <v>38.67</v>
      </c>
      <c r="T589" s="130"/>
      <c r="X589" s="130"/>
    </row>
    <row r="590" spans="1:24" x14ac:dyDescent="0.3">
      <c r="A590" s="130" t="s">
        <v>241</v>
      </c>
      <c r="B590">
        <v>588</v>
      </c>
      <c r="C590" s="130" t="s">
        <v>898</v>
      </c>
      <c r="D590" s="130" t="s">
        <v>6</v>
      </c>
      <c r="E590">
        <v>38.25</v>
      </c>
      <c r="F590">
        <v>0</v>
      </c>
      <c r="G590">
        <v>8953200</v>
      </c>
      <c r="H590">
        <v>343746</v>
      </c>
      <c r="I590">
        <v>109520</v>
      </c>
      <c r="J590">
        <v>3.64</v>
      </c>
      <c r="K590" s="130" t="s">
        <v>2932</v>
      </c>
      <c r="L590">
        <v>0.37</v>
      </c>
      <c r="M590" s="130" t="s">
        <v>930</v>
      </c>
      <c r="N590">
        <v>10.57</v>
      </c>
      <c r="O590">
        <v>83.42</v>
      </c>
      <c r="P590">
        <v>102.28</v>
      </c>
      <c r="Q590">
        <v>60.74</v>
      </c>
      <c r="R590" s="130" t="s">
        <v>3054</v>
      </c>
      <c r="S590">
        <v>34.33</v>
      </c>
      <c r="T590" s="130"/>
      <c r="U590">
        <v>6</v>
      </c>
      <c r="V590">
        <v>6</v>
      </c>
      <c r="X590" s="130"/>
    </row>
    <row r="591" spans="1:24" x14ac:dyDescent="0.3">
      <c r="A591" s="130" t="s">
        <v>240</v>
      </c>
      <c r="B591">
        <v>589</v>
      </c>
      <c r="C591" s="130" t="s">
        <v>895</v>
      </c>
      <c r="D591" s="130" t="s">
        <v>239</v>
      </c>
      <c r="E591">
        <v>0.01</v>
      </c>
      <c r="F591">
        <v>0</v>
      </c>
      <c r="G591">
        <v>0</v>
      </c>
      <c r="H591">
        <v>0</v>
      </c>
      <c r="I591">
        <v>160</v>
      </c>
      <c r="K591" s="130" t="s">
        <v>945</v>
      </c>
      <c r="L591">
        <v>0.18</v>
      </c>
      <c r="M591" s="130"/>
      <c r="N591">
        <v>0.01</v>
      </c>
      <c r="O591">
        <v>40.29</v>
      </c>
      <c r="P591">
        <v>44.59</v>
      </c>
      <c r="Q591">
        <v>35.94</v>
      </c>
      <c r="R591" s="130"/>
      <c r="S591">
        <v>69.16</v>
      </c>
      <c r="T591" s="130"/>
      <c r="X591" s="130"/>
    </row>
    <row r="592" spans="1:24" x14ac:dyDescent="0.3">
      <c r="A592" s="130" t="s">
        <v>238</v>
      </c>
      <c r="B592">
        <v>590</v>
      </c>
      <c r="C592" s="130" t="s">
        <v>905</v>
      </c>
      <c r="D592" s="130" t="s">
        <v>6</v>
      </c>
      <c r="E592">
        <v>7.2</v>
      </c>
      <c r="F592">
        <v>0</v>
      </c>
      <c r="G592">
        <v>210900</v>
      </c>
      <c r="H592">
        <v>1510</v>
      </c>
      <c r="I592">
        <v>1930</v>
      </c>
      <c r="J592">
        <v>12.57</v>
      </c>
      <c r="K592" s="130" t="s">
        <v>2776</v>
      </c>
      <c r="L592">
        <v>1.41</v>
      </c>
      <c r="M592" s="130" t="s">
        <v>920</v>
      </c>
      <c r="N592">
        <v>0.56000000000000005</v>
      </c>
      <c r="O592">
        <v>13.71</v>
      </c>
      <c r="P592">
        <v>23.24</v>
      </c>
      <c r="Q592">
        <v>9.98</v>
      </c>
      <c r="R592" s="130" t="s">
        <v>2918</v>
      </c>
      <c r="S592">
        <v>24.03</v>
      </c>
      <c r="T592" s="130"/>
      <c r="U592">
        <v>262</v>
      </c>
      <c r="V592">
        <v>279</v>
      </c>
      <c r="W592">
        <v>0.75</v>
      </c>
      <c r="X592" s="130"/>
    </row>
    <row r="593" spans="1:24" x14ac:dyDescent="0.3">
      <c r="A593" s="130" t="s">
        <v>2402</v>
      </c>
      <c r="B593">
        <v>591</v>
      </c>
      <c r="C593" s="130" t="s">
        <v>895</v>
      </c>
      <c r="D593" s="130" t="s">
        <v>97</v>
      </c>
      <c r="E593">
        <v>7.0000000000000007E-2</v>
      </c>
      <c r="F593">
        <v>16.670000000000002</v>
      </c>
      <c r="G593">
        <v>129279200</v>
      </c>
      <c r="H593">
        <v>8170</v>
      </c>
      <c r="I593">
        <v>1843</v>
      </c>
      <c r="K593" s="130" t="s">
        <v>3157</v>
      </c>
      <c r="M593" s="130"/>
      <c r="N593">
        <v>0</v>
      </c>
      <c r="O593">
        <v>11.04</v>
      </c>
      <c r="P593">
        <v>-18.7</v>
      </c>
      <c r="Q593">
        <v>17.36</v>
      </c>
      <c r="R593" s="130"/>
      <c r="S593">
        <v>62.28</v>
      </c>
      <c r="T593" s="130"/>
      <c r="X593" s="130"/>
    </row>
    <row r="594" spans="1:24" x14ac:dyDescent="0.3">
      <c r="A594" s="130" t="s">
        <v>237</v>
      </c>
      <c r="B594">
        <v>592</v>
      </c>
      <c r="C594" s="130" t="s">
        <v>905</v>
      </c>
      <c r="D594" s="130" t="s">
        <v>6</v>
      </c>
      <c r="E594">
        <v>4.18</v>
      </c>
      <c r="F594">
        <v>1.95</v>
      </c>
      <c r="G594">
        <v>3455100</v>
      </c>
      <c r="H594">
        <v>14386</v>
      </c>
      <c r="I594">
        <v>6792</v>
      </c>
      <c r="K594" s="130" t="s">
        <v>971</v>
      </c>
      <c r="L594">
        <v>0.68</v>
      </c>
      <c r="M594" s="130"/>
      <c r="N594">
        <v>0</v>
      </c>
      <c r="O594">
        <v>-6.72</v>
      </c>
      <c r="P594">
        <v>-8.3699999999999992</v>
      </c>
      <c r="Q594">
        <v>2.76</v>
      </c>
      <c r="R594" s="130"/>
      <c r="S594">
        <v>74.260000000000005</v>
      </c>
      <c r="T594" s="130"/>
      <c r="X594" s="130"/>
    </row>
    <row r="595" spans="1:24" x14ac:dyDescent="0.3">
      <c r="A595" s="130" t="s">
        <v>236</v>
      </c>
      <c r="B595">
        <v>593</v>
      </c>
      <c r="C595" s="130" t="s">
        <v>895</v>
      </c>
      <c r="D595" s="130" t="s">
        <v>6</v>
      </c>
      <c r="E595">
        <v>33.5</v>
      </c>
      <c r="F595">
        <v>-0.74</v>
      </c>
      <c r="G595">
        <v>75700</v>
      </c>
      <c r="H595">
        <v>2533</v>
      </c>
      <c r="I595">
        <v>10050</v>
      </c>
      <c r="J595">
        <v>9.5</v>
      </c>
      <c r="K595" s="130" t="s">
        <v>1080</v>
      </c>
      <c r="L595">
        <v>0.14000000000000001</v>
      </c>
      <c r="M595" s="130" t="s">
        <v>896</v>
      </c>
      <c r="N595">
        <v>3.5</v>
      </c>
      <c r="O595">
        <v>4.87</v>
      </c>
      <c r="P595">
        <v>5.05</v>
      </c>
      <c r="Q595">
        <v>11.15</v>
      </c>
      <c r="R595" s="130" t="s">
        <v>3224</v>
      </c>
      <c r="S595">
        <v>57.38</v>
      </c>
      <c r="T595" s="130"/>
      <c r="U595">
        <v>538</v>
      </c>
      <c r="V595">
        <v>501</v>
      </c>
      <c r="W595">
        <v>1.23</v>
      </c>
      <c r="X595" s="130"/>
    </row>
    <row r="596" spans="1:24" x14ac:dyDescent="0.3">
      <c r="A596" s="130" t="s">
        <v>235</v>
      </c>
      <c r="B596">
        <v>594</v>
      </c>
      <c r="C596" s="130" t="s">
        <v>895</v>
      </c>
      <c r="D596" s="130" t="s">
        <v>6</v>
      </c>
      <c r="E596">
        <v>7.45</v>
      </c>
      <c r="F596">
        <v>-1.32</v>
      </c>
      <c r="G596">
        <v>17207600</v>
      </c>
      <c r="H596">
        <v>128168</v>
      </c>
      <c r="I596">
        <v>4805</v>
      </c>
      <c r="J596">
        <v>22.86</v>
      </c>
      <c r="K596" s="130" t="s">
        <v>3649</v>
      </c>
      <c r="L596">
        <v>0.27</v>
      </c>
      <c r="M596" s="130" t="s">
        <v>921</v>
      </c>
      <c r="N596">
        <v>0.33</v>
      </c>
      <c r="O596">
        <v>17.54</v>
      </c>
      <c r="P596">
        <v>21.52</v>
      </c>
      <c r="Q596">
        <v>6.42</v>
      </c>
      <c r="R596" s="130" t="s">
        <v>994</v>
      </c>
      <c r="S596">
        <v>26.49</v>
      </c>
      <c r="T596" s="130"/>
      <c r="U596">
        <v>415</v>
      </c>
      <c r="V596">
        <v>374</v>
      </c>
      <c r="W596">
        <v>-0.2</v>
      </c>
      <c r="X596" s="130"/>
    </row>
    <row r="597" spans="1:24" x14ac:dyDescent="0.3">
      <c r="A597" s="130" t="s">
        <v>234</v>
      </c>
      <c r="B597">
        <v>595</v>
      </c>
      <c r="C597" s="130" t="s">
        <v>895</v>
      </c>
      <c r="D597" s="130" t="s">
        <v>6</v>
      </c>
      <c r="E597">
        <v>0.93</v>
      </c>
      <c r="F597">
        <v>0</v>
      </c>
      <c r="G597">
        <v>24891900</v>
      </c>
      <c r="H597">
        <v>23061</v>
      </c>
      <c r="I597">
        <v>25435</v>
      </c>
      <c r="J597">
        <v>12.83</v>
      </c>
      <c r="K597" s="130" t="s">
        <v>1071</v>
      </c>
      <c r="L597">
        <v>3.13</v>
      </c>
      <c r="M597" s="130" t="s">
        <v>927</v>
      </c>
      <c r="N597">
        <v>7.0000000000000007E-2</v>
      </c>
      <c r="O597">
        <v>6.13</v>
      </c>
      <c r="P597">
        <v>11.33</v>
      </c>
      <c r="Q597">
        <v>41.61</v>
      </c>
      <c r="R597" s="130" t="s">
        <v>1104</v>
      </c>
      <c r="S597">
        <v>59.05</v>
      </c>
      <c r="T597" s="130"/>
      <c r="U597">
        <v>431</v>
      </c>
      <c r="V597">
        <v>509</v>
      </c>
      <c r="W597">
        <v>0.27</v>
      </c>
      <c r="X597" s="130"/>
    </row>
    <row r="598" spans="1:24" x14ac:dyDescent="0.3">
      <c r="A598" s="130" t="s">
        <v>233</v>
      </c>
      <c r="B598">
        <v>596</v>
      </c>
      <c r="C598" s="130" t="s">
        <v>895</v>
      </c>
      <c r="D598" s="130" t="s">
        <v>6</v>
      </c>
      <c r="E598">
        <v>3.04</v>
      </c>
      <c r="F598">
        <v>2.0099999999999998</v>
      </c>
      <c r="G598">
        <v>1605600</v>
      </c>
      <c r="H598">
        <v>4859</v>
      </c>
      <c r="I598">
        <v>3344</v>
      </c>
      <c r="J598">
        <v>9.39</v>
      </c>
      <c r="K598" s="130" t="s">
        <v>949</v>
      </c>
      <c r="L598">
        <v>0.74</v>
      </c>
      <c r="M598" s="130" t="s">
        <v>1083</v>
      </c>
      <c r="N598">
        <v>0.33</v>
      </c>
      <c r="O598">
        <v>7.69</v>
      </c>
      <c r="P598">
        <v>9.4499999999999993</v>
      </c>
      <c r="Q598">
        <v>1.7</v>
      </c>
      <c r="R598" s="130" t="s">
        <v>2380</v>
      </c>
      <c r="S598">
        <v>54.87</v>
      </c>
      <c r="T598" s="130"/>
      <c r="U598">
        <v>393</v>
      </c>
      <c r="V598">
        <v>354</v>
      </c>
      <c r="W598">
        <v>0.28999999999999998</v>
      </c>
      <c r="X598" s="130"/>
    </row>
    <row r="599" spans="1:24" x14ac:dyDescent="0.3">
      <c r="A599" s="130" t="s">
        <v>232</v>
      </c>
      <c r="B599">
        <v>597</v>
      </c>
      <c r="C599" s="130" t="s">
        <v>895</v>
      </c>
      <c r="D599" s="130" t="s">
        <v>6</v>
      </c>
      <c r="E599">
        <v>4.4800000000000004</v>
      </c>
      <c r="F599">
        <v>-2.1800000000000002</v>
      </c>
      <c r="G599">
        <v>55600</v>
      </c>
      <c r="H599">
        <v>250</v>
      </c>
      <c r="I599">
        <v>1344</v>
      </c>
      <c r="J599">
        <v>6.04</v>
      </c>
      <c r="K599" s="130" t="s">
        <v>2379</v>
      </c>
      <c r="L599">
        <v>2.64</v>
      </c>
      <c r="M599" s="130"/>
      <c r="N599">
        <v>0.75</v>
      </c>
      <c r="O599">
        <v>12.48</v>
      </c>
      <c r="P599">
        <v>40.83</v>
      </c>
      <c r="Q599">
        <v>5.92</v>
      </c>
      <c r="R599" s="130" t="s">
        <v>3035</v>
      </c>
      <c r="S599">
        <v>22.19</v>
      </c>
      <c r="T599" s="130"/>
      <c r="U599">
        <v>41</v>
      </c>
      <c r="V599">
        <v>151</v>
      </c>
      <c r="W599">
        <v>-0.25</v>
      </c>
      <c r="X599" s="130"/>
    </row>
    <row r="600" spans="1:24" x14ac:dyDescent="0.3">
      <c r="A600" s="130" t="s">
        <v>231</v>
      </c>
      <c r="B600">
        <v>598</v>
      </c>
      <c r="C600" s="130" t="s">
        <v>905</v>
      </c>
      <c r="D600" s="130" t="s">
        <v>6</v>
      </c>
      <c r="E600">
        <v>406</v>
      </c>
      <c r="F600">
        <v>0</v>
      </c>
      <c r="G600">
        <v>300</v>
      </c>
      <c r="H600">
        <v>122</v>
      </c>
      <c r="I600">
        <v>40600</v>
      </c>
      <c r="J600">
        <v>27.79</v>
      </c>
      <c r="K600" s="130" t="s">
        <v>2955</v>
      </c>
      <c r="L600">
        <v>0.33</v>
      </c>
      <c r="M600" s="130" t="s">
        <v>1125</v>
      </c>
      <c r="N600">
        <v>14.61</v>
      </c>
      <c r="O600">
        <v>14.88</v>
      </c>
      <c r="P600">
        <v>16.16</v>
      </c>
      <c r="Q600">
        <v>14.46</v>
      </c>
      <c r="R600" s="130" t="s">
        <v>3175</v>
      </c>
      <c r="S600">
        <v>4.2300000000000004</v>
      </c>
      <c r="T600" s="130"/>
      <c r="U600">
        <v>544</v>
      </c>
      <c r="V600">
        <v>466</v>
      </c>
      <c r="W600">
        <v>2.67</v>
      </c>
      <c r="X600" s="130"/>
    </row>
    <row r="601" spans="1:24" x14ac:dyDescent="0.3">
      <c r="A601" s="130" t="s">
        <v>230</v>
      </c>
      <c r="B601">
        <v>599</v>
      </c>
      <c r="C601" s="130" t="s">
        <v>895</v>
      </c>
      <c r="D601" s="130" t="s">
        <v>6</v>
      </c>
      <c r="E601">
        <v>4.76</v>
      </c>
      <c r="F601">
        <v>-0.83</v>
      </c>
      <c r="G601">
        <v>5030000</v>
      </c>
      <c r="H601">
        <v>24059</v>
      </c>
      <c r="I601">
        <v>10332</v>
      </c>
      <c r="J601">
        <v>15.68</v>
      </c>
      <c r="K601" s="130" t="s">
        <v>2754</v>
      </c>
      <c r="L601">
        <v>1.64</v>
      </c>
      <c r="M601" s="130" t="s">
        <v>1027</v>
      </c>
      <c r="N601">
        <v>0.31</v>
      </c>
      <c r="O601">
        <v>6.86</v>
      </c>
      <c r="P601">
        <v>17</v>
      </c>
      <c r="Q601">
        <v>4.28</v>
      </c>
      <c r="R601" s="130" t="s">
        <v>1127</v>
      </c>
      <c r="S601">
        <v>18.66</v>
      </c>
      <c r="T601" s="130"/>
      <c r="U601">
        <v>373</v>
      </c>
      <c r="V601">
        <v>518</v>
      </c>
      <c r="W601">
        <v>-0.76</v>
      </c>
      <c r="X601" s="130"/>
    </row>
    <row r="602" spans="1:24" x14ac:dyDescent="0.3">
      <c r="A602" s="130" t="s">
        <v>229</v>
      </c>
      <c r="B602">
        <v>600</v>
      </c>
      <c r="C602" s="130" t="s">
        <v>895</v>
      </c>
      <c r="D602" s="130" t="s">
        <v>6</v>
      </c>
      <c r="E602">
        <v>1.7</v>
      </c>
      <c r="F602">
        <v>-0.57999999999999996</v>
      </c>
      <c r="G602">
        <v>51052600</v>
      </c>
      <c r="H602">
        <v>84896</v>
      </c>
      <c r="I602">
        <v>1202</v>
      </c>
      <c r="J602">
        <v>10.41</v>
      </c>
      <c r="K602" s="130" t="s">
        <v>1037</v>
      </c>
      <c r="L602">
        <v>1.63</v>
      </c>
      <c r="M602" s="130" t="s">
        <v>894</v>
      </c>
      <c r="N602">
        <v>0.17</v>
      </c>
      <c r="O602">
        <v>4.0999999999999996</v>
      </c>
      <c r="P602">
        <v>7.01</v>
      </c>
      <c r="Q602">
        <v>1.72</v>
      </c>
      <c r="R602" s="130" t="s">
        <v>2392</v>
      </c>
      <c r="S602">
        <v>63.56</v>
      </c>
      <c r="T602" s="130"/>
      <c r="U602">
        <v>504</v>
      </c>
      <c r="V602">
        <v>547</v>
      </c>
      <c r="W602">
        <v>0.48</v>
      </c>
      <c r="X602" s="130"/>
    </row>
    <row r="603" spans="1:24" x14ac:dyDescent="0.3">
      <c r="A603" s="130" t="s">
        <v>228</v>
      </c>
      <c r="B603">
        <v>601</v>
      </c>
      <c r="C603" s="130" t="s">
        <v>895</v>
      </c>
      <c r="D603" s="130" t="s">
        <v>6</v>
      </c>
      <c r="E603">
        <v>7.35</v>
      </c>
      <c r="F603">
        <v>1.38</v>
      </c>
      <c r="G603">
        <v>774000</v>
      </c>
      <c r="H603">
        <v>5640</v>
      </c>
      <c r="I603">
        <v>2372</v>
      </c>
      <c r="J603">
        <v>21.9</v>
      </c>
      <c r="K603" s="130" t="s">
        <v>2914</v>
      </c>
      <c r="L603">
        <v>0.72</v>
      </c>
      <c r="M603" s="130" t="s">
        <v>941</v>
      </c>
      <c r="N603">
        <v>0.33</v>
      </c>
      <c r="O603">
        <v>13.12</v>
      </c>
      <c r="P603">
        <v>16.95</v>
      </c>
      <c r="Q603">
        <v>7.89</v>
      </c>
      <c r="R603" s="130" t="s">
        <v>3168</v>
      </c>
      <c r="S603">
        <v>25.5</v>
      </c>
      <c r="T603" s="130"/>
      <c r="U603">
        <v>584</v>
      </c>
      <c r="V603">
        <v>480</v>
      </c>
      <c r="W603">
        <v>2.2999999999999998</v>
      </c>
      <c r="X603" s="130"/>
    </row>
    <row r="604" spans="1:24" x14ac:dyDescent="0.3">
      <c r="A604" s="130" t="s">
        <v>227</v>
      </c>
      <c r="B604">
        <v>602</v>
      </c>
      <c r="C604" s="130" t="s">
        <v>895</v>
      </c>
      <c r="D604" s="130" t="s">
        <v>6</v>
      </c>
      <c r="E604">
        <v>5.35</v>
      </c>
      <c r="F604">
        <v>1.9</v>
      </c>
      <c r="G604">
        <v>30100</v>
      </c>
      <c r="H604">
        <v>158</v>
      </c>
      <c r="I604">
        <v>2320</v>
      </c>
      <c r="J604">
        <v>25.48</v>
      </c>
      <c r="K604" s="130" t="s">
        <v>1007</v>
      </c>
      <c r="L604">
        <v>0.74</v>
      </c>
      <c r="M604" s="130" t="s">
        <v>954</v>
      </c>
      <c r="N604">
        <v>0.21</v>
      </c>
      <c r="O604">
        <v>4.24</v>
      </c>
      <c r="P604">
        <v>3.76</v>
      </c>
      <c r="Q604">
        <v>6.77</v>
      </c>
      <c r="R604" s="130" t="s">
        <v>1045</v>
      </c>
      <c r="S604">
        <v>30.16</v>
      </c>
      <c r="T604" s="130"/>
      <c r="U604">
        <v>833</v>
      </c>
      <c r="V604">
        <v>782</v>
      </c>
      <c r="W604">
        <v>-0.25</v>
      </c>
      <c r="X604" s="130"/>
    </row>
    <row r="605" spans="1:24" x14ac:dyDescent="0.3">
      <c r="A605" s="130" t="s">
        <v>226</v>
      </c>
      <c r="B605">
        <v>603</v>
      </c>
      <c r="C605" s="130" t="s">
        <v>895</v>
      </c>
      <c r="D605" s="130" t="s">
        <v>6</v>
      </c>
      <c r="E605">
        <v>24.8</v>
      </c>
      <c r="F605">
        <v>3.33</v>
      </c>
      <c r="G605">
        <v>6844500</v>
      </c>
      <c r="H605">
        <v>169816</v>
      </c>
      <c r="I605">
        <v>21015</v>
      </c>
      <c r="J605">
        <v>28.61</v>
      </c>
      <c r="K605" s="130" t="s">
        <v>3650</v>
      </c>
      <c r="L605">
        <v>1.56</v>
      </c>
      <c r="M605" s="130" t="s">
        <v>1062</v>
      </c>
      <c r="N605">
        <v>0.87</v>
      </c>
      <c r="O605">
        <v>9.08</v>
      </c>
      <c r="P605">
        <v>21.72</v>
      </c>
      <c r="Q605">
        <v>2.3199999999999998</v>
      </c>
      <c r="R605" s="130" t="s">
        <v>2767</v>
      </c>
      <c r="S605">
        <v>20.3</v>
      </c>
      <c r="T605" s="130"/>
      <c r="U605">
        <v>477</v>
      </c>
      <c r="V605">
        <v>604</v>
      </c>
      <c r="W605">
        <v>2.06</v>
      </c>
      <c r="X605" s="130"/>
    </row>
    <row r="606" spans="1:24" x14ac:dyDescent="0.3">
      <c r="A606" s="130" t="s">
        <v>225</v>
      </c>
      <c r="B606">
        <v>604</v>
      </c>
      <c r="C606" s="130" t="s">
        <v>895</v>
      </c>
      <c r="D606" s="130" t="s">
        <v>6</v>
      </c>
      <c r="E606">
        <v>1.91</v>
      </c>
      <c r="F606">
        <v>2.14</v>
      </c>
      <c r="G606">
        <v>3456200</v>
      </c>
      <c r="H606">
        <v>6573</v>
      </c>
      <c r="I606">
        <v>3056</v>
      </c>
      <c r="J606">
        <v>14.65</v>
      </c>
      <c r="K606" s="130" t="s">
        <v>1059</v>
      </c>
      <c r="L606">
        <v>0.79</v>
      </c>
      <c r="M606" s="130" t="s">
        <v>903</v>
      </c>
      <c r="N606">
        <v>0.13</v>
      </c>
      <c r="O606">
        <v>2.54</v>
      </c>
      <c r="P606">
        <v>3.68</v>
      </c>
      <c r="Q606">
        <v>1.93</v>
      </c>
      <c r="R606" s="130" t="s">
        <v>2923</v>
      </c>
      <c r="S606">
        <v>66.55</v>
      </c>
      <c r="T606" s="130"/>
      <c r="U606">
        <v>691</v>
      </c>
      <c r="V606">
        <v>711</v>
      </c>
      <c r="W606">
        <v>-1.5</v>
      </c>
      <c r="X606" s="130"/>
    </row>
    <row r="607" spans="1:24" x14ac:dyDescent="0.3">
      <c r="A607" s="130" t="s">
        <v>224</v>
      </c>
      <c r="B607">
        <v>605</v>
      </c>
      <c r="C607" s="130" t="s">
        <v>895</v>
      </c>
      <c r="D607" s="130" t="s">
        <v>97</v>
      </c>
      <c r="E607">
        <v>0.11</v>
      </c>
      <c r="F607">
        <v>22.22</v>
      </c>
      <c r="G607">
        <v>543455300</v>
      </c>
      <c r="H607">
        <v>56723</v>
      </c>
      <c r="I607">
        <v>1204</v>
      </c>
      <c r="K607" s="130" t="s">
        <v>1125</v>
      </c>
      <c r="L607">
        <v>0.77</v>
      </c>
      <c r="M607" s="130"/>
      <c r="N607">
        <v>0</v>
      </c>
      <c r="O607">
        <v>-4.4400000000000004</v>
      </c>
      <c r="P607">
        <v>-9.57</v>
      </c>
      <c r="Q607">
        <v>-217.59</v>
      </c>
      <c r="R607" s="130"/>
      <c r="S607">
        <v>69.239999999999995</v>
      </c>
      <c r="T607" s="130"/>
      <c r="X607" s="130"/>
    </row>
    <row r="608" spans="1:24" x14ac:dyDescent="0.3">
      <c r="A608" s="130" t="s">
        <v>223</v>
      </c>
      <c r="B608">
        <v>606</v>
      </c>
      <c r="C608" s="130" t="s">
        <v>895</v>
      </c>
      <c r="D608" s="130" t="s">
        <v>6</v>
      </c>
      <c r="E608">
        <v>7.05</v>
      </c>
      <c r="F608">
        <v>-0.7</v>
      </c>
      <c r="G608">
        <v>477600</v>
      </c>
      <c r="H608">
        <v>3369</v>
      </c>
      <c r="I608">
        <v>4286</v>
      </c>
      <c r="J608">
        <v>21.59</v>
      </c>
      <c r="K608" s="130" t="s">
        <v>3226</v>
      </c>
      <c r="L608">
        <v>0.4</v>
      </c>
      <c r="M608" s="130" t="s">
        <v>924</v>
      </c>
      <c r="N608">
        <v>0.33</v>
      </c>
      <c r="O608">
        <v>25.23</v>
      </c>
      <c r="P608">
        <v>27.89</v>
      </c>
      <c r="Q608">
        <v>14.79</v>
      </c>
      <c r="R608" s="130" t="s">
        <v>3041</v>
      </c>
      <c r="S608">
        <v>62.22</v>
      </c>
      <c r="T608" s="130"/>
      <c r="U608">
        <v>363</v>
      </c>
      <c r="V608">
        <v>326</v>
      </c>
      <c r="W608">
        <v>0.62</v>
      </c>
      <c r="X608" s="130"/>
    </row>
    <row r="609" spans="1:24" x14ac:dyDescent="0.3">
      <c r="A609" s="130" t="s">
        <v>222</v>
      </c>
      <c r="B609">
        <v>607</v>
      </c>
      <c r="C609" s="130" t="s">
        <v>895</v>
      </c>
      <c r="D609" s="130" t="s">
        <v>6</v>
      </c>
      <c r="E609">
        <v>2.36</v>
      </c>
      <c r="F609">
        <v>1.72</v>
      </c>
      <c r="G609">
        <v>1154000</v>
      </c>
      <c r="H609">
        <v>2691</v>
      </c>
      <c r="I609">
        <v>2360</v>
      </c>
      <c r="K609" s="130" t="s">
        <v>980</v>
      </c>
      <c r="L609">
        <v>0.87</v>
      </c>
      <c r="M609" s="130" t="s">
        <v>903</v>
      </c>
      <c r="N609">
        <v>0</v>
      </c>
      <c r="O609">
        <v>0.61</v>
      </c>
      <c r="P609">
        <v>-0.37</v>
      </c>
      <c r="Q609">
        <v>1.1100000000000001</v>
      </c>
      <c r="R609" s="130" t="s">
        <v>2244</v>
      </c>
      <c r="S609">
        <v>41.02</v>
      </c>
      <c r="T609" s="130"/>
      <c r="X609" s="130"/>
    </row>
    <row r="610" spans="1:24" x14ac:dyDescent="0.3">
      <c r="A610" s="130" t="s">
        <v>221</v>
      </c>
      <c r="B610">
        <v>608</v>
      </c>
      <c r="C610" s="130" t="s">
        <v>895</v>
      </c>
      <c r="D610" s="130" t="s">
        <v>6</v>
      </c>
      <c r="E610">
        <v>1.0900000000000001</v>
      </c>
      <c r="F610">
        <v>2.83</v>
      </c>
      <c r="G610">
        <v>2322500</v>
      </c>
      <c r="H610">
        <v>2506</v>
      </c>
      <c r="I610">
        <v>872</v>
      </c>
      <c r="J610">
        <v>17.899999999999999</v>
      </c>
      <c r="K610" s="130" t="s">
        <v>1055</v>
      </c>
      <c r="L610">
        <v>1.35</v>
      </c>
      <c r="M610" s="130" t="s">
        <v>914</v>
      </c>
      <c r="N610">
        <v>0.06</v>
      </c>
      <c r="O610">
        <v>6.76</v>
      </c>
      <c r="P610">
        <v>5.61</v>
      </c>
      <c r="Q610">
        <v>3.93</v>
      </c>
      <c r="R610" s="130" t="s">
        <v>3156</v>
      </c>
      <c r="S610">
        <v>48.2</v>
      </c>
      <c r="T610" s="130"/>
      <c r="U610">
        <v>682</v>
      </c>
      <c r="V610">
        <v>563</v>
      </c>
      <c r="W610">
        <v>-7.28</v>
      </c>
      <c r="X610" s="130"/>
    </row>
    <row r="611" spans="1:24" x14ac:dyDescent="0.3">
      <c r="A611" s="130" t="s">
        <v>220</v>
      </c>
      <c r="B611">
        <v>609</v>
      </c>
      <c r="C611" s="130" t="s">
        <v>895</v>
      </c>
      <c r="D611" s="130" t="s">
        <v>6</v>
      </c>
      <c r="E611">
        <v>4.18</v>
      </c>
      <c r="F611">
        <v>-1.42</v>
      </c>
      <c r="G611">
        <v>694900</v>
      </c>
      <c r="H611">
        <v>2890</v>
      </c>
      <c r="I611">
        <v>1722</v>
      </c>
      <c r="K611" s="130" t="s">
        <v>1099</v>
      </c>
      <c r="L611">
        <v>1.52</v>
      </c>
      <c r="M611" s="130" t="s">
        <v>927</v>
      </c>
      <c r="N611">
        <v>0</v>
      </c>
      <c r="O611">
        <v>1.78</v>
      </c>
      <c r="P611">
        <v>-0.23</v>
      </c>
      <c r="Q611">
        <v>4.8899999999999997</v>
      </c>
      <c r="R611" s="130" t="s">
        <v>1046</v>
      </c>
      <c r="S611">
        <v>40.57</v>
      </c>
      <c r="T611" s="130"/>
      <c r="X611" s="130"/>
    </row>
    <row r="612" spans="1:24" x14ac:dyDescent="0.3">
      <c r="A612" s="130" t="s">
        <v>219</v>
      </c>
      <c r="B612">
        <v>610</v>
      </c>
      <c r="C612" s="130" t="s">
        <v>895</v>
      </c>
      <c r="D612" s="130" t="s">
        <v>6</v>
      </c>
      <c r="E612">
        <v>18.8</v>
      </c>
      <c r="F612">
        <v>-2.59</v>
      </c>
      <c r="G612">
        <v>45447100</v>
      </c>
      <c r="H612">
        <v>859497</v>
      </c>
      <c r="I612">
        <v>29673</v>
      </c>
      <c r="J612">
        <v>7.32</v>
      </c>
      <c r="K612" s="130" t="s">
        <v>2924</v>
      </c>
      <c r="L612">
        <v>0.43</v>
      </c>
      <c r="M612" s="130" t="s">
        <v>897</v>
      </c>
      <c r="N612">
        <v>2.5</v>
      </c>
      <c r="O612">
        <v>19.760000000000002</v>
      </c>
      <c r="P612">
        <v>28.77</v>
      </c>
      <c r="Q612">
        <v>9.5500000000000007</v>
      </c>
      <c r="R612" s="130" t="s">
        <v>3227</v>
      </c>
      <c r="S612">
        <v>39.69</v>
      </c>
      <c r="T612" s="130"/>
      <c r="U612">
        <v>97</v>
      </c>
      <c r="V612">
        <v>90</v>
      </c>
      <c r="W612">
        <v>0.09</v>
      </c>
      <c r="X612" s="130"/>
    </row>
    <row r="613" spans="1:24" x14ac:dyDescent="0.3">
      <c r="A613" s="130" t="s">
        <v>218</v>
      </c>
      <c r="B613">
        <v>611</v>
      </c>
      <c r="C613" s="130" t="s">
        <v>895</v>
      </c>
      <c r="D613" s="130" t="s">
        <v>6</v>
      </c>
      <c r="E613">
        <v>17</v>
      </c>
      <c r="F613">
        <v>0</v>
      </c>
      <c r="G613">
        <v>2400</v>
      </c>
      <c r="H613">
        <v>41</v>
      </c>
      <c r="I613">
        <v>3472</v>
      </c>
      <c r="J613">
        <v>45.86</v>
      </c>
      <c r="K613" s="130" t="s">
        <v>2380</v>
      </c>
      <c r="L613">
        <v>1.1100000000000001</v>
      </c>
      <c r="M613" s="130"/>
      <c r="N613">
        <v>0.37</v>
      </c>
      <c r="O613">
        <v>4.6900000000000004</v>
      </c>
      <c r="P613">
        <v>8.0399999999999991</v>
      </c>
      <c r="Q613">
        <v>8.0500000000000007</v>
      </c>
      <c r="R613" s="130"/>
      <c r="S613">
        <v>1.49</v>
      </c>
      <c r="T613" s="130"/>
      <c r="U613">
        <v>959</v>
      </c>
      <c r="V613">
        <v>949</v>
      </c>
      <c r="W613">
        <v>0.04</v>
      </c>
      <c r="X613" s="130"/>
    </row>
    <row r="614" spans="1:24" x14ac:dyDescent="0.3">
      <c r="A614" s="130" t="s">
        <v>217</v>
      </c>
      <c r="B614">
        <v>612</v>
      </c>
      <c r="C614" s="130" t="s">
        <v>905</v>
      </c>
      <c r="D614" s="130" t="s">
        <v>6</v>
      </c>
      <c r="E614">
        <v>5.75</v>
      </c>
      <c r="F614">
        <v>0</v>
      </c>
      <c r="G614">
        <v>163900</v>
      </c>
      <c r="H614">
        <v>941</v>
      </c>
      <c r="I614">
        <v>1898</v>
      </c>
      <c r="J614">
        <v>7.64</v>
      </c>
      <c r="K614" s="130" t="s">
        <v>932</v>
      </c>
      <c r="L614">
        <v>0.32</v>
      </c>
      <c r="M614" s="130" t="s">
        <v>897</v>
      </c>
      <c r="N614">
        <v>0.76</v>
      </c>
      <c r="O614">
        <v>11.56</v>
      </c>
      <c r="P614">
        <v>12.5</v>
      </c>
      <c r="Q614">
        <v>6.28</v>
      </c>
      <c r="R614" s="130" t="s">
        <v>2942</v>
      </c>
      <c r="S614">
        <v>44.39</v>
      </c>
      <c r="T614" s="130"/>
      <c r="U614">
        <v>277</v>
      </c>
      <c r="V614">
        <v>205</v>
      </c>
      <c r="W614">
        <v>-0.1</v>
      </c>
      <c r="X614" s="130"/>
    </row>
    <row r="615" spans="1:24" x14ac:dyDescent="0.3">
      <c r="A615" s="130" t="s">
        <v>216</v>
      </c>
      <c r="B615">
        <v>613</v>
      </c>
      <c r="C615" s="130" t="s">
        <v>895</v>
      </c>
      <c r="D615" s="130" t="s">
        <v>6</v>
      </c>
      <c r="E615">
        <v>34</v>
      </c>
      <c r="F615">
        <v>1.49</v>
      </c>
      <c r="G615">
        <v>8412700</v>
      </c>
      <c r="H615">
        <v>286480</v>
      </c>
      <c r="I615">
        <v>39614</v>
      </c>
      <c r="J615">
        <v>10.23</v>
      </c>
      <c r="K615" s="130" t="s">
        <v>1013</v>
      </c>
      <c r="L615">
        <v>1.07</v>
      </c>
      <c r="M615" s="130" t="s">
        <v>1056</v>
      </c>
      <c r="N615">
        <v>3.35</v>
      </c>
      <c r="O615">
        <v>4.9000000000000004</v>
      </c>
      <c r="P615">
        <v>5.53</v>
      </c>
      <c r="Q615">
        <v>37.04</v>
      </c>
      <c r="R615" s="130" t="s">
        <v>3179</v>
      </c>
      <c r="S615">
        <v>75.290000000000006</v>
      </c>
      <c r="T615" s="130"/>
      <c r="U615">
        <v>537</v>
      </c>
      <c r="V615">
        <v>517</v>
      </c>
      <c r="W615">
        <v>0.53</v>
      </c>
      <c r="X615" s="130"/>
    </row>
    <row r="616" spans="1:24" x14ac:dyDescent="0.3">
      <c r="A616" s="130" t="s">
        <v>215</v>
      </c>
      <c r="B616">
        <v>614</v>
      </c>
      <c r="C616" s="130" t="s">
        <v>905</v>
      </c>
      <c r="D616" s="130" t="s">
        <v>6</v>
      </c>
      <c r="E616">
        <v>0.41</v>
      </c>
      <c r="F616">
        <v>0</v>
      </c>
      <c r="G616">
        <v>1189700</v>
      </c>
      <c r="H616">
        <v>502</v>
      </c>
      <c r="I616">
        <v>525</v>
      </c>
      <c r="K616" s="130" t="s">
        <v>1029</v>
      </c>
      <c r="L616">
        <v>0.28000000000000003</v>
      </c>
      <c r="M616" s="130"/>
      <c r="N616">
        <v>0</v>
      </c>
      <c r="O616">
        <v>-0.28999999999999998</v>
      </c>
      <c r="P616">
        <v>-1.2</v>
      </c>
      <c r="Q616">
        <v>0.2</v>
      </c>
      <c r="R616" s="130"/>
      <c r="S616">
        <v>58.46</v>
      </c>
      <c r="T616" s="130"/>
      <c r="X616" s="130"/>
    </row>
    <row r="617" spans="1:24" x14ac:dyDescent="0.3">
      <c r="A617" s="130" t="s">
        <v>214</v>
      </c>
      <c r="B617">
        <v>615</v>
      </c>
      <c r="C617" s="130" t="s">
        <v>895</v>
      </c>
      <c r="D617" s="130" t="s">
        <v>6</v>
      </c>
      <c r="E617">
        <v>32.75</v>
      </c>
      <c r="F617">
        <v>0</v>
      </c>
      <c r="G617">
        <v>28600</v>
      </c>
      <c r="H617">
        <v>938</v>
      </c>
      <c r="I617">
        <v>19149</v>
      </c>
      <c r="J617">
        <v>10.41</v>
      </c>
      <c r="K617" s="130" t="s">
        <v>3651</v>
      </c>
      <c r="L617">
        <v>0.13</v>
      </c>
      <c r="M617" s="130" t="s">
        <v>1056</v>
      </c>
      <c r="N617">
        <v>3.17</v>
      </c>
      <c r="O617">
        <v>18.34</v>
      </c>
      <c r="P617">
        <v>18.07</v>
      </c>
      <c r="Q617">
        <v>16.39</v>
      </c>
      <c r="R617" s="130" t="s">
        <v>1122</v>
      </c>
      <c r="S617">
        <v>7.56</v>
      </c>
      <c r="T617" s="130"/>
      <c r="U617">
        <v>251</v>
      </c>
      <c r="V617">
        <v>168</v>
      </c>
      <c r="W617">
        <v>-4.5599999999999996</v>
      </c>
      <c r="X617" s="130"/>
    </row>
    <row r="618" spans="1:24" x14ac:dyDescent="0.3">
      <c r="A618" s="130" t="s">
        <v>213</v>
      </c>
      <c r="B618">
        <v>616</v>
      </c>
      <c r="C618" s="130" t="s">
        <v>895</v>
      </c>
      <c r="D618" s="130" t="s">
        <v>6</v>
      </c>
      <c r="E618">
        <v>3.68</v>
      </c>
      <c r="F618">
        <v>-2.65</v>
      </c>
      <c r="G618">
        <v>420600</v>
      </c>
      <c r="H618">
        <v>1551</v>
      </c>
      <c r="I618">
        <v>389</v>
      </c>
      <c r="K618" s="130" t="s">
        <v>3130</v>
      </c>
      <c r="L618">
        <v>0.68</v>
      </c>
      <c r="M618" s="130"/>
      <c r="N618">
        <v>0</v>
      </c>
      <c r="O618">
        <v>2.0299999999999998</v>
      </c>
      <c r="P618">
        <v>0.52</v>
      </c>
      <c r="Q618">
        <v>-2.83</v>
      </c>
      <c r="R618" s="130"/>
      <c r="S618">
        <v>68.52</v>
      </c>
      <c r="T618" s="130"/>
      <c r="X618" s="130"/>
    </row>
    <row r="619" spans="1:24" x14ac:dyDescent="0.3">
      <c r="A619" s="130" t="s">
        <v>212</v>
      </c>
      <c r="B619">
        <v>617</v>
      </c>
      <c r="C619" s="130" t="s">
        <v>895</v>
      </c>
      <c r="D619" s="130" t="s">
        <v>6</v>
      </c>
      <c r="E619">
        <v>1.64</v>
      </c>
      <c r="F619">
        <v>0.61</v>
      </c>
      <c r="G619">
        <v>1102300</v>
      </c>
      <c r="H619">
        <v>1816</v>
      </c>
      <c r="I619">
        <v>1252</v>
      </c>
      <c r="K619" s="130" t="s">
        <v>1089</v>
      </c>
      <c r="L619">
        <v>2.2200000000000002</v>
      </c>
      <c r="M619" s="130"/>
      <c r="N619">
        <v>0</v>
      </c>
      <c r="O619">
        <v>2.08</v>
      </c>
      <c r="P619">
        <v>-1.72</v>
      </c>
      <c r="Q619">
        <v>-1.46</v>
      </c>
      <c r="R619" s="130"/>
      <c r="S619">
        <v>62.99</v>
      </c>
      <c r="T619" s="130"/>
      <c r="X619" s="130"/>
    </row>
    <row r="620" spans="1:24" x14ac:dyDescent="0.3">
      <c r="A620" s="130" t="s">
        <v>211</v>
      </c>
      <c r="B620">
        <v>618</v>
      </c>
      <c r="C620" s="130" t="s">
        <v>895</v>
      </c>
      <c r="D620" s="130" t="s">
        <v>6</v>
      </c>
      <c r="E620">
        <v>28</v>
      </c>
      <c r="F620">
        <v>0</v>
      </c>
      <c r="G620">
        <v>0</v>
      </c>
      <c r="H620">
        <v>0</v>
      </c>
      <c r="I620">
        <v>294</v>
      </c>
      <c r="J620">
        <v>24.94</v>
      </c>
      <c r="K620" s="130" t="s">
        <v>1014</v>
      </c>
      <c r="L620">
        <v>0.25</v>
      </c>
      <c r="M620" s="130" t="s">
        <v>971</v>
      </c>
      <c r="N620">
        <v>1.1299999999999999</v>
      </c>
      <c r="O620">
        <v>2.2200000000000002</v>
      </c>
      <c r="P620">
        <v>2.25</v>
      </c>
      <c r="Q620">
        <v>1.96</v>
      </c>
      <c r="R620" s="130" t="s">
        <v>956</v>
      </c>
      <c r="S620">
        <v>25.99</v>
      </c>
      <c r="T620" s="130"/>
      <c r="U620">
        <v>852</v>
      </c>
      <c r="V620">
        <v>858</v>
      </c>
      <c r="W620">
        <v>5.76</v>
      </c>
      <c r="X620" s="130"/>
    </row>
    <row r="621" spans="1:24" x14ac:dyDescent="0.3">
      <c r="A621" s="130" t="s">
        <v>210</v>
      </c>
      <c r="B621">
        <v>619</v>
      </c>
      <c r="C621" s="130" t="s">
        <v>895</v>
      </c>
      <c r="D621" s="130" t="s">
        <v>6</v>
      </c>
      <c r="E621">
        <v>4.16</v>
      </c>
      <c r="F621">
        <v>4.5199999999999996</v>
      </c>
      <c r="G621">
        <v>3420600</v>
      </c>
      <c r="H621">
        <v>14050</v>
      </c>
      <c r="I621">
        <v>2650</v>
      </c>
      <c r="J621">
        <v>17.649999999999999</v>
      </c>
      <c r="K621" s="130" t="s">
        <v>956</v>
      </c>
      <c r="L621">
        <v>0.83</v>
      </c>
      <c r="M621" s="130" t="s">
        <v>894</v>
      </c>
      <c r="N621">
        <v>0.25</v>
      </c>
      <c r="O621">
        <v>10.29</v>
      </c>
      <c r="P621">
        <v>20.03</v>
      </c>
      <c r="Q621">
        <v>7.53</v>
      </c>
      <c r="R621" s="130"/>
      <c r="S621">
        <v>36.39</v>
      </c>
      <c r="T621" s="130"/>
      <c r="U621">
        <v>356</v>
      </c>
      <c r="V621">
        <v>432</v>
      </c>
      <c r="W621">
        <v>2.08</v>
      </c>
      <c r="X621" s="130"/>
    </row>
    <row r="622" spans="1:24" x14ac:dyDescent="0.3">
      <c r="A622" s="130" t="s">
        <v>209</v>
      </c>
      <c r="B622">
        <v>620</v>
      </c>
      <c r="C622" s="130" t="s">
        <v>895</v>
      </c>
      <c r="D622" s="130" t="s">
        <v>6</v>
      </c>
      <c r="E622">
        <v>2.2000000000000002</v>
      </c>
      <c r="F622">
        <v>0.92</v>
      </c>
      <c r="G622">
        <v>2368700</v>
      </c>
      <c r="H622">
        <v>5264</v>
      </c>
      <c r="I622">
        <v>1496</v>
      </c>
      <c r="J622">
        <v>16.48</v>
      </c>
      <c r="K622" s="130" t="s">
        <v>1054</v>
      </c>
      <c r="L622">
        <v>1.2</v>
      </c>
      <c r="M622" s="130" t="s">
        <v>894</v>
      </c>
      <c r="N622">
        <v>0.13</v>
      </c>
      <c r="O622">
        <v>5.93</v>
      </c>
      <c r="P622">
        <v>9.7799999999999994</v>
      </c>
      <c r="Q622">
        <v>5.0999999999999996</v>
      </c>
      <c r="R622" s="130" t="s">
        <v>3228</v>
      </c>
      <c r="S622">
        <v>54.01</v>
      </c>
      <c r="T622" s="130"/>
      <c r="U622">
        <v>542</v>
      </c>
      <c r="V622">
        <v>588</v>
      </c>
      <c r="W622">
        <v>8.67</v>
      </c>
      <c r="X622" s="130"/>
    </row>
    <row r="623" spans="1:24" x14ac:dyDescent="0.3">
      <c r="A623" s="130" t="s">
        <v>208</v>
      </c>
      <c r="B623">
        <v>621</v>
      </c>
      <c r="C623" s="130" t="s">
        <v>895</v>
      </c>
      <c r="D623" s="130" t="s">
        <v>6</v>
      </c>
      <c r="E623">
        <v>4.46</v>
      </c>
      <c r="F623">
        <v>0.45</v>
      </c>
      <c r="G623">
        <v>945400</v>
      </c>
      <c r="H623">
        <v>4226</v>
      </c>
      <c r="I623">
        <v>25010</v>
      </c>
      <c r="J623">
        <v>10.66</v>
      </c>
      <c r="K623" s="130" t="s">
        <v>2767</v>
      </c>
      <c r="L623">
        <v>1.34</v>
      </c>
      <c r="M623" s="130" t="s">
        <v>894</v>
      </c>
      <c r="N623">
        <v>0.42</v>
      </c>
      <c r="O623">
        <v>13.24</v>
      </c>
      <c r="P623">
        <v>22.62</v>
      </c>
      <c r="Q623">
        <v>5.29</v>
      </c>
      <c r="R623" s="130" t="s">
        <v>953</v>
      </c>
      <c r="S623">
        <v>15.16</v>
      </c>
      <c r="T623" s="130"/>
      <c r="U623">
        <v>214</v>
      </c>
      <c r="V623">
        <v>236</v>
      </c>
      <c r="W623">
        <v>-0.35</v>
      </c>
      <c r="X623" s="130"/>
    </row>
    <row r="624" spans="1:24" x14ac:dyDescent="0.3">
      <c r="A624" s="130" t="s">
        <v>207</v>
      </c>
      <c r="B624">
        <v>622</v>
      </c>
      <c r="C624" s="130" t="s">
        <v>905</v>
      </c>
      <c r="D624" s="130" t="s">
        <v>3229</v>
      </c>
      <c r="E624">
        <v>0.23</v>
      </c>
      <c r="F624">
        <v>4.55</v>
      </c>
      <c r="G624">
        <v>2124800</v>
      </c>
      <c r="H624">
        <v>468</v>
      </c>
      <c r="I624">
        <v>3870</v>
      </c>
      <c r="J624">
        <v>72.150000000000006</v>
      </c>
      <c r="K624" s="130" t="s">
        <v>3043</v>
      </c>
      <c r="L624">
        <v>0.18</v>
      </c>
      <c r="M624" s="130"/>
      <c r="N624">
        <v>0</v>
      </c>
      <c r="O624">
        <v>4.95</v>
      </c>
      <c r="P624">
        <v>3.85</v>
      </c>
      <c r="Q624">
        <v>-228.54</v>
      </c>
      <c r="R624" s="130"/>
      <c r="S624">
        <v>11.81</v>
      </c>
      <c r="T624" s="130"/>
      <c r="U624">
        <v>988</v>
      </c>
      <c r="V624">
        <v>909</v>
      </c>
      <c r="W624">
        <v>-0.48</v>
      </c>
      <c r="X624" s="130"/>
    </row>
    <row r="625" spans="1:24" x14ac:dyDescent="0.3">
      <c r="A625" s="130" t="s">
        <v>206</v>
      </c>
      <c r="B625">
        <v>623</v>
      </c>
      <c r="C625" s="130" t="s">
        <v>895</v>
      </c>
      <c r="D625" s="130" t="s">
        <v>6</v>
      </c>
      <c r="E625">
        <v>192</v>
      </c>
      <c r="F625">
        <v>0</v>
      </c>
      <c r="G625">
        <v>1900</v>
      </c>
      <c r="H625">
        <v>364</v>
      </c>
      <c r="I625">
        <v>63303</v>
      </c>
      <c r="J625">
        <v>17.27</v>
      </c>
      <c r="K625" s="130" t="s">
        <v>2241</v>
      </c>
      <c r="L625">
        <v>0.15</v>
      </c>
      <c r="M625" s="130" t="s">
        <v>932</v>
      </c>
      <c r="N625">
        <v>11.12</v>
      </c>
      <c r="O625">
        <v>13.79</v>
      </c>
      <c r="P625">
        <v>14.11</v>
      </c>
      <c r="Q625">
        <v>18.940000000000001</v>
      </c>
      <c r="R625" s="130" t="s">
        <v>2748</v>
      </c>
      <c r="S625">
        <v>24.52</v>
      </c>
      <c r="T625" s="130"/>
      <c r="U625">
        <v>450</v>
      </c>
      <c r="V625">
        <v>353</v>
      </c>
      <c r="W625">
        <v>0.98</v>
      </c>
      <c r="X625" s="130"/>
    </row>
    <row r="626" spans="1:24" x14ac:dyDescent="0.3">
      <c r="A626" s="130" t="s">
        <v>861</v>
      </c>
      <c r="B626">
        <v>624</v>
      </c>
      <c r="C626" s="130" t="s">
        <v>905</v>
      </c>
      <c r="D626" s="130" t="s">
        <v>6</v>
      </c>
      <c r="E626">
        <v>30.25</v>
      </c>
      <c r="F626">
        <v>0</v>
      </c>
      <c r="G626">
        <v>0</v>
      </c>
      <c r="H626">
        <v>0</v>
      </c>
      <c r="I626">
        <v>22751</v>
      </c>
      <c r="J626">
        <v>39.28</v>
      </c>
      <c r="K626" s="130" t="s">
        <v>937</v>
      </c>
      <c r="L626">
        <v>5.74</v>
      </c>
      <c r="M626" s="130"/>
      <c r="N626">
        <v>0.77</v>
      </c>
      <c r="O626">
        <v>1.23</v>
      </c>
      <c r="P626">
        <v>4.29</v>
      </c>
      <c r="Q626">
        <v>2.5</v>
      </c>
      <c r="R626" s="130" t="s">
        <v>2924</v>
      </c>
      <c r="S626">
        <v>19.16</v>
      </c>
      <c r="T626" s="130"/>
      <c r="U626">
        <v>758</v>
      </c>
      <c r="V626">
        <v>975</v>
      </c>
      <c r="X626" s="130"/>
    </row>
    <row r="627" spans="1:24" x14ac:dyDescent="0.3">
      <c r="A627" s="130" t="s">
        <v>205</v>
      </c>
      <c r="B627">
        <v>625</v>
      </c>
      <c r="C627" s="130" t="s">
        <v>895</v>
      </c>
      <c r="D627" s="130" t="s">
        <v>6</v>
      </c>
      <c r="E627">
        <v>0.31</v>
      </c>
      <c r="F627">
        <v>3.33</v>
      </c>
      <c r="G627">
        <v>34619800</v>
      </c>
      <c r="H627">
        <v>10714</v>
      </c>
      <c r="I627">
        <v>1463</v>
      </c>
      <c r="J627">
        <v>61.36</v>
      </c>
      <c r="K627" s="130" t="s">
        <v>1073</v>
      </c>
      <c r="L627">
        <v>0.6</v>
      </c>
      <c r="M627" s="130"/>
      <c r="N627">
        <v>0.01</v>
      </c>
      <c r="O627">
        <v>2.04</v>
      </c>
      <c r="P627">
        <v>1.2</v>
      </c>
      <c r="Q627">
        <v>3.14</v>
      </c>
      <c r="R627" s="130"/>
      <c r="S627">
        <v>60.53</v>
      </c>
      <c r="T627" s="130"/>
      <c r="U627">
        <v>1040</v>
      </c>
      <c r="V627">
        <v>1031</v>
      </c>
      <c r="W627">
        <v>-0.02</v>
      </c>
      <c r="X627" s="130"/>
    </row>
    <row r="628" spans="1:24" x14ac:dyDescent="0.3">
      <c r="A628" s="130" t="s">
        <v>204</v>
      </c>
      <c r="B628">
        <v>626</v>
      </c>
      <c r="C628" s="130" t="s">
        <v>895</v>
      </c>
      <c r="D628" s="130" t="s">
        <v>6</v>
      </c>
      <c r="E628">
        <v>1.84</v>
      </c>
      <c r="F628">
        <v>2.2200000000000002</v>
      </c>
      <c r="G628">
        <v>2816400</v>
      </c>
      <c r="H628">
        <v>5134</v>
      </c>
      <c r="I628">
        <v>1776</v>
      </c>
      <c r="J628">
        <v>43.41</v>
      </c>
      <c r="K628" s="130" t="s">
        <v>896</v>
      </c>
      <c r="L628">
        <v>0.03</v>
      </c>
      <c r="M628" s="130"/>
      <c r="N628">
        <v>0.04</v>
      </c>
      <c r="O628">
        <v>3.57</v>
      </c>
      <c r="P628">
        <v>3.5</v>
      </c>
      <c r="Q628">
        <v>62.68</v>
      </c>
      <c r="R628" s="130"/>
      <c r="S628">
        <v>49.87</v>
      </c>
      <c r="T628" s="130"/>
      <c r="U628">
        <v>950</v>
      </c>
      <c r="V628">
        <v>922</v>
      </c>
      <c r="W628">
        <v>-0.34</v>
      </c>
      <c r="X628" s="130"/>
    </row>
    <row r="629" spans="1:24" x14ac:dyDescent="0.3">
      <c r="A629" s="130" t="s">
        <v>203</v>
      </c>
      <c r="B629">
        <v>627</v>
      </c>
      <c r="C629" s="130" t="s">
        <v>895</v>
      </c>
      <c r="D629" s="130" t="s">
        <v>239</v>
      </c>
      <c r="E629">
        <v>3.32</v>
      </c>
      <c r="F629">
        <v>0</v>
      </c>
      <c r="G629">
        <v>0</v>
      </c>
      <c r="H629">
        <v>0</v>
      </c>
      <c r="I629">
        <v>7247</v>
      </c>
      <c r="K629" s="130"/>
      <c r="L629">
        <v>-2.62</v>
      </c>
      <c r="M629" s="130"/>
      <c r="N629">
        <v>0</v>
      </c>
      <c r="O629">
        <v>-37.39</v>
      </c>
      <c r="Q629">
        <v>52.94</v>
      </c>
      <c r="R629" s="130"/>
      <c r="S629">
        <v>52.14</v>
      </c>
      <c r="T629" s="130"/>
      <c r="X629" s="130"/>
    </row>
    <row r="630" spans="1:24" x14ac:dyDescent="0.3">
      <c r="A630" s="130" t="s">
        <v>201</v>
      </c>
      <c r="B630">
        <v>628</v>
      </c>
      <c r="C630" s="130" t="s">
        <v>895</v>
      </c>
      <c r="D630" s="130" t="s">
        <v>6</v>
      </c>
      <c r="E630">
        <v>1.27</v>
      </c>
      <c r="F630">
        <v>0.79</v>
      </c>
      <c r="G630">
        <v>39000</v>
      </c>
      <c r="H630">
        <v>50</v>
      </c>
      <c r="I630">
        <v>322</v>
      </c>
      <c r="J630">
        <v>259.52</v>
      </c>
      <c r="K630" s="130" t="s">
        <v>1030</v>
      </c>
      <c r="L630">
        <v>0.73</v>
      </c>
      <c r="M630" s="130"/>
      <c r="N630">
        <v>0</v>
      </c>
      <c r="O630">
        <v>1</v>
      </c>
      <c r="P630">
        <v>0.34</v>
      </c>
      <c r="Q630">
        <v>1.46</v>
      </c>
      <c r="R630" s="130"/>
      <c r="S630">
        <v>31.03</v>
      </c>
      <c r="T630" s="130"/>
      <c r="U630">
        <v>1095</v>
      </c>
      <c r="V630">
        <v>1117</v>
      </c>
      <c r="W630">
        <v>5.42</v>
      </c>
      <c r="X630" s="130"/>
    </row>
    <row r="631" spans="1:24" x14ac:dyDescent="0.3">
      <c r="A631" s="130" t="s">
        <v>200</v>
      </c>
      <c r="B631">
        <v>629</v>
      </c>
      <c r="C631" s="130" t="s">
        <v>895</v>
      </c>
      <c r="D631" s="130" t="s">
        <v>6</v>
      </c>
      <c r="E631">
        <v>4.26</v>
      </c>
      <c r="F631">
        <v>1.43</v>
      </c>
      <c r="G631">
        <v>36709100</v>
      </c>
      <c r="H631">
        <v>156964</v>
      </c>
      <c r="I631">
        <v>24125</v>
      </c>
      <c r="J631">
        <v>13.41</v>
      </c>
      <c r="K631" s="130" t="s">
        <v>3117</v>
      </c>
      <c r="L631">
        <v>3.48</v>
      </c>
      <c r="M631" s="130" t="s">
        <v>983</v>
      </c>
      <c r="N631">
        <v>0.32</v>
      </c>
      <c r="O631">
        <v>6.35</v>
      </c>
      <c r="P631">
        <v>19.34</v>
      </c>
      <c r="Q631">
        <v>41.37</v>
      </c>
      <c r="R631" s="130" t="s">
        <v>3230</v>
      </c>
      <c r="S631">
        <v>30.84</v>
      </c>
      <c r="T631" s="130"/>
      <c r="U631">
        <v>304</v>
      </c>
      <c r="V631">
        <v>510</v>
      </c>
      <c r="W631">
        <v>0.48</v>
      </c>
      <c r="X631" s="130"/>
    </row>
    <row r="632" spans="1:24" x14ac:dyDescent="0.3">
      <c r="A632" s="130" t="s">
        <v>199</v>
      </c>
      <c r="B632">
        <v>630</v>
      </c>
      <c r="C632" s="130" t="s">
        <v>895</v>
      </c>
      <c r="D632" s="130" t="s">
        <v>6</v>
      </c>
      <c r="E632">
        <v>10.1</v>
      </c>
      <c r="F632">
        <v>-7.34</v>
      </c>
      <c r="G632">
        <v>60053800</v>
      </c>
      <c r="H632">
        <v>626907</v>
      </c>
      <c r="I632">
        <v>11071</v>
      </c>
      <c r="K632" s="130" t="s">
        <v>1045</v>
      </c>
      <c r="L632">
        <v>0.48</v>
      </c>
      <c r="M632" s="130" t="s">
        <v>940</v>
      </c>
      <c r="N632">
        <v>0</v>
      </c>
      <c r="O632">
        <v>0.74</v>
      </c>
      <c r="P632">
        <v>-0.99</v>
      </c>
      <c r="Q632">
        <v>4.0999999999999996</v>
      </c>
      <c r="R632" s="130" t="s">
        <v>2924</v>
      </c>
      <c r="S632">
        <v>58.86</v>
      </c>
      <c r="T632" s="130"/>
      <c r="X632" s="130"/>
    </row>
    <row r="633" spans="1:24" x14ac:dyDescent="0.3">
      <c r="A633" s="130" t="s">
        <v>198</v>
      </c>
      <c r="B633">
        <v>631</v>
      </c>
      <c r="C633" s="130" t="s">
        <v>895</v>
      </c>
      <c r="D633" s="130" t="s">
        <v>6</v>
      </c>
      <c r="E633">
        <v>3</v>
      </c>
      <c r="F633">
        <v>-0.66</v>
      </c>
      <c r="G633">
        <v>4787900</v>
      </c>
      <c r="H633">
        <v>14505</v>
      </c>
      <c r="I633">
        <v>3306</v>
      </c>
      <c r="J633">
        <v>4.59</v>
      </c>
      <c r="K633" s="130" t="s">
        <v>1020</v>
      </c>
      <c r="L633">
        <v>1.68</v>
      </c>
      <c r="M633" s="130" t="s">
        <v>940</v>
      </c>
      <c r="N633">
        <v>0.65</v>
      </c>
      <c r="O633">
        <v>17.27</v>
      </c>
      <c r="P633">
        <v>38.6</v>
      </c>
      <c r="Q633">
        <v>9.6</v>
      </c>
      <c r="R633" s="130" t="s">
        <v>988</v>
      </c>
      <c r="S633">
        <v>28.99</v>
      </c>
      <c r="T633" s="130"/>
      <c r="U633">
        <v>32</v>
      </c>
      <c r="V633">
        <v>68</v>
      </c>
      <c r="W633">
        <v>-0.03</v>
      </c>
      <c r="X633" s="130"/>
    </row>
    <row r="634" spans="1:24" x14ac:dyDescent="0.3">
      <c r="A634" s="130" t="s">
        <v>197</v>
      </c>
      <c r="B634">
        <v>632</v>
      </c>
      <c r="C634" s="130" t="s">
        <v>895</v>
      </c>
      <c r="D634" s="130" t="s">
        <v>6</v>
      </c>
      <c r="E634">
        <v>28.75</v>
      </c>
      <c r="F634">
        <v>0</v>
      </c>
      <c r="G634">
        <v>712600</v>
      </c>
      <c r="H634">
        <v>20374</v>
      </c>
      <c r="I634">
        <v>24411</v>
      </c>
      <c r="K634" s="130" t="s">
        <v>3652</v>
      </c>
      <c r="L634">
        <v>1.51</v>
      </c>
      <c r="M634" s="130" t="s">
        <v>962</v>
      </c>
      <c r="N634">
        <v>0</v>
      </c>
      <c r="O634">
        <v>1.68</v>
      </c>
      <c r="P634">
        <v>-0.32</v>
      </c>
      <c r="Q634">
        <v>-4.2699999999999996</v>
      </c>
      <c r="R634" s="130" t="s">
        <v>1119</v>
      </c>
      <c r="S634">
        <v>49.07</v>
      </c>
      <c r="T634" s="130"/>
      <c r="X634" s="130"/>
    </row>
    <row r="635" spans="1:24" x14ac:dyDescent="0.3">
      <c r="A635" s="130" t="s">
        <v>196</v>
      </c>
      <c r="B635">
        <v>633</v>
      </c>
      <c r="C635" s="130" t="s">
        <v>905</v>
      </c>
      <c r="D635" s="130" t="s">
        <v>6</v>
      </c>
      <c r="E635">
        <v>31.75</v>
      </c>
      <c r="F635">
        <v>0</v>
      </c>
      <c r="G635">
        <v>18700</v>
      </c>
      <c r="H635">
        <v>586</v>
      </c>
      <c r="I635">
        <v>2857</v>
      </c>
      <c r="J635">
        <v>7.84</v>
      </c>
      <c r="K635" s="130" t="s">
        <v>3043</v>
      </c>
      <c r="L635">
        <v>0.25</v>
      </c>
      <c r="M635" s="130" t="s">
        <v>907</v>
      </c>
      <c r="N635">
        <v>4.0199999999999996</v>
      </c>
      <c r="O635">
        <v>16.7</v>
      </c>
      <c r="P635">
        <v>18.03</v>
      </c>
      <c r="Q635">
        <v>9.9700000000000006</v>
      </c>
      <c r="R635" s="130" t="s">
        <v>2909</v>
      </c>
      <c r="S635">
        <v>30.85</v>
      </c>
      <c r="T635" s="130"/>
      <c r="U635">
        <v>190</v>
      </c>
      <c r="V635">
        <v>122</v>
      </c>
      <c r="W635">
        <v>0.79</v>
      </c>
      <c r="X635" s="130"/>
    </row>
    <row r="636" spans="1:24" x14ac:dyDescent="0.3">
      <c r="A636" s="130" t="s">
        <v>195</v>
      </c>
      <c r="B636">
        <v>634</v>
      </c>
      <c r="C636" s="130" t="s">
        <v>895</v>
      </c>
      <c r="D636" s="130" t="s">
        <v>82</v>
      </c>
      <c r="E636">
        <v>0.46</v>
      </c>
      <c r="F636">
        <v>0</v>
      </c>
      <c r="G636">
        <v>0</v>
      </c>
      <c r="H636">
        <v>0</v>
      </c>
      <c r="I636">
        <v>348</v>
      </c>
      <c r="K636" s="130"/>
      <c r="L636">
        <v>0.18</v>
      </c>
      <c r="M636" s="130"/>
      <c r="N636">
        <v>0</v>
      </c>
      <c r="O636">
        <v>6.98</v>
      </c>
      <c r="P636">
        <v>6.4</v>
      </c>
      <c r="Q636">
        <v>5.08</v>
      </c>
      <c r="R636" s="130"/>
      <c r="S636">
        <v>53.48</v>
      </c>
      <c r="T636" s="130"/>
      <c r="X636" s="130"/>
    </row>
    <row r="637" spans="1:24" x14ac:dyDescent="0.3">
      <c r="A637" s="130" t="s">
        <v>194</v>
      </c>
      <c r="B637">
        <v>635</v>
      </c>
      <c r="C637" s="130" t="s">
        <v>905</v>
      </c>
      <c r="D637" s="130" t="s">
        <v>6</v>
      </c>
      <c r="E637">
        <v>1.17</v>
      </c>
      <c r="F637">
        <v>0.86</v>
      </c>
      <c r="G637">
        <v>6750400</v>
      </c>
      <c r="H637">
        <v>7962</v>
      </c>
      <c r="I637">
        <v>398</v>
      </c>
      <c r="K637" s="130" t="s">
        <v>907</v>
      </c>
      <c r="L637">
        <v>0.71</v>
      </c>
      <c r="M637" s="130"/>
      <c r="N637">
        <v>0</v>
      </c>
      <c r="O637">
        <v>-1.19</v>
      </c>
      <c r="P637">
        <v>-3.3</v>
      </c>
      <c r="Q637">
        <v>-2.59</v>
      </c>
      <c r="R637" s="130"/>
      <c r="S637">
        <v>37.01</v>
      </c>
      <c r="T637" s="130"/>
      <c r="X637" s="130"/>
    </row>
    <row r="638" spans="1:24" x14ac:dyDescent="0.3">
      <c r="A638" s="130" t="s">
        <v>193</v>
      </c>
      <c r="B638">
        <v>636</v>
      </c>
      <c r="C638" s="130" t="s">
        <v>895</v>
      </c>
      <c r="D638" s="130" t="s">
        <v>6</v>
      </c>
      <c r="E638">
        <v>1.43</v>
      </c>
      <c r="F638">
        <v>2.14</v>
      </c>
      <c r="G638">
        <v>11359300</v>
      </c>
      <c r="H638">
        <v>16146</v>
      </c>
      <c r="I638">
        <v>6027</v>
      </c>
      <c r="J638">
        <v>23.52</v>
      </c>
      <c r="K638" s="130" t="s">
        <v>960</v>
      </c>
      <c r="L638">
        <v>0.9</v>
      </c>
      <c r="M638" s="130" t="s">
        <v>914</v>
      </c>
      <c r="N638">
        <v>0.06</v>
      </c>
      <c r="O638">
        <v>3.97</v>
      </c>
      <c r="P638">
        <v>7.06</v>
      </c>
      <c r="Q638">
        <v>5.08</v>
      </c>
      <c r="R638" s="130" t="s">
        <v>3032</v>
      </c>
      <c r="S638">
        <v>50.56</v>
      </c>
      <c r="T638" s="130"/>
      <c r="U638">
        <v>722</v>
      </c>
      <c r="V638">
        <v>778</v>
      </c>
      <c r="W638">
        <v>0.2</v>
      </c>
      <c r="X638" s="130"/>
    </row>
    <row r="639" spans="1:24" x14ac:dyDescent="0.3">
      <c r="A639" s="130" t="s">
        <v>192</v>
      </c>
      <c r="B639">
        <v>637</v>
      </c>
      <c r="C639" s="130" t="s">
        <v>895</v>
      </c>
      <c r="D639" s="130" t="s">
        <v>6</v>
      </c>
      <c r="E639">
        <v>2.9</v>
      </c>
      <c r="F639">
        <v>0.69</v>
      </c>
      <c r="G639">
        <v>883500</v>
      </c>
      <c r="H639">
        <v>2578</v>
      </c>
      <c r="I639">
        <v>1740</v>
      </c>
      <c r="J639">
        <v>11.55</v>
      </c>
      <c r="K639" s="130" t="s">
        <v>1050</v>
      </c>
      <c r="L639">
        <v>0.9</v>
      </c>
      <c r="M639" s="130"/>
      <c r="N639">
        <v>0.25</v>
      </c>
      <c r="O639">
        <v>7</v>
      </c>
      <c r="P639">
        <v>11.06</v>
      </c>
      <c r="Q639">
        <v>5.08</v>
      </c>
      <c r="R639" s="130" t="s">
        <v>3231</v>
      </c>
      <c r="S639">
        <v>88.41</v>
      </c>
      <c r="T639" s="130"/>
      <c r="U639">
        <v>415</v>
      </c>
      <c r="V639">
        <v>439</v>
      </c>
      <c r="W639">
        <v>-0.68</v>
      </c>
      <c r="X639" s="130"/>
    </row>
    <row r="640" spans="1:24" x14ac:dyDescent="0.3">
      <c r="A640" s="130" t="s">
        <v>862</v>
      </c>
      <c r="B640">
        <v>638</v>
      </c>
      <c r="C640" s="130" t="s">
        <v>905</v>
      </c>
      <c r="D640" s="130" t="s">
        <v>6</v>
      </c>
      <c r="E640">
        <v>38</v>
      </c>
      <c r="F640">
        <v>3.4</v>
      </c>
      <c r="G640">
        <v>33710700</v>
      </c>
      <c r="H640">
        <v>1267338</v>
      </c>
      <c r="I640">
        <v>0</v>
      </c>
      <c r="K640" s="130" t="s">
        <v>916</v>
      </c>
      <c r="M640" s="130" t="s">
        <v>916</v>
      </c>
      <c r="N640">
        <v>0</v>
      </c>
      <c r="O640">
        <v>7.93</v>
      </c>
      <c r="P640">
        <v>20.74</v>
      </c>
      <c r="Q640">
        <v>27.17</v>
      </c>
      <c r="R640" s="130" t="s">
        <v>916</v>
      </c>
      <c r="S640">
        <v>44.53</v>
      </c>
      <c r="T640" s="130"/>
      <c r="X640" s="130"/>
    </row>
    <row r="641" spans="1:24" x14ac:dyDescent="0.3">
      <c r="A641" s="130" t="s">
        <v>191</v>
      </c>
      <c r="B641">
        <v>639</v>
      </c>
      <c r="C641" s="130" t="s">
        <v>905</v>
      </c>
      <c r="D641" s="130" t="s">
        <v>6</v>
      </c>
      <c r="E641">
        <v>2.36</v>
      </c>
      <c r="F641">
        <v>4.42</v>
      </c>
      <c r="G641">
        <v>76600</v>
      </c>
      <c r="H641">
        <v>176</v>
      </c>
      <c r="I641">
        <v>1086</v>
      </c>
      <c r="J641">
        <v>26.12</v>
      </c>
      <c r="K641" s="130" t="s">
        <v>1038</v>
      </c>
      <c r="L641">
        <v>0.23</v>
      </c>
      <c r="M641" s="130" t="s">
        <v>1083</v>
      </c>
      <c r="N641">
        <v>0.09</v>
      </c>
      <c r="O641">
        <v>6.76</v>
      </c>
      <c r="P641">
        <v>6.88</v>
      </c>
      <c r="Q641">
        <v>6.63</v>
      </c>
      <c r="R641" s="130" t="s">
        <v>3232</v>
      </c>
      <c r="S641">
        <v>27.6</v>
      </c>
      <c r="T641" s="130"/>
      <c r="U641">
        <v>753</v>
      </c>
      <c r="V641">
        <v>663</v>
      </c>
      <c r="W641">
        <v>-2.41</v>
      </c>
      <c r="X641" s="130"/>
    </row>
    <row r="642" spans="1:24" x14ac:dyDescent="0.3">
      <c r="A642" s="130" t="s">
        <v>190</v>
      </c>
      <c r="B642">
        <v>640</v>
      </c>
      <c r="C642" s="130" t="s">
        <v>905</v>
      </c>
      <c r="D642" s="130" t="s">
        <v>6</v>
      </c>
      <c r="E642">
        <v>28</v>
      </c>
      <c r="F642">
        <v>-0.88</v>
      </c>
      <c r="G642">
        <v>666700</v>
      </c>
      <c r="H642">
        <v>18681</v>
      </c>
      <c r="I642">
        <v>16800</v>
      </c>
      <c r="J642">
        <v>7.42</v>
      </c>
      <c r="K642" s="130" t="s">
        <v>1112</v>
      </c>
      <c r="L642">
        <v>4.2699999999999996</v>
      </c>
      <c r="M642" s="130" t="s">
        <v>957</v>
      </c>
      <c r="N642">
        <v>3.77</v>
      </c>
      <c r="O642">
        <v>6.24</v>
      </c>
      <c r="P642">
        <v>27.12</v>
      </c>
      <c r="Q642">
        <v>18.28</v>
      </c>
      <c r="R642" s="130" t="s">
        <v>2920</v>
      </c>
      <c r="S642">
        <v>54.5</v>
      </c>
      <c r="T642" s="130"/>
      <c r="U642">
        <v>101</v>
      </c>
      <c r="V642">
        <v>375</v>
      </c>
      <c r="W642">
        <v>1.03</v>
      </c>
      <c r="X642" s="130"/>
    </row>
    <row r="643" spans="1:24" x14ac:dyDescent="0.3">
      <c r="A643" s="130" t="s">
        <v>189</v>
      </c>
      <c r="B643">
        <v>641</v>
      </c>
      <c r="C643" s="130" t="s">
        <v>895</v>
      </c>
      <c r="D643" s="130" t="s">
        <v>6</v>
      </c>
      <c r="E643">
        <v>9</v>
      </c>
      <c r="F643">
        <v>0.56000000000000005</v>
      </c>
      <c r="G643">
        <v>1872900</v>
      </c>
      <c r="H643">
        <v>16850</v>
      </c>
      <c r="I643">
        <v>4343</v>
      </c>
      <c r="J643">
        <v>6.45</v>
      </c>
      <c r="K643" s="130" t="s">
        <v>989</v>
      </c>
      <c r="L643">
        <v>0.54</v>
      </c>
      <c r="M643" s="130" t="s">
        <v>947</v>
      </c>
      <c r="N643">
        <v>1.38</v>
      </c>
      <c r="O643">
        <v>11.19</v>
      </c>
      <c r="P643">
        <v>16.36</v>
      </c>
      <c r="Q643">
        <v>17.7</v>
      </c>
      <c r="R643" s="130" t="s">
        <v>3233</v>
      </c>
      <c r="S643">
        <v>49.26</v>
      </c>
      <c r="T643" s="130"/>
      <c r="U643">
        <v>193</v>
      </c>
      <c r="V643">
        <v>188</v>
      </c>
      <c r="W643">
        <v>-0.03</v>
      </c>
      <c r="X643" s="130"/>
    </row>
    <row r="644" spans="1:24" x14ac:dyDescent="0.3">
      <c r="A644" s="130" t="s">
        <v>188</v>
      </c>
      <c r="B644">
        <v>642</v>
      </c>
      <c r="C644" s="130" t="s">
        <v>895</v>
      </c>
      <c r="D644" s="130" t="s">
        <v>6</v>
      </c>
      <c r="E644">
        <v>89.25</v>
      </c>
      <c r="F644">
        <v>0.28000000000000003</v>
      </c>
      <c r="G644">
        <v>1887800</v>
      </c>
      <c r="H644">
        <v>168489</v>
      </c>
      <c r="I644">
        <v>71458</v>
      </c>
      <c r="J644">
        <v>10.73</v>
      </c>
      <c r="K644" s="130" t="s">
        <v>1069</v>
      </c>
      <c r="L644">
        <v>5.98</v>
      </c>
      <c r="M644" s="130" t="s">
        <v>1078</v>
      </c>
      <c r="N644">
        <v>8.34</v>
      </c>
      <c r="O644">
        <v>4.21</v>
      </c>
      <c r="P644">
        <v>18.02</v>
      </c>
      <c r="Q644">
        <v>34.94</v>
      </c>
      <c r="R644" s="130" t="s">
        <v>3234</v>
      </c>
      <c r="S644">
        <v>75.180000000000007</v>
      </c>
      <c r="T644" s="130"/>
      <c r="U644">
        <v>301</v>
      </c>
      <c r="V644">
        <v>574</v>
      </c>
      <c r="W644">
        <v>0.73</v>
      </c>
      <c r="X644" s="130"/>
    </row>
    <row r="645" spans="1:24" x14ac:dyDescent="0.3">
      <c r="A645" s="130" t="s">
        <v>187</v>
      </c>
      <c r="B645">
        <v>643</v>
      </c>
      <c r="C645" s="130" t="s">
        <v>895</v>
      </c>
      <c r="D645" s="130" t="s">
        <v>6</v>
      </c>
      <c r="E645">
        <v>2</v>
      </c>
      <c r="F645">
        <v>1.01</v>
      </c>
      <c r="G645">
        <v>721500</v>
      </c>
      <c r="H645">
        <v>1443</v>
      </c>
      <c r="I645">
        <v>1451</v>
      </c>
      <c r="K645" s="130" t="s">
        <v>2926</v>
      </c>
      <c r="L645">
        <v>0.96</v>
      </c>
      <c r="M645" s="130"/>
      <c r="N645">
        <v>0</v>
      </c>
      <c r="O645">
        <v>-10.15</v>
      </c>
      <c r="P645">
        <v>-16.86</v>
      </c>
      <c r="Q645">
        <v>-996.8</v>
      </c>
      <c r="R645" s="130"/>
      <c r="S645">
        <v>33.19</v>
      </c>
      <c r="T645" s="130"/>
      <c r="X645" s="130"/>
    </row>
    <row r="646" spans="1:24" x14ac:dyDescent="0.3">
      <c r="A646" s="130" t="s">
        <v>186</v>
      </c>
      <c r="B646">
        <v>644</v>
      </c>
      <c r="C646" s="130" t="s">
        <v>895</v>
      </c>
      <c r="D646" s="130" t="s">
        <v>6</v>
      </c>
      <c r="E646">
        <v>9.1</v>
      </c>
      <c r="F646">
        <v>0</v>
      </c>
      <c r="G646">
        <v>1181600</v>
      </c>
      <c r="H646">
        <v>10794</v>
      </c>
      <c r="I646">
        <v>4550</v>
      </c>
      <c r="J646">
        <v>10.51</v>
      </c>
      <c r="K646" s="130" t="s">
        <v>1088</v>
      </c>
      <c r="L646">
        <v>0.37</v>
      </c>
      <c r="M646" s="130" t="s">
        <v>1108</v>
      </c>
      <c r="N646">
        <v>0.86</v>
      </c>
      <c r="O646">
        <v>8.35</v>
      </c>
      <c r="P646">
        <v>8.19</v>
      </c>
      <c r="Q646">
        <v>20.96</v>
      </c>
      <c r="R646" s="130" t="s">
        <v>3235</v>
      </c>
      <c r="S646">
        <v>24.48</v>
      </c>
      <c r="T646" s="130"/>
      <c r="U646">
        <v>468</v>
      </c>
      <c r="V646">
        <v>370</v>
      </c>
      <c r="W646">
        <v>1.69</v>
      </c>
      <c r="X646" s="130"/>
    </row>
    <row r="647" spans="1:24" x14ac:dyDescent="0.3">
      <c r="A647" s="130" t="s">
        <v>185</v>
      </c>
      <c r="B647">
        <v>645</v>
      </c>
      <c r="C647" s="130" t="s">
        <v>895</v>
      </c>
      <c r="D647" s="130" t="s">
        <v>6</v>
      </c>
      <c r="E647">
        <v>7</v>
      </c>
      <c r="F647">
        <v>5.26</v>
      </c>
      <c r="G647">
        <v>9961800</v>
      </c>
      <c r="H647">
        <v>68449</v>
      </c>
      <c r="I647">
        <v>9660</v>
      </c>
      <c r="J647">
        <v>65.95</v>
      </c>
      <c r="K647" s="130" t="s">
        <v>3040</v>
      </c>
      <c r="L647">
        <v>0.72</v>
      </c>
      <c r="M647" s="130" t="s">
        <v>894</v>
      </c>
      <c r="N647">
        <v>0.11</v>
      </c>
      <c r="O647">
        <v>5.19</v>
      </c>
      <c r="P647">
        <v>7.19</v>
      </c>
      <c r="Q647">
        <v>4.54</v>
      </c>
      <c r="R647" s="130" t="s">
        <v>2910</v>
      </c>
      <c r="S647">
        <v>42.17</v>
      </c>
      <c r="T647" s="130"/>
      <c r="U647">
        <v>881</v>
      </c>
      <c r="V647">
        <v>891</v>
      </c>
      <c r="W647">
        <v>8.7899999999999991</v>
      </c>
      <c r="X647" s="130"/>
    </row>
    <row r="648" spans="1:24" x14ac:dyDescent="0.3">
      <c r="A648" s="130" t="s">
        <v>184</v>
      </c>
      <c r="B648">
        <v>646</v>
      </c>
      <c r="C648" s="130" t="s">
        <v>895</v>
      </c>
      <c r="D648" s="130" t="s">
        <v>6</v>
      </c>
      <c r="E648">
        <v>9.9499999999999993</v>
      </c>
      <c r="F648">
        <v>3.11</v>
      </c>
      <c r="G648">
        <v>3521600</v>
      </c>
      <c r="H648">
        <v>35010</v>
      </c>
      <c r="I648">
        <v>4599</v>
      </c>
      <c r="J648">
        <v>13</v>
      </c>
      <c r="K648" s="130" t="s">
        <v>3651</v>
      </c>
      <c r="L648">
        <v>0.65</v>
      </c>
      <c r="M648" s="130" t="s">
        <v>921</v>
      </c>
      <c r="N648">
        <v>0.79</v>
      </c>
      <c r="O648">
        <v>9.7100000000000009</v>
      </c>
      <c r="P648">
        <v>14.57</v>
      </c>
      <c r="Q648">
        <v>23.15</v>
      </c>
      <c r="R648" s="130" t="s">
        <v>2936</v>
      </c>
      <c r="S648">
        <v>58.85</v>
      </c>
      <c r="T648" s="130"/>
      <c r="U648">
        <v>427</v>
      </c>
      <c r="V648">
        <v>436</v>
      </c>
      <c r="W648">
        <v>1.5</v>
      </c>
      <c r="X648" s="130"/>
    </row>
    <row r="649" spans="1:24" x14ac:dyDescent="0.3">
      <c r="A649" s="130" t="s">
        <v>183</v>
      </c>
      <c r="B649">
        <v>647</v>
      </c>
      <c r="C649" s="130" t="s">
        <v>895</v>
      </c>
      <c r="D649" s="130" t="s">
        <v>6</v>
      </c>
      <c r="E649">
        <v>1.85</v>
      </c>
      <c r="F649">
        <v>1.65</v>
      </c>
      <c r="G649">
        <v>2169200</v>
      </c>
      <c r="H649">
        <v>4017</v>
      </c>
      <c r="I649">
        <v>440</v>
      </c>
      <c r="J649">
        <v>236.07</v>
      </c>
      <c r="K649" s="130" t="s">
        <v>977</v>
      </c>
      <c r="L649">
        <v>1.66</v>
      </c>
      <c r="M649" s="130"/>
      <c r="N649">
        <v>0.01</v>
      </c>
      <c r="O649">
        <v>3.28</v>
      </c>
      <c r="P649">
        <v>0.44</v>
      </c>
      <c r="Q649">
        <v>1.74</v>
      </c>
      <c r="R649" s="130"/>
      <c r="S649">
        <v>43.12</v>
      </c>
      <c r="T649" s="130"/>
      <c r="U649">
        <v>1089</v>
      </c>
      <c r="V649">
        <v>1013</v>
      </c>
      <c r="W649">
        <v>-0.97</v>
      </c>
      <c r="X649" s="130"/>
    </row>
    <row r="650" spans="1:24" x14ac:dyDescent="0.3">
      <c r="A650" s="130" t="s">
        <v>182</v>
      </c>
      <c r="B650">
        <v>648</v>
      </c>
      <c r="C650" s="130" t="s">
        <v>895</v>
      </c>
      <c r="D650" s="130" t="s">
        <v>6</v>
      </c>
      <c r="E650">
        <v>3.24</v>
      </c>
      <c r="F650">
        <v>0.62</v>
      </c>
      <c r="G650">
        <v>1945900</v>
      </c>
      <c r="H650">
        <v>6289</v>
      </c>
      <c r="I650">
        <v>998</v>
      </c>
      <c r="J650">
        <v>45.06</v>
      </c>
      <c r="K650" s="130" t="s">
        <v>2752</v>
      </c>
      <c r="L650">
        <v>0.59</v>
      </c>
      <c r="M650" s="130" t="s">
        <v>921</v>
      </c>
      <c r="N650">
        <v>7.0000000000000007E-2</v>
      </c>
      <c r="O650">
        <v>5.63</v>
      </c>
      <c r="P650">
        <v>5.33</v>
      </c>
      <c r="Q650">
        <v>-0.23</v>
      </c>
      <c r="R650" s="130" t="s">
        <v>3169</v>
      </c>
      <c r="S650">
        <v>39.450000000000003</v>
      </c>
      <c r="T650" s="130"/>
      <c r="U650">
        <v>899</v>
      </c>
      <c r="V650">
        <v>831</v>
      </c>
      <c r="W650">
        <v>1.42</v>
      </c>
      <c r="X650" s="130"/>
    </row>
    <row r="651" spans="1:24" x14ac:dyDescent="0.3">
      <c r="A651" s="130" t="s">
        <v>181</v>
      </c>
      <c r="B651">
        <v>649</v>
      </c>
      <c r="C651" s="130" t="s">
        <v>895</v>
      </c>
      <c r="D651" s="130" t="s">
        <v>6</v>
      </c>
      <c r="E651">
        <v>1</v>
      </c>
      <c r="F651">
        <v>-2.91</v>
      </c>
      <c r="G651">
        <v>415000</v>
      </c>
      <c r="H651">
        <v>424</v>
      </c>
      <c r="I651">
        <v>459</v>
      </c>
      <c r="K651" s="130" t="s">
        <v>1011</v>
      </c>
      <c r="L651">
        <v>0.96</v>
      </c>
      <c r="M651" s="130"/>
      <c r="N651">
        <v>0</v>
      </c>
      <c r="O651">
        <v>-4.1900000000000004</v>
      </c>
      <c r="P651">
        <v>-11.81</v>
      </c>
      <c r="Q651">
        <v>-27.74</v>
      </c>
      <c r="R651" s="130"/>
      <c r="S651">
        <v>68.930000000000007</v>
      </c>
      <c r="T651" s="130"/>
      <c r="X651" s="130"/>
    </row>
    <row r="652" spans="1:24" x14ac:dyDescent="0.3">
      <c r="A652" s="130" t="s">
        <v>180</v>
      </c>
      <c r="B652">
        <v>650</v>
      </c>
      <c r="C652" s="130" t="s">
        <v>895</v>
      </c>
      <c r="D652" s="130" t="s">
        <v>6</v>
      </c>
      <c r="E652">
        <v>24.2</v>
      </c>
      <c r="F652">
        <v>-0.41</v>
      </c>
      <c r="G652">
        <v>1100</v>
      </c>
      <c r="H652">
        <v>27</v>
      </c>
      <c r="I652">
        <v>3630</v>
      </c>
      <c r="J652">
        <v>10.64</v>
      </c>
      <c r="K652" s="130" t="s">
        <v>926</v>
      </c>
      <c r="L652">
        <v>0.09</v>
      </c>
      <c r="M652" s="130" t="s">
        <v>986</v>
      </c>
      <c r="N652">
        <v>2.2799999999999998</v>
      </c>
      <c r="O652">
        <v>13.07</v>
      </c>
      <c r="P652">
        <v>12.21</v>
      </c>
      <c r="Q652">
        <v>18.059999999999999</v>
      </c>
      <c r="R652" s="130" t="s">
        <v>3215</v>
      </c>
      <c r="S652">
        <v>34.299999999999997</v>
      </c>
      <c r="T652" s="130"/>
      <c r="U652">
        <v>359</v>
      </c>
      <c r="V652">
        <v>242</v>
      </c>
      <c r="W652">
        <v>3.11</v>
      </c>
      <c r="X652" s="130"/>
    </row>
    <row r="653" spans="1:24" x14ac:dyDescent="0.3">
      <c r="A653" s="130" t="s">
        <v>179</v>
      </c>
      <c r="B653">
        <v>651</v>
      </c>
      <c r="C653" s="130" t="s">
        <v>905</v>
      </c>
      <c r="D653" s="130" t="s">
        <v>6</v>
      </c>
      <c r="E653">
        <v>1.07</v>
      </c>
      <c r="F653">
        <v>1.9</v>
      </c>
      <c r="G653">
        <v>1035200</v>
      </c>
      <c r="H653">
        <v>1094</v>
      </c>
      <c r="I653">
        <v>718</v>
      </c>
      <c r="J653">
        <v>48.13</v>
      </c>
      <c r="K653" s="130" t="s">
        <v>2746</v>
      </c>
      <c r="L653">
        <v>1.3</v>
      </c>
      <c r="M653" s="130"/>
      <c r="N653">
        <v>0.02</v>
      </c>
      <c r="O653">
        <v>4.57</v>
      </c>
      <c r="P653">
        <v>7.93</v>
      </c>
      <c r="Q653">
        <v>0.61</v>
      </c>
      <c r="R653" s="130"/>
      <c r="S653">
        <v>33.65</v>
      </c>
      <c r="T653" s="130"/>
      <c r="U653">
        <v>826</v>
      </c>
      <c r="V653">
        <v>893</v>
      </c>
      <c r="W653">
        <v>-2.81</v>
      </c>
      <c r="X653" s="130"/>
    </row>
    <row r="654" spans="1:24" x14ac:dyDescent="0.3">
      <c r="A654" s="130" t="s">
        <v>178</v>
      </c>
      <c r="B654">
        <v>652</v>
      </c>
      <c r="C654" s="130" t="s">
        <v>895</v>
      </c>
      <c r="D654" s="130" t="s">
        <v>6</v>
      </c>
      <c r="E654">
        <v>3.58</v>
      </c>
      <c r="F654">
        <v>1.1299999999999999</v>
      </c>
      <c r="G654">
        <v>257700</v>
      </c>
      <c r="H654">
        <v>917</v>
      </c>
      <c r="I654">
        <v>1427</v>
      </c>
      <c r="J654">
        <v>11.94</v>
      </c>
      <c r="K654" s="130" t="s">
        <v>2239</v>
      </c>
      <c r="L654">
        <v>0.35</v>
      </c>
      <c r="M654" s="130" t="s">
        <v>942</v>
      </c>
      <c r="N654">
        <v>0.3</v>
      </c>
      <c r="O654">
        <v>9.24</v>
      </c>
      <c r="P654">
        <v>10.31</v>
      </c>
      <c r="Q654">
        <v>11.99</v>
      </c>
      <c r="R654" s="130" t="s">
        <v>3058</v>
      </c>
      <c r="S654">
        <v>29.57</v>
      </c>
      <c r="T654" s="130"/>
      <c r="U654">
        <v>442</v>
      </c>
      <c r="V654">
        <v>373</v>
      </c>
      <c r="W654">
        <v>0.8</v>
      </c>
      <c r="X654" s="130"/>
    </row>
    <row r="655" spans="1:24" x14ac:dyDescent="0.3">
      <c r="A655" s="130" t="s">
        <v>177</v>
      </c>
      <c r="B655">
        <v>653</v>
      </c>
      <c r="C655" s="130" t="s">
        <v>895</v>
      </c>
      <c r="D655" s="130" t="s">
        <v>6</v>
      </c>
      <c r="E655">
        <v>11.1</v>
      </c>
      <c r="F655">
        <v>0</v>
      </c>
      <c r="G655">
        <v>4302200</v>
      </c>
      <c r="H655">
        <v>48126</v>
      </c>
      <c r="I655">
        <v>9665</v>
      </c>
      <c r="J655">
        <v>7.12</v>
      </c>
      <c r="K655" s="130" t="s">
        <v>999</v>
      </c>
      <c r="L655">
        <v>1.78</v>
      </c>
      <c r="M655" s="130" t="s">
        <v>904</v>
      </c>
      <c r="N655">
        <v>1.56</v>
      </c>
      <c r="O655">
        <v>13.27</v>
      </c>
      <c r="P655">
        <v>26.29</v>
      </c>
      <c r="Q655">
        <v>8.27</v>
      </c>
      <c r="R655" s="130" t="s">
        <v>3048</v>
      </c>
      <c r="S655">
        <v>21.83</v>
      </c>
      <c r="T655" s="130"/>
      <c r="U655">
        <v>101</v>
      </c>
      <c r="V655">
        <v>149</v>
      </c>
      <c r="W655">
        <v>0.17</v>
      </c>
      <c r="X655" s="130"/>
    </row>
    <row r="656" spans="1:24" x14ac:dyDescent="0.3">
      <c r="A656" s="130" t="s">
        <v>176</v>
      </c>
      <c r="B656">
        <v>654</v>
      </c>
      <c r="C656" s="130" t="s">
        <v>895</v>
      </c>
      <c r="D656" s="130" t="s">
        <v>6</v>
      </c>
      <c r="E656">
        <v>34.5</v>
      </c>
      <c r="F656">
        <v>3.76</v>
      </c>
      <c r="G656">
        <v>64500</v>
      </c>
      <c r="H656">
        <v>2193</v>
      </c>
      <c r="I656">
        <v>1377</v>
      </c>
      <c r="J656">
        <v>8.6</v>
      </c>
      <c r="K656" s="130" t="s">
        <v>1014</v>
      </c>
      <c r="L656">
        <v>0.3</v>
      </c>
      <c r="M656" s="130" t="s">
        <v>1080</v>
      </c>
      <c r="N656">
        <v>3.98</v>
      </c>
      <c r="O656">
        <v>2.4900000000000002</v>
      </c>
      <c r="P656">
        <v>2.48</v>
      </c>
      <c r="Q656">
        <v>2.4500000000000002</v>
      </c>
      <c r="R656" s="130" t="s">
        <v>2239</v>
      </c>
      <c r="S656">
        <v>24.79</v>
      </c>
      <c r="T656" s="130"/>
      <c r="U656">
        <v>584</v>
      </c>
      <c r="V656">
        <v>581</v>
      </c>
      <c r="W656">
        <v>1.6</v>
      </c>
      <c r="X656" s="130"/>
    </row>
    <row r="657" spans="1:24" x14ac:dyDescent="0.3">
      <c r="A657" s="130" t="s">
        <v>175</v>
      </c>
      <c r="B657">
        <v>655</v>
      </c>
      <c r="C657" s="130" t="s">
        <v>895</v>
      </c>
      <c r="D657" s="130" t="s">
        <v>6</v>
      </c>
      <c r="E657">
        <v>2.58</v>
      </c>
      <c r="F657">
        <v>5.74</v>
      </c>
      <c r="G657">
        <v>2823300</v>
      </c>
      <c r="H657">
        <v>7178</v>
      </c>
      <c r="I657">
        <v>549</v>
      </c>
      <c r="J657">
        <v>26.11</v>
      </c>
      <c r="K657" s="130" t="s">
        <v>1119</v>
      </c>
      <c r="L657">
        <v>1.36</v>
      </c>
      <c r="M657" s="130"/>
      <c r="N657">
        <v>0.09</v>
      </c>
      <c r="O657">
        <v>4.7</v>
      </c>
      <c r="P657">
        <v>4.2699999999999996</v>
      </c>
      <c r="Q657">
        <v>-2.98</v>
      </c>
      <c r="R657" s="130"/>
      <c r="S657">
        <v>51.13</v>
      </c>
      <c r="T657" s="130"/>
      <c r="U657">
        <v>839</v>
      </c>
      <c r="V657">
        <v>783</v>
      </c>
      <c r="W657">
        <v>-0.15</v>
      </c>
      <c r="X657" s="130"/>
    </row>
    <row r="658" spans="1:24" x14ac:dyDescent="0.3">
      <c r="A658" s="130" t="s">
        <v>174</v>
      </c>
      <c r="B658">
        <v>656</v>
      </c>
      <c r="C658" s="130" t="s">
        <v>905</v>
      </c>
      <c r="D658" s="130" t="s">
        <v>6</v>
      </c>
      <c r="E658">
        <v>30.5</v>
      </c>
      <c r="F658">
        <v>1.67</v>
      </c>
      <c r="G658">
        <v>9800</v>
      </c>
      <c r="H658">
        <v>294</v>
      </c>
      <c r="I658">
        <v>5490</v>
      </c>
      <c r="J658">
        <v>23.93</v>
      </c>
      <c r="K658" s="130" t="s">
        <v>2398</v>
      </c>
      <c r="L658">
        <v>0.18</v>
      </c>
      <c r="M658" s="130" t="s">
        <v>950</v>
      </c>
      <c r="N658">
        <v>1.27</v>
      </c>
      <c r="O658">
        <v>12.31</v>
      </c>
      <c r="P658">
        <v>11.77</v>
      </c>
      <c r="Q658">
        <v>11.95</v>
      </c>
      <c r="R658" s="130" t="s">
        <v>1041</v>
      </c>
      <c r="S658">
        <v>41.12</v>
      </c>
      <c r="T658" s="130"/>
      <c r="U658">
        <v>581</v>
      </c>
      <c r="V658">
        <v>470</v>
      </c>
      <c r="W658">
        <v>0.75</v>
      </c>
      <c r="X658" s="130"/>
    </row>
    <row r="659" spans="1:24" x14ac:dyDescent="0.3">
      <c r="A659" s="130" t="s">
        <v>173</v>
      </c>
      <c r="B659">
        <v>657</v>
      </c>
      <c r="C659" s="130" t="s">
        <v>905</v>
      </c>
      <c r="D659" s="130" t="s">
        <v>6</v>
      </c>
      <c r="E659">
        <v>7.05</v>
      </c>
      <c r="F659">
        <v>0.71</v>
      </c>
      <c r="G659">
        <v>881200</v>
      </c>
      <c r="H659">
        <v>6147</v>
      </c>
      <c r="I659">
        <v>1512</v>
      </c>
      <c r="J659">
        <v>5.95</v>
      </c>
      <c r="K659" s="130" t="s">
        <v>994</v>
      </c>
      <c r="L659">
        <v>2.16</v>
      </c>
      <c r="M659" s="130" t="s">
        <v>897</v>
      </c>
      <c r="N659">
        <v>1.17</v>
      </c>
      <c r="O659">
        <v>7.39</v>
      </c>
      <c r="P659">
        <v>16.059999999999999</v>
      </c>
      <c r="Q659">
        <v>23.37</v>
      </c>
      <c r="R659" s="130" t="s">
        <v>3236</v>
      </c>
      <c r="S659">
        <v>52.59</v>
      </c>
      <c r="T659" s="130"/>
      <c r="U659">
        <v>193</v>
      </c>
      <c r="V659">
        <v>302</v>
      </c>
      <c r="W659">
        <v>0.22</v>
      </c>
      <c r="X659" s="130"/>
    </row>
    <row r="660" spans="1:24" x14ac:dyDescent="0.3">
      <c r="A660" s="130" t="s">
        <v>172</v>
      </c>
      <c r="B660">
        <v>658</v>
      </c>
      <c r="C660" s="130" t="s">
        <v>895</v>
      </c>
      <c r="D660" s="130" t="s">
        <v>6</v>
      </c>
      <c r="E660">
        <v>16.7</v>
      </c>
      <c r="F660">
        <v>0</v>
      </c>
      <c r="G660">
        <v>0</v>
      </c>
      <c r="H660">
        <v>0</v>
      </c>
      <c r="I660">
        <v>2004</v>
      </c>
      <c r="J660">
        <v>120.23</v>
      </c>
      <c r="K660" s="130" t="s">
        <v>1094</v>
      </c>
      <c r="L660">
        <v>0.14000000000000001</v>
      </c>
      <c r="M660" s="130" t="s">
        <v>935</v>
      </c>
      <c r="N660">
        <v>0.14000000000000001</v>
      </c>
      <c r="O660">
        <v>0.25</v>
      </c>
      <c r="P660">
        <v>0.44</v>
      </c>
      <c r="Q660">
        <v>6.03</v>
      </c>
      <c r="R660" s="130" t="s">
        <v>1108</v>
      </c>
      <c r="S660">
        <v>23.87</v>
      </c>
      <c r="T660" s="130"/>
      <c r="U660">
        <v>1070</v>
      </c>
      <c r="V660">
        <v>1111</v>
      </c>
      <c r="W660">
        <v>-14.57</v>
      </c>
      <c r="X660" s="130"/>
    </row>
    <row r="661" spans="1:24" x14ac:dyDescent="0.3">
      <c r="A661" s="130" t="s">
        <v>171</v>
      </c>
      <c r="B661">
        <v>659</v>
      </c>
      <c r="C661" s="130" t="s">
        <v>895</v>
      </c>
      <c r="D661" s="130" t="s">
        <v>6</v>
      </c>
      <c r="E661">
        <v>5.0999999999999996</v>
      </c>
      <c r="F661">
        <v>-0.97</v>
      </c>
      <c r="G661">
        <v>4653100</v>
      </c>
      <c r="H661">
        <v>23597</v>
      </c>
      <c r="I661">
        <v>4080</v>
      </c>
      <c r="J661">
        <v>22.84</v>
      </c>
      <c r="K661" s="130" t="s">
        <v>3653</v>
      </c>
      <c r="L661">
        <v>0.31</v>
      </c>
      <c r="M661" s="130" t="s">
        <v>894</v>
      </c>
      <c r="N661">
        <v>0.22</v>
      </c>
      <c r="O661">
        <v>20.329999999999998</v>
      </c>
      <c r="P661">
        <v>21.9</v>
      </c>
      <c r="Q661">
        <v>7.4</v>
      </c>
      <c r="R661" s="130" t="s">
        <v>933</v>
      </c>
      <c r="S661">
        <v>27.66</v>
      </c>
      <c r="T661" s="130"/>
      <c r="U661">
        <v>422</v>
      </c>
      <c r="V661">
        <v>365</v>
      </c>
      <c r="W661">
        <v>0.99</v>
      </c>
      <c r="X661" s="130"/>
    </row>
    <row r="662" spans="1:24" x14ac:dyDescent="0.3">
      <c r="A662" s="130" t="s">
        <v>170</v>
      </c>
      <c r="B662">
        <v>660</v>
      </c>
      <c r="C662" s="130" t="s">
        <v>905</v>
      </c>
      <c r="D662" s="130" t="s">
        <v>6</v>
      </c>
      <c r="E662">
        <v>4.34</v>
      </c>
      <c r="F662">
        <v>11.28</v>
      </c>
      <c r="G662">
        <v>72184300</v>
      </c>
      <c r="H662">
        <v>315150</v>
      </c>
      <c r="I662">
        <v>1387</v>
      </c>
      <c r="J662">
        <v>9.24</v>
      </c>
      <c r="K662" s="130" t="s">
        <v>3046</v>
      </c>
      <c r="L662">
        <v>1.1000000000000001</v>
      </c>
      <c r="M662" s="130" t="s">
        <v>927</v>
      </c>
      <c r="N662">
        <v>0.47</v>
      </c>
      <c r="O662">
        <v>19.04</v>
      </c>
      <c r="P662">
        <v>33.700000000000003</v>
      </c>
      <c r="Q662">
        <v>12.83</v>
      </c>
      <c r="R662" s="130" t="s">
        <v>1131</v>
      </c>
      <c r="S662">
        <v>64.52</v>
      </c>
      <c r="T662" s="130"/>
      <c r="U662">
        <v>119</v>
      </c>
      <c r="V662">
        <v>133</v>
      </c>
      <c r="W662">
        <v>-0.04</v>
      </c>
      <c r="X662" s="130"/>
    </row>
    <row r="663" spans="1:24" x14ac:dyDescent="0.3">
      <c r="A663" s="130" t="s">
        <v>169</v>
      </c>
      <c r="B663">
        <v>661</v>
      </c>
      <c r="C663" s="130" t="s">
        <v>895</v>
      </c>
      <c r="D663" s="130" t="s">
        <v>6</v>
      </c>
      <c r="E663">
        <v>11.1</v>
      </c>
      <c r="F663">
        <v>-0.89</v>
      </c>
      <c r="G663">
        <v>112600</v>
      </c>
      <c r="H663">
        <v>1252</v>
      </c>
      <c r="I663">
        <v>3330</v>
      </c>
      <c r="J663">
        <v>18.64</v>
      </c>
      <c r="K663" s="130" t="s">
        <v>3119</v>
      </c>
      <c r="L663">
        <v>0.62</v>
      </c>
      <c r="M663" s="130" t="s">
        <v>1129</v>
      </c>
      <c r="N663">
        <v>0.6</v>
      </c>
      <c r="O663">
        <v>9.59</v>
      </c>
      <c r="P663">
        <v>14.77</v>
      </c>
      <c r="Q663">
        <v>9.57</v>
      </c>
      <c r="R663" s="130" t="s">
        <v>2241</v>
      </c>
      <c r="S663">
        <v>23.75</v>
      </c>
      <c r="T663" s="130"/>
      <c r="U663">
        <v>479</v>
      </c>
      <c r="V663">
        <v>503</v>
      </c>
      <c r="W663">
        <v>2.2200000000000002</v>
      </c>
      <c r="X663" s="130"/>
    </row>
    <row r="664" spans="1:24" x14ac:dyDescent="0.3">
      <c r="A664" s="130" t="s">
        <v>168</v>
      </c>
      <c r="B664">
        <v>662</v>
      </c>
      <c r="C664" s="130" t="s">
        <v>905</v>
      </c>
      <c r="D664" s="130" t="s">
        <v>6</v>
      </c>
      <c r="E664">
        <v>33.75</v>
      </c>
      <c r="F664">
        <v>1.5</v>
      </c>
      <c r="G664">
        <v>1024600</v>
      </c>
      <c r="H664">
        <v>34364</v>
      </c>
      <c r="I664">
        <v>68479</v>
      </c>
      <c r="J664">
        <v>30.24</v>
      </c>
      <c r="K664" s="130" t="s">
        <v>3126</v>
      </c>
      <c r="L664">
        <v>0.45</v>
      </c>
      <c r="M664" s="130" t="s">
        <v>2756</v>
      </c>
      <c r="N664">
        <v>1.1000000000000001</v>
      </c>
      <c r="O664">
        <v>16.41</v>
      </c>
      <c r="P664">
        <v>20.09</v>
      </c>
      <c r="Q664">
        <v>14.84</v>
      </c>
      <c r="R664" s="130" t="s">
        <v>1020</v>
      </c>
      <c r="S664">
        <v>25.02</v>
      </c>
      <c r="T664" s="130"/>
      <c r="U664">
        <v>512</v>
      </c>
      <c r="V664">
        <v>475</v>
      </c>
      <c r="W664">
        <v>2.4300000000000002</v>
      </c>
      <c r="X664" s="130"/>
    </row>
    <row r="665" spans="1:24" x14ac:dyDescent="0.3">
      <c r="A665" s="130" t="s">
        <v>167</v>
      </c>
      <c r="B665">
        <v>663</v>
      </c>
      <c r="C665" s="130" t="s">
        <v>895</v>
      </c>
      <c r="D665" s="130" t="s">
        <v>6</v>
      </c>
      <c r="E665">
        <v>8.5500000000000007</v>
      </c>
      <c r="F665">
        <v>-2.29</v>
      </c>
      <c r="G665">
        <v>2179500</v>
      </c>
      <c r="H665">
        <v>18994</v>
      </c>
      <c r="I665">
        <v>4055</v>
      </c>
      <c r="J665">
        <v>15.2</v>
      </c>
      <c r="K665" s="130" t="s">
        <v>1091</v>
      </c>
      <c r="L665">
        <v>0.56000000000000005</v>
      </c>
      <c r="M665" s="130" t="s">
        <v>1017</v>
      </c>
      <c r="N665">
        <v>0.56000000000000005</v>
      </c>
      <c r="O665">
        <v>10.64</v>
      </c>
      <c r="P665">
        <v>14.61</v>
      </c>
      <c r="Q665">
        <v>15.59</v>
      </c>
      <c r="R665" s="130" t="s">
        <v>986</v>
      </c>
      <c r="S665">
        <v>40.24</v>
      </c>
      <c r="T665" s="130"/>
      <c r="U665">
        <v>403</v>
      </c>
      <c r="V665">
        <v>392</v>
      </c>
      <c r="W665">
        <v>-1.28</v>
      </c>
      <c r="X665" s="130"/>
    </row>
    <row r="666" spans="1:24" x14ac:dyDescent="0.3">
      <c r="A666" s="130" t="s">
        <v>166</v>
      </c>
      <c r="B666">
        <v>664</v>
      </c>
      <c r="C666" s="130" t="s">
        <v>895</v>
      </c>
      <c r="D666" s="130" t="s">
        <v>6</v>
      </c>
      <c r="E666">
        <v>46.75</v>
      </c>
      <c r="F666">
        <v>0.54</v>
      </c>
      <c r="G666">
        <v>11456300</v>
      </c>
      <c r="H666">
        <v>535983</v>
      </c>
      <c r="I666">
        <v>95371</v>
      </c>
      <c r="J666">
        <v>6.9</v>
      </c>
      <c r="K666" s="130" t="s">
        <v>984</v>
      </c>
      <c r="L666">
        <v>1.6</v>
      </c>
      <c r="M666" s="130" t="s">
        <v>1029</v>
      </c>
      <c r="N666">
        <v>6.59</v>
      </c>
      <c r="O666">
        <v>6.87</v>
      </c>
      <c r="P666">
        <v>12.08</v>
      </c>
      <c r="Q666">
        <v>3.64</v>
      </c>
      <c r="R666" s="130" t="s">
        <v>896</v>
      </c>
      <c r="S666">
        <v>51.96</v>
      </c>
      <c r="T666" s="130"/>
      <c r="U666">
        <v>273</v>
      </c>
      <c r="V666">
        <v>333</v>
      </c>
      <c r="W666">
        <v>-4.75</v>
      </c>
      <c r="X666" s="130"/>
    </row>
    <row r="667" spans="1:24" x14ac:dyDescent="0.3">
      <c r="A667" s="130" t="s">
        <v>165</v>
      </c>
      <c r="B667">
        <v>665</v>
      </c>
      <c r="C667" s="130" t="s">
        <v>905</v>
      </c>
      <c r="D667" s="130" t="s">
        <v>6</v>
      </c>
      <c r="E667">
        <v>210</v>
      </c>
      <c r="F667">
        <v>0</v>
      </c>
      <c r="G667">
        <v>0</v>
      </c>
      <c r="H667">
        <v>0</v>
      </c>
      <c r="I667">
        <v>1260</v>
      </c>
      <c r="J667">
        <v>10.11</v>
      </c>
      <c r="K667" s="130" t="s">
        <v>1065</v>
      </c>
      <c r="L667">
        <v>0.2</v>
      </c>
      <c r="M667" s="130" t="s">
        <v>1130</v>
      </c>
      <c r="N667">
        <v>20.77</v>
      </c>
      <c r="O667">
        <v>6.1</v>
      </c>
      <c r="P667">
        <v>6.77</v>
      </c>
      <c r="Q667">
        <v>6.63</v>
      </c>
      <c r="R667" s="130" t="s">
        <v>1105</v>
      </c>
      <c r="S667">
        <v>22.69</v>
      </c>
      <c r="T667" s="130"/>
      <c r="U667">
        <v>435</v>
      </c>
      <c r="V667">
        <v>364</v>
      </c>
      <c r="W667">
        <v>1.37</v>
      </c>
      <c r="X667" s="130"/>
    </row>
    <row r="668" spans="1:24" x14ac:dyDescent="0.3">
      <c r="A668" s="130" t="s">
        <v>164</v>
      </c>
      <c r="B668">
        <v>666</v>
      </c>
      <c r="C668" s="130" t="s">
        <v>895</v>
      </c>
      <c r="D668" s="130" t="s">
        <v>6</v>
      </c>
      <c r="E668">
        <v>6.6</v>
      </c>
      <c r="F668">
        <v>-5.04</v>
      </c>
      <c r="G668">
        <v>300</v>
      </c>
      <c r="H668">
        <v>2</v>
      </c>
      <c r="I668">
        <v>802</v>
      </c>
      <c r="J668">
        <v>15</v>
      </c>
      <c r="K668" s="130" t="s">
        <v>1051</v>
      </c>
      <c r="L668">
        <v>0.7</v>
      </c>
      <c r="M668" s="130" t="s">
        <v>950</v>
      </c>
      <c r="N668">
        <v>0.44</v>
      </c>
      <c r="O668">
        <v>8.83</v>
      </c>
      <c r="P668">
        <v>11.25</v>
      </c>
      <c r="Q668">
        <v>3.77</v>
      </c>
      <c r="R668" s="130" t="s">
        <v>3219</v>
      </c>
      <c r="S668">
        <v>23.55</v>
      </c>
      <c r="T668" s="130"/>
      <c r="U668">
        <v>472</v>
      </c>
      <c r="V668">
        <v>440</v>
      </c>
      <c r="W668">
        <v>-0.28000000000000003</v>
      </c>
      <c r="X668" s="130"/>
    </row>
    <row r="669" spans="1:24" x14ac:dyDescent="0.3">
      <c r="A669" s="130" t="s">
        <v>163</v>
      </c>
      <c r="B669">
        <v>667</v>
      </c>
      <c r="C669" s="130" t="s">
        <v>895</v>
      </c>
      <c r="D669" s="130" t="s">
        <v>6</v>
      </c>
      <c r="E669">
        <v>17.5</v>
      </c>
      <c r="F669">
        <v>2.34</v>
      </c>
      <c r="G669">
        <v>341900</v>
      </c>
      <c r="H669">
        <v>5889</v>
      </c>
      <c r="I669">
        <v>5715</v>
      </c>
      <c r="J669">
        <v>33.24</v>
      </c>
      <c r="K669" s="130" t="s">
        <v>3169</v>
      </c>
      <c r="L669">
        <v>1.26</v>
      </c>
      <c r="M669" s="130" t="s">
        <v>1131</v>
      </c>
      <c r="N669">
        <v>0.53</v>
      </c>
      <c r="O669">
        <v>9.02</v>
      </c>
      <c r="P669">
        <v>9.2799999999999994</v>
      </c>
      <c r="Q669">
        <v>1.75</v>
      </c>
      <c r="R669" s="130" t="s">
        <v>1099</v>
      </c>
      <c r="S669">
        <v>20.43</v>
      </c>
      <c r="T669" s="130"/>
      <c r="U669">
        <v>726</v>
      </c>
      <c r="V669">
        <v>640</v>
      </c>
      <c r="W669">
        <v>0.48</v>
      </c>
      <c r="X669" s="130"/>
    </row>
    <row r="670" spans="1:24" x14ac:dyDescent="0.3">
      <c r="A670" s="130" t="s">
        <v>162</v>
      </c>
      <c r="B670">
        <v>668</v>
      </c>
      <c r="C670" s="130" t="s">
        <v>895</v>
      </c>
      <c r="D670" s="130" t="s">
        <v>6</v>
      </c>
      <c r="E670">
        <v>4.9800000000000004</v>
      </c>
      <c r="F670">
        <v>0</v>
      </c>
      <c r="G670">
        <v>180600</v>
      </c>
      <c r="H670">
        <v>897</v>
      </c>
      <c r="I670">
        <v>2076</v>
      </c>
      <c r="J670">
        <v>25.29</v>
      </c>
      <c r="K670" s="130" t="s">
        <v>994</v>
      </c>
      <c r="L670">
        <v>1.02</v>
      </c>
      <c r="M670" s="130" t="s">
        <v>897</v>
      </c>
      <c r="N670">
        <v>0.2</v>
      </c>
      <c r="O670">
        <v>2.4900000000000002</v>
      </c>
      <c r="P670">
        <v>3.53</v>
      </c>
      <c r="Q670">
        <v>-0.75</v>
      </c>
      <c r="R670" s="130" t="s">
        <v>3237</v>
      </c>
      <c r="S670">
        <v>36.51</v>
      </c>
      <c r="T670" s="130"/>
      <c r="U670">
        <v>844</v>
      </c>
      <c r="V670">
        <v>862</v>
      </c>
      <c r="W670">
        <v>-0.33</v>
      </c>
      <c r="X670" s="130"/>
    </row>
    <row r="671" spans="1:24" x14ac:dyDescent="0.3">
      <c r="A671" s="130" t="s">
        <v>161</v>
      </c>
      <c r="B671">
        <v>669</v>
      </c>
      <c r="C671" s="130" t="s">
        <v>895</v>
      </c>
      <c r="D671" s="130" t="s">
        <v>6</v>
      </c>
      <c r="E671">
        <v>10.5</v>
      </c>
      <c r="F671">
        <v>0</v>
      </c>
      <c r="G671">
        <v>294500</v>
      </c>
      <c r="H671">
        <v>3121</v>
      </c>
      <c r="I671">
        <v>4213</v>
      </c>
      <c r="J671">
        <v>25.05</v>
      </c>
      <c r="K671" s="130" t="s">
        <v>986</v>
      </c>
      <c r="L671">
        <v>1.56</v>
      </c>
      <c r="M671" s="130" t="s">
        <v>1027</v>
      </c>
      <c r="N671">
        <v>0.42</v>
      </c>
      <c r="O671">
        <v>5.15</v>
      </c>
      <c r="P671">
        <v>5.65</v>
      </c>
      <c r="Q671">
        <v>14.22</v>
      </c>
      <c r="R671" s="130" t="s">
        <v>1112</v>
      </c>
      <c r="S671">
        <v>57.44</v>
      </c>
      <c r="T671" s="130"/>
      <c r="U671">
        <v>772</v>
      </c>
      <c r="V671">
        <v>741</v>
      </c>
      <c r="W671">
        <v>0.25</v>
      </c>
      <c r="X671" s="130"/>
    </row>
    <row r="672" spans="1:24" x14ac:dyDescent="0.3">
      <c r="A672" s="130" t="s">
        <v>863</v>
      </c>
      <c r="B672">
        <v>670</v>
      </c>
      <c r="C672" s="130" t="s">
        <v>895</v>
      </c>
      <c r="D672" s="130" t="s">
        <v>6</v>
      </c>
      <c r="E672">
        <v>13</v>
      </c>
      <c r="F672">
        <v>1.56</v>
      </c>
      <c r="G672">
        <v>200</v>
      </c>
      <c r="H672">
        <v>3</v>
      </c>
      <c r="I672">
        <v>1404</v>
      </c>
      <c r="J672">
        <v>21.49</v>
      </c>
      <c r="K672" s="130" t="s">
        <v>925</v>
      </c>
      <c r="L672">
        <v>0.11</v>
      </c>
      <c r="M672" s="130" t="s">
        <v>904</v>
      </c>
      <c r="N672">
        <v>0.6</v>
      </c>
      <c r="O672">
        <v>2.2999999999999998</v>
      </c>
      <c r="P672">
        <v>2.75</v>
      </c>
      <c r="Q672">
        <v>8.9</v>
      </c>
      <c r="R672" s="130" t="s">
        <v>3235</v>
      </c>
      <c r="S672">
        <v>26.49</v>
      </c>
      <c r="T672" s="130"/>
      <c r="U672">
        <v>821</v>
      </c>
      <c r="V672">
        <v>833</v>
      </c>
      <c r="W672">
        <v>0.63</v>
      </c>
      <c r="X672" s="130"/>
    </row>
    <row r="673" spans="1:24" x14ac:dyDescent="0.3">
      <c r="A673" s="130" t="s">
        <v>160</v>
      </c>
      <c r="B673">
        <v>671</v>
      </c>
      <c r="C673" s="130" t="s">
        <v>895</v>
      </c>
      <c r="D673" s="130" t="s">
        <v>6</v>
      </c>
      <c r="E673">
        <v>1.74</v>
      </c>
      <c r="F673">
        <v>2.35</v>
      </c>
      <c r="G673">
        <v>20234200</v>
      </c>
      <c r="H673">
        <v>35191</v>
      </c>
      <c r="I673">
        <v>33280</v>
      </c>
      <c r="J673">
        <v>9.82</v>
      </c>
      <c r="K673" s="130" t="s">
        <v>981</v>
      </c>
      <c r="L673">
        <v>1.65</v>
      </c>
      <c r="M673" s="130" t="s">
        <v>903</v>
      </c>
      <c r="N673">
        <v>0.18</v>
      </c>
      <c r="O673">
        <v>5.59</v>
      </c>
      <c r="P673">
        <v>7.56</v>
      </c>
      <c r="Q673">
        <v>17.78</v>
      </c>
      <c r="R673" s="130" t="s">
        <v>1077</v>
      </c>
      <c r="S673">
        <v>38.1</v>
      </c>
      <c r="T673" s="130"/>
      <c r="U673">
        <v>465</v>
      </c>
      <c r="V673">
        <v>465</v>
      </c>
      <c r="W673">
        <v>0.38</v>
      </c>
      <c r="X673" s="130"/>
    </row>
    <row r="674" spans="1:24" x14ac:dyDescent="0.3">
      <c r="A674" s="130" t="s">
        <v>159</v>
      </c>
      <c r="B674">
        <v>672</v>
      </c>
      <c r="C674" s="130" t="s">
        <v>895</v>
      </c>
      <c r="D674" s="130" t="s">
        <v>6</v>
      </c>
      <c r="E674">
        <v>4.26</v>
      </c>
      <c r="F674">
        <v>-0.47</v>
      </c>
      <c r="G674">
        <v>20615700</v>
      </c>
      <c r="H674">
        <v>88154</v>
      </c>
      <c r="I674">
        <v>35784</v>
      </c>
      <c r="J674">
        <v>7.71</v>
      </c>
      <c r="K674" s="130" t="s">
        <v>2753</v>
      </c>
      <c r="L674">
        <v>0.51</v>
      </c>
      <c r="M674" s="130" t="s">
        <v>924</v>
      </c>
      <c r="N674">
        <v>0.55000000000000004</v>
      </c>
      <c r="O674">
        <v>11.74</v>
      </c>
      <c r="P674">
        <v>16.059999999999999</v>
      </c>
      <c r="Q674">
        <v>39.42</v>
      </c>
      <c r="R674" s="130" t="s">
        <v>3238</v>
      </c>
      <c r="S674">
        <v>28.47</v>
      </c>
      <c r="T674" s="130"/>
      <c r="U674">
        <v>221</v>
      </c>
      <c r="V674">
        <v>198</v>
      </c>
      <c r="W674">
        <v>0.21</v>
      </c>
      <c r="X674" s="130"/>
    </row>
    <row r="675" spans="1:24" x14ac:dyDescent="0.3">
      <c r="A675" s="130" t="s">
        <v>158</v>
      </c>
      <c r="B675">
        <v>673</v>
      </c>
      <c r="C675" s="130" t="s">
        <v>905</v>
      </c>
      <c r="D675" s="130" t="s">
        <v>6</v>
      </c>
      <c r="E675">
        <v>3.92</v>
      </c>
      <c r="F675">
        <v>16.670000000000002</v>
      </c>
      <c r="G675">
        <v>35801500</v>
      </c>
      <c r="H675">
        <v>130745</v>
      </c>
      <c r="I675">
        <v>1058</v>
      </c>
      <c r="J675">
        <v>29.49</v>
      </c>
      <c r="K675" s="130" t="s">
        <v>2192</v>
      </c>
      <c r="L675">
        <v>0.2</v>
      </c>
      <c r="M675" s="130" t="s">
        <v>921</v>
      </c>
      <c r="N675">
        <v>0.14000000000000001</v>
      </c>
      <c r="O675">
        <v>12.93</v>
      </c>
      <c r="P675">
        <v>12.51</v>
      </c>
      <c r="Q675">
        <v>7.16</v>
      </c>
      <c r="R675" s="130" t="s">
        <v>2928</v>
      </c>
      <c r="S675">
        <v>25.73</v>
      </c>
      <c r="T675" s="130"/>
      <c r="U675">
        <v>608</v>
      </c>
      <c r="V675">
        <v>501</v>
      </c>
      <c r="W675">
        <v>1.31</v>
      </c>
      <c r="X675" s="130"/>
    </row>
    <row r="676" spans="1:24" x14ac:dyDescent="0.3">
      <c r="A676" s="130" t="s">
        <v>157</v>
      </c>
      <c r="B676">
        <v>674</v>
      </c>
      <c r="C676" s="130" t="s">
        <v>895</v>
      </c>
      <c r="D676" s="130" t="s">
        <v>6</v>
      </c>
      <c r="E676">
        <v>1.78</v>
      </c>
      <c r="F676">
        <v>2.2999999999999998</v>
      </c>
      <c r="G676">
        <v>461300</v>
      </c>
      <c r="H676">
        <v>807</v>
      </c>
      <c r="I676">
        <v>1020</v>
      </c>
      <c r="K676" s="130" t="s">
        <v>1035</v>
      </c>
      <c r="L676">
        <v>3.65</v>
      </c>
      <c r="M676" s="130" t="s">
        <v>927</v>
      </c>
      <c r="N676">
        <v>0</v>
      </c>
      <c r="O676">
        <v>2.2400000000000002</v>
      </c>
      <c r="P676">
        <v>-8.66</v>
      </c>
      <c r="Q676">
        <v>-0.17</v>
      </c>
      <c r="R676" s="130" t="s">
        <v>904</v>
      </c>
      <c r="S676">
        <v>56.07</v>
      </c>
      <c r="T676" s="130"/>
      <c r="X676" s="130"/>
    </row>
    <row r="677" spans="1:24" x14ac:dyDescent="0.3">
      <c r="A677" s="130" t="s">
        <v>156</v>
      </c>
      <c r="B677">
        <v>675</v>
      </c>
      <c r="C677" s="130" t="s">
        <v>905</v>
      </c>
      <c r="D677" s="130" t="s">
        <v>6</v>
      </c>
      <c r="E677">
        <v>18.600000000000001</v>
      </c>
      <c r="F677">
        <v>1.64</v>
      </c>
      <c r="G677">
        <v>1600</v>
      </c>
      <c r="H677">
        <v>30</v>
      </c>
      <c r="I677">
        <v>698</v>
      </c>
      <c r="J677">
        <v>53.92</v>
      </c>
      <c r="K677" s="130" t="s">
        <v>996</v>
      </c>
      <c r="L677">
        <v>0.16</v>
      </c>
      <c r="M677" s="130" t="s">
        <v>920</v>
      </c>
      <c r="N677">
        <v>0.35</v>
      </c>
      <c r="O677">
        <v>1.66</v>
      </c>
      <c r="P677">
        <v>1.5</v>
      </c>
      <c r="Q677">
        <v>8.1999999999999993</v>
      </c>
      <c r="R677" s="130" t="s">
        <v>3121</v>
      </c>
      <c r="S677">
        <v>28.55</v>
      </c>
      <c r="T677" s="130"/>
      <c r="U677">
        <v>1022</v>
      </c>
      <c r="V677">
        <v>1040</v>
      </c>
      <c r="W677">
        <v>0.43</v>
      </c>
      <c r="X677" s="130"/>
    </row>
    <row r="678" spans="1:24" x14ac:dyDescent="0.3">
      <c r="A678" s="130" t="s">
        <v>155</v>
      </c>
      <c r="B678">
        <v>676</v>
      </c>
      <c r="C678" s="130" t="s">
        <v>905</v>
      </c>
      <c r="D678" s="130" t="s">
        <v>6</v>
      </c>
      <c r="E678">
        <v>2.1800000000000002</v>
      </c>
      <c r="F678">
        <v>0</v>
      </c>
      <c r="G678">
        <v>629000</v>
      </c>
      <c r="H678">
        <v>1363</v>
      </c>
      <c r="I678">
        <v>732</v>
      </c>
      <c r="J678">
        <v>17.75</v>
      </c>
      <c r="K678" s="130" t="s">
        <v>1112</v>
      </c>
      <c r="L678">
        <v>0.63</v>
      </c>
      <c r="M678" s="130" t="s">
        <v>914</v>
      </c>
      <c r="N678">
        <v>0.12</v>
      </c>
      <c r="O678">
        <v>8.41</v>
      </c>
      <c r="P678">
        <v>11.09</v>
      </c>
      <c r="Q678">
        <v>5.36</v>
      </c>
      <c r="R678" s="130" t="s">
        <v>2238</v>
      </c>
      <c r="S678">
        <v>34.6</v>
      </c>
      <c r="T678" s="130"/>
      <c r="U678">
        <v>526</v>
      </c>
      <c r="V678">
        <v>503</v>
      </c>
      <c r="X678" s="130"/>
    </row>
    <row r="679" spans="1:24" x14ac:dyDescent="0.3">
      <c r="A679" s="130" t="s">
        <v>154</v>
      </c>
      <c r="B679">
        <v>677</v>
      </c>
      <c r="C679" s="130" t="s">
        <v>905</v>
      </c>
      <c r="D679" s="130" t="s">
        <v>6</v>
      </c>
      <c r="E679">
        <v>113</v>
      </c>
      <c r="F679">
        <v>0.44</v>
      </c>
      <c r="G679">
        <v>670000</v>
      </c>
      <c r="H679">
        <v>75430</v>
      </c>
      <c r="I679">
        <v>33900</v>
      </c>
      <c r="J679">
        <v>42.91</v>
      </c>
      <c r="K679" s="130" t="s">
        <v>3654</v>
      </c>
      <c r="L679">
        <v>1.06</v>
      </c>
      <c r="M679" s="130" t="s">
        <v>1024</v>
      </c>
      <c r="N679">
        <v>2.61</v>
      </c>
      <c r="O679">
        <v>23.18</v>
      </c>
      <c r="P679">
        <v>32.57</v>
      </c>
      <c r="Q679">
        <v>24.78</v>
      </c>
      <c r="R679" s="130" t="s">
        <v>2381</v>
      </c>
      <c r="S679">
        <v>41.73</v>
      </c>
      <c r="T679" s="130"/>
      <c r="U679">
        <v>503</v>
      </c>
      <c r="V679">
        <v>491</v>
      </c>
      <c r="W679">
        <v>1.7</v>
      </c>
      <c r="X679" s="130"/>
    </row>
    <row r="680" spans="1:24" x14ac:dyDescent="0.3">
      <c r="A680" s="130" t="s">
        <v>864</v>
      </c>
      <c r="B680">
        <v>678</v>
      </c>
      <c r="C680" s="130" t="s">
        <v>898</v>
      </c>
      <c r="D680" s="130" t="s">
        <v>6</v>
      </c>
      <c r="E680">
        <v>15.3</v>
      </c>
      <c r="F680">
        <v>0.66</v>
      </c>
      <c r="G680">
        <v>124300</v>
      </c>
      <c r="H680">
        <v>1909</v>
      </c>
      <c r="I680">
        <v>3519</v>
      </c>
      <c r="J680">
        <v>36.6</v>
      </c>
      <c r="K680" s="130" t="s">
        <v>3239</v>
      </c>
      <c r="L680">
        <v>1.1000000000000001</v>
      </c>
      <c r="M680" s="130" t="s">
        <v>983</v>
      </c>
      <c r="N680">
        <v>0.42</v>
      </c>
      <c r="O680">
        <v>23.15</v>
      </c>
      <c r="P680">
        <v>22.72</v>
      </c>
      <c r="Q680">
        <v>50.52</v>
      </c>
      <c r="R680" s="130" t="s">
        <v>1083</v>
      </c>
      <c r="S680">
        <v>25.06</v>
      </c>
      <c r="T680" s="130"/>
      <c r="U680">
        <v>517</v>
      </c>
      <c r="V680">
        <v>455</v>
      </c>
      <c r="X680" s="130"/>
    </row>
    <row r="681" spans="1:24" x14ac:dyDescent="0.3">
      <c r="A681" s="130" t="s">
        <v>153</v>
      </c>
      <c r="B681">
        <v>679</v>
      </c>
      <c r="C681" s="130" t="s">
        <v>905</v>
      </c>
      <c r="D681" s="130" t="s">
        <v>6</v>
      </c>
      <c r="E681">
        <v>42.75</v>
      </c>
      <c r="F681">
        <v>16.329999999999998</v>
      </c>
      <c r="G681">
        <v>591400</v>
      </c>
      <c r="H681">
        <v>24263</v>
      </c>
      <c r="I681">
        <v>8618</v>
      </c>
      <c r="J681">
        <v>4.37</v>
      </c>
      <c r="K681" s="130" t="s">
        <v>1093</v>
      </c>
      <c r="L681">
        <v>7.0000000000000007E-2</v>
      </c>
      <c r="M681" s="130" t="s">
        <v>894</v>
      </c>
      <c r="N681">
        <v>9.67</v>
      </c>
      <c r="O681">
        <v>0.3</v>
      </c>
      <c r="P681">
        <v>0.36</v>
      </c>
      <c r="Q681">
        <v>1.47</v>
      </c>
      <c r="R681" s="130" t="s">
        <v>942</v>
      </c>
      <c r="S681">
        <v>36.409999999999997</v>
      </c>
      <c r="T681" s="130"/>
      <c r="U681">
        <v>563</v>
      </c>
      <c r="V681">
        <v>600</v>
      </c>
      <c r="W681">
        <v>-0.28000000000000003</v>
      </c>
      <c r="X681" s="130"/>
    </row>
    <row r="682" spans="1:24" x14ac:dyDescent="0.3">
      <c r="A682" s="130" t="s">
        <v>152</v>
      </c>
      <c r="B682">
        <v>680</v>
      </c>
      <c r="C682" s="130" t="s">
        <v>895</v>
      </c>
      <c r="D682" s="130" t="s">
        <v>97</v>
      </c>
      <c r="E682">
        <v>0.12</v>
      </c>
      <c r="F682">
        <v>0</v>
      </c>
      <c r="G682">
        <v>8249000</v>
      </c>
      <c r="H682">
        <v>995</v>
      </c>
      <c r="I682">
        <v>1150</v>
      </c>
      <c r="K682" s="130" t="s">
        <v>2906</v>
      </c>
      <c r="L682">
        <v>7.71</v>
      </c>
      <c r="M682" s="130"/>
      <c r="N682">
        <v>0</v>
      </c>
      <c r="O682">
        <v>-10.89</v>
      </c>
      <c r="P682">
        <v>-75.91</v>
      </c>
      <c r="Q682">
        <v>-2.88</v>
      </c>
      <c r="R682" s="130"/>
      <c r="S682">
        <v>69.63</v>
      </c>
      <c r="T682" s="130"/>
      <c r="X682" s="130"/>
    </row>
    <row r="683" spans="1:24" x14ac:dyDescent="0.3">
      <c r="A683" s="130" t="s">
        <v>151</v>
      </c>
      <c r="B683">
        <v>681</v>
      </c>
      <c r="C683" s="130" t="s">
        <v>895</v>
      </c>
      <c r="D683" s="130" t="s">
        <v>6</v>
      </c>
      <c r="E683">
        <v>0.26</v>
      </c>
      <c r="F683">
        <v>0</v>
      </c>
      <c r="G683">
        <v>18357500</v>
      </c>
      <c r="H683">
        <v>4699</v>
      </c>
      <c r="I683">
        <v>2893</v>
      </c>
      <c r="K683" s="130" t="s">
        <v>2238</v>
      </c>
      <c r="L683">
        <v>0.57999999999999996</v>
      </c>
      <c r="M683" s="130"/>
      <c r="N683">
        <v>0</v>
      </c>
      <c r="O683">
        <v>-0.88</v>
      </c>
      <c r="P683">
        <v>-1.65</v>
      </c>
      <c r="Q683">
        <v>-15.24</v>
      </c>
      <c r="R683" s="130"/>
      <c r="S683">
        <v>68.52</v>
      </c>
      <c r="T683" s="130"/>
      <c r="X683" s="130"/>
    </row>
    <row r="684" spans="1:24" x14ac:dyDescent="0.3">
      <c r="A684" s="130" t="s">
        <v>150</v>
      </c>
      <c r="B684">
        <v>682</v>
      </c>
      <c r="C684" s="130" t="s">
        <v>895</v>
      </c>
      <c r="D684" s="130" t="s">
        <v>6</v>
      </c>
      <c r="E684">
        <v>2.48</v>
      </c>
      <c r="F684">
        <v>2.48</v>
      </c>
      <c r="G684">
        <v>1538400</v>
      </c>
      <c r="H684">
        <v>3828</v>
      </c>
      <c r="I684">
        <v>764</v>
      </c>
      <c r="J684">
        <v>8.7200000000000006</v>
      </c>
      <c r="K684" s="130" t="s">
        <v>1037</v>
      </c>
      <c r="L684">
        <v>2.1</v>
      </c>
      <c r="M684" s="130" t="s">
        <v>912</v>
      </c>
      <c r="N684">
        <v>0.28000000000000003</v>
      </c>
      <c r="O684">
        <v>5.48</v>
      </c>
      <c r="P684">
        <v>8.4600000000000009</v>
      </c>
      <c r="Q684">
        <v>-0.33</v>
      </c>
      <c r="R684" s="130" t="s">
        <v>996</v>
      </c>
      <c r="S684">
        <v>67.09</v>
      </c>
      <c r="T684" s="130"/>
      <c r="U684">
        <v>414</v>
      </c>
      <c r="V684">
        <v>447</v>
      </c>
      <c r="W684">
        <v>-0.04</v>
      </c>
      <c r="X684" s="130"/>
    </row>
    <row r="685" spans="1:24" x14ac:dyDescent="0.3">
      <c r="A685" s="130" t="s">
        <v>149</v>
      </c>
      <c r="B685">
        <v>683</v>
      </c>
      <c r="C685" s="130" t="s">
        <v>895</v>
      </c>
      <c r="D685" s="130" t="s">
        <v>6</v>
      </c>
      <c r="E685">
        <v>4.46</v>
      </c>
      <c r="F685">
        <v>0</v>
      </c>
      <c r="G685">
        <v>18300</v>
      </c>
      <c r="H685">
        <v>82</v>
      </c>
      <c r="I685">
        <v>2636</v>
      </c>
      <c r="J685">
        <v>47.97</v>
      </c>
      <c r="K685" s="130" t="s">
        <v>984</v>
      </c>
      <c r="L685">
        <v>0.13</v>
      </c>
      <c r="M685" s="130" t="s">
        <v>954</v>
      </c>
      <c r="N685">
        <v>0.09</v>
      </c>
      <c r="O685">
        <v>1.9</v>
      </c>
      <c r="P685">
        <v>1.68</v>
      </c>
      <c r="Q685">
        <v>4.28</v>
      </c>
      <c r="R685" s="130" t="s">
        <v>987</v>
      </c>
      <c r="S685">
        <v>26.38</v>
      </c>
      <c r="T685" s="130"/>
      <c r="W685">
        <v>1.46</v>
      </c>
      <c r="X685" s="130"/>
    </row>
    <row r="686" spans="1:24" x14ac:dyDescent="0.3">
      <c r="A686" s="130" t="s">
        <v>148</v>
      </c>
      <c r="B686">
        <v>684</v>
      </c>
      <c r="C686" s="130" t="s">
        <v>895</v>
      </c>
      <c r="D686" s="130" t="s">
        <v>6</v>
      </c>
      <c r="E686">
        <v>2.72</v>
      </c>
      <c r="F686">
        <v>0.74</v>
      </c>
      <c r="G686">
        <v>2963900</v>
      </c>
      <c r="H686">
        <v>8054</v>
      </c>
      <c r="I686">
        <v>1854</v>
      </c>
      <c r="J686">
        <v>8.76</v>
      </c>
      <c r="K686" s="130" t="s">
        <v>1012</v>
      </c>
      <c r="L686">
        <v>2.56</v>
      </c>
      <c r="M686" s="130"/>
      <c r="N686">
        <v>0.32</v>
      </c>
      <c r="O686">
        <v>4.9800000000000004</v>
      </c>
      <c r="P686">
        <v>11.32</v>
      </c>
      <c r="Q686">
        <v>4.7699999999999996</v>
      </c>
      <c r="R686" s="130"/>
      <c r="S686">
        <v>61.75</v>
      </c>
      <c r="T686" s="130"/>
      <c r="U686">
        <v>329</v>
      </c>
      <c r="V686">
        <v>468</v>
      </c>
      <c r="W686">
        <v>-0.02</v>
      </c>
      <c r="X686" s="130"/>
    </row>
    <row r="687" spans="1:24" x14ac:dyDescent="0.3">
      <c r="A687" s="130" t="s">
        <v>1132</v>
      </c>
      <c r="B687">
        <v>685</v>
      </c>
      <c r="C687" s="130" t="s">
        <v>895</v>
      </c>
      <c r="D687" s="130" t="s">
        <v>6</v>
      </c>
      <c r="E687">
        <v>3.08</v>
      </c>
      <c r="F687">
        <v>0</v>
      </c>
      <c r="G687">
        <v>21570800</v>
      </c>
      <c r="H687">
        <v>66508</v>
      </c>
      <c r="I687">
        <v>102774</v>
      </c>
      <c r="K687" s="130" t="s">
        <v>1050</v>
      </c>
      <c r="L687">
        <v>6.25</v>
      </c>
      <c r="M687" s="130" t="s">
        <v>935</v>
      </c>
      <c r="N687">
        <v>0</v>
      </c>
      <c r="O687">
        <v>2.93</v>
      </c>
      <c r="P687">
        <v>-1.1200000000000001</v>
      </c>
      <c r="Q687">
        <v>-1.34</v>
      </c>
      <c r="R687" s="130" t="s">
        <v>958</v>
      </c>
      <c r="S687">
        <v>31.78</v>
      </c>
      <c r="T687" s="130"/>
      <c r="X687" s="130"/>
    </row>
    <row r="688" spans="1:24" x14ac:dyDescent="0.3">
      <c r="A688" s="130" t="s">
        <v>147</v>
      </c>
      <c r="B688">
        <v>686</v>
      </c>
      <c r="C688" s="130" t="s">
        <v>895</v>
      </c>
      <c r="D688" s="130" t="s">
        <v>6</v>
      </c>
      <c r="E688">
        <v>11.4</v>
      </c>
      <c r="F688">
        <v>0.88</v>
      </c>
      <c r="G688">
        <v>4100</v>
      </c>
      <c r="H688">
        <v>46</v>
      </c>
      <c r="I688">
        <v>2962</v>
      </c>
      <c r="J688">
        <v>15.18</v>
      </c>
      <c r="K688" s="130" t="s">
        <v>943</v>
      </c>
      <c r="L688">
        <v>0.47</v>
      </c>
      <c r="M688" s="130" t="s">
        <v>920</v>
      </c>
      <c r="N688">
        <v>0.75</v>
      </c>
      <c r="O688">
        <v>9.81</v>
      </c>
      <c r="P688">
        <v>12.55</v>
      </c>
      <c r="Q688">
        <v>9.4700000000000006</v>
      </c>
      <c r="R688" s="130" t="s">
        <v>2139</v>
      </c>
      <c r="S688">
        <v>19.170000000000002</v>
      </c>
      <c r="T688" s="130"/>
      <c r="U688">
        <v>437</v>
      </c>
      <c r="V688">
        <v>417</v>
      </c>
      <c r="W688">
        <v>0.59</v>
      </c>
      <c r="X688" s="130"/>
    </row>
    <row r="689" spans="1:24" x14ac:dyDescent="0.3">
      <c r="A689" s="130" t="s">
        <v>146</v>
      </c>
      <c r="B689">
        <v>687</v>
      </c>
      <c r="C689" s="130" t="s">
        <v>895</v>
      </c>
      <c r="D689" s="130" t="s">
        <v>6</v>
      </c>
      <c r="E689">
        <v>2.64</v>
      </c>
      <c r="F689">
        <v>-2.2200000000000002</v>
      </c>
      <c r="G689">
        <v>95993900</v>
      </c>
      <c r="H689">
        <v>262722</v>
      </c>
      <c r="I689">
        <v>5591</v>
      </c>
      <c r="J689">
        <v>10.11</v>
      </c>
      <c r="K689" s="130" t="s">
        <v>994</v>
      </c>
      <c r="L689">
        <v>2.2400000000000002</v>
      </c>
      <c r="M689" s="130"/>
      <c r="N689">
        <v>0.26</v>
      </c>
      <c r="O689">
        <v>4.9000000000000004</v>
      </c>
      <c r="P689">
        <v>9.23</v>
      </c>
      <c r="Q689">
        <v>48.31</v>
      </c>
      <c r="R689" s="130" t="s">
        <v>1112</v>
      </c>
      <c r="S689">
        <v>39.72</v>
      </c>
      <c r="T689" s="130"/>
      <c r="U689">
        <v>418</v>
      </c>
      <c r="V689">
        <v>510</v>
      </c>
      <c r="W689">
        <v>0.15</v>
      </c>
      <c r="X689" s="130"/>
    </row>
    <row r="690" spans="1:24" x14ac:dyDescent="0.3">
      <c r="A690" s="130" t="s">
        <v>145</v>
      </c>
      <c r="B690">
        <v>688</v>
      </c>
      <c r="C690" s="130" t="s">
        <v>895</v>
      </c>
      <c r="D690" s="130" t="s">
        <v>6</v>
      </c>
      <c r="E690">
        <v>0.01</v>
      </c>
      <c r="F690">
        <v>0</v>
      </c>
      <c r="G690">
        <v>0</v>
      </c>
      <c r="H690">
        <v>0</v>
      </c>
      <c r="I690">
        <v>68</v>
      </c>
      <c r="K690" s="130"/>
      <c r="L690">
        <v>-1.2</v>
      </c>
      <c r="M690" s="130"/>
      <c r="N690">
        <v>0</v>
      </c>
      <c r="O690">
        <v>-30.09</v>
      </c>
      <c r="Q690">
        <v>-85.19</v>
      </c>
      <c r="R690" s="130"/>
      <c r="S690">
        <v>99.85</v>
      </c>
      <c r="T690" s="130"/>
      <c r="X690" s="130"/>
    </row>
    <row r="691" spans="1:24" x14ac:dyDescent="0.3">
      <c r="A691" s="130" t="s">
        <v>144</v>
      </c>
      <c r="B691">
        <v>689</v>
      </c>
      <c r="C691" s="130" t="s">
        <v>895</v>
      </c>
      <c r="D691" s="130" t="s">
        <v>6</v>
      </c>
      <c r="E691">
        <v>0.3</v>
      </c>
      <c r="F691">
        <v>3.45</v>
      </c>
      <c r="G691">
        <v>310700</v>
      </c>
      <c r="H691">
        <v>91</v>
      </c>
      <c r="I691">
        <v>571</v>
      </c>
      <c r="K691" s="130" t="s">
        <v>1024</v>
      </c>
      <c r="L691">
        <v>2.13</v>
      </c>
      <c r="M691" s="130"/>
      <c r="N691">
        <v>0</v>
      </c>
      <c r="O691">
        <v>-1.69</v>
      </c>
      <c r="P691">
        <v>-8.66</v>
      </c>
      <c r="Q691">
        <v>-16.059999999999999</v>
      </c>
      <c r="R691" s="130"/>
      <c r="S691">
        <v>33.11</v>
      </c>
      <c r="T691" s="130"/>
      <c r="X691" s="130"/>
    </row>
    <row r="692" spans="1:24" x14ac:dyDescent="0.3">
      <c r="A692" s="130" t="s">
        <v>143</v>
      </c>
      <c r="B692">
        <v>690</v>
      </c>
      <c r="C692" s="130" t="s">
        <v>895</v>
      </c>
      <c r="D692" s="130" t="s">
        <v>6</v>
      </c>
      <c r="E692">
        <v>3.28</v>
      </c>
      <c r="F692">
        <v>1.23</v>
      </c>
      <c r="G692">
        <v>1967800</v>
      </c>
      <c r="H692">
        <v>6490</v>
      </c>
      <c r="I692">
        <v>1803</v>
      </c>
      <c r="J692">
        <v>15.62</v>
      </c>
      <c r="K692" s="130" t="s">
        <v>2761</v>
      </c>
      <c r="L692">
        <v>0.33</v>
      </c>
      <c r="M692" s="130" t="s">
        <v>914</v>
      </c>
      <c r="N692">
        <v>0.21</v>
      </c>
      <c r="O692">
        <v>8.92</v>
      </c>
      <c r="P692">
        <v>9.18</v>
      </c>
      <c r="Q692">
        <v>4.8899999999999997</v>
      </c>
      <c r="R692" s="130" t="s">
        <v>3240</v>
      </c>
      <c r="S692">
        <v>40.54</v>
      </c>
      <c r="T692" s="130"/>
      <c r="U692">
        <v>537</v>
      </c>
      <c r="V692">
        <v>449</v>
      </c>
      <c r="W692">
        <v>-7.68</v>
      </c>
      <c r="X692" s="130"/>
    </row>
    <row r="693" spans="1:24" x14ac:dyDescent="0.3">
      <c r="A693" s="130" t="s">
        <v>142</v>
      </c>
      <c r="B693">
        <v>691</v>
      </c>
      <c r="C693" s="130" t="s">
        <v>895</v>
      </c>
      <c r="D693" s="130" t="s">
        <v>6</v>
      </c>
      <c r="E693">
        <v>7.05</v>
      </c>
      <c r="F693">
        <v>2.17</v>
      </c>
      <c r="G693">
        <v>2200</v>
      </c>
      <c r="H693">
        <v>15</v>
      </c>
      <c r="I693">
        <v>2702</v>
      </c>
      <c r="J693">
        <v>16.399999999999999</v>
      </c>
      <c r="K693" s="130" t="s">
        <v>996</v>
      </c>
      <c r="L693">
        <v>0.3</v>
      </c>
      <c r="M693" s="130" t="s">
        <v>942</v>
      </c>
      <c r="N693">
        <v>0.43</v>
      </c>
      <c r="O693">
        <v>5.33</v>
      </c>
      <c r="P693">
        <v>5.01</v>
      </c>
      <c r="Q693">
        <v>11.32</v>
      </c>
      <c r="R693" s="130" t="s">
        <v>3225</v>
      </c>
      <c r="S693">
        <v>25.77</v>
      </c>
      <c r="T693" s="130"/>
      <c r="U693">
        <v>687</v>
      </c>
      <c r="V693">
        <v>621</v>
      </c>
      <c r="W693">
        <v>2.37</v>
      </c>
      <c r="X693" s="130"/>
    </row>
    <row r="694" spans="1:24" x14ac:dyDescent="0.3">
      <c r="A694" s="130" t="s">
        <v>141</v>
      </c>
      <c r="B694">
        <v>692</v>
      </c>
      <c r="C694" s="130" t="s">
        <v>905</v>
      </c>
      <c r="D694" s="130" t="s">
        <v>6</v>
      </c>
      <c r="E694">
        <v>1.65</v>
      </c>
      <c r="F694">
        <v>-2.94</v>
      </c>
      <c r="G694">
        <v>38100600</v>
      </c>
      <c r="H694">
        <v>63238</v>
      </c>
      <c r="I694">
        <v>13896</v>
      </c>
      <c r="J694">
        <v>9.76</v>
      </c>
      <c r="K694" s="130" t="s">
        <v>1040</v>
      </c>
      <c r="L694">
        <v>0.24</v>
      </c>
      <c r="M694" s="130"/>
      <c r="N694">
        <v>0.17</v>
      </c>
      <c r="O694">
        <v>11.8</v>
      </c>
      <c r="P694">
        <v>14.24</v>
      </c>
      <c r="Q694">
        <v>10.74</v>
      </c>
      <c r="R694" s="130"/>
      <c r="S694">
        <v>32.090000000000003</v>
      </c>
      <c r="T694" s="130"/>
      <c r="U694">
        <v>292</v>
      </c>
      <c r="V694">
        <v>241</v>
      </c>
      <c r="W694">
        <v>0.02</v>
      </c>
      <c r="X694" s="130"/>
    </row>
    <row r="695" spans="1:24" x14ac:dyDescent="0.3">
      <c r="A695" s="130" t="s">
        <v>140</v>
      </c>
      <c r="B695">
        <v>693</v>
      </c>
      <c r="C695" s="130" t="s">
        <v>895</v>
      </c>
      <c r="D695" s="130" t="s">
        <v>6</v>
      </c>
      <c r="E695">
        <v>15.8</v>
      </c>
      <c r="F695">
        <v>0.64</v>
      </c>
      <c r="G695">
        <v>10501800</v>
      </c>
      <c r="H695">
        <v>165272</v>
      </c>
      <c r="I695">
        <v>28795</v>
      </c>
      <c r="K695" s="130" t="s">
        <v>1099</v>
      </c>
      <c r="L695">
        <v>0.73</v>
      </c>
      <c r="M695" s="130" t="s">
        <v>912</v>
      </c>
      <c r="N695">
        <v>0</v>
      </c>
      <c r="O695">
        <v>-3.96</v>
      </c>
      <c r="P695">
        <v>-2.97</v>
      </c>
      <c r="Q695">
        <v>7.16</v>
      </c>
      <c r="R695" s="130" t="s">
        <v>941</v>
      </c>
      <c r="S695">
        <v>71.25</v>
      </c>
      <c r="T695" s="130"/>
      <c r="X695" s="130"/>
    </row>
    <row r="696" spans="1:24" x14ac:dyDescent="0.3">
      <c r="A696" s="130" t="s">
        <v>865</v>
      </c>
      <c r="B696">
        <v>694</v>
      </c>
      <c r="C696" s="130" t="s">
        <v>895</v>
      </c>
      <c r="D696" s="130" t="s">
        <v>6</v>
      </c>
      <c r="E696">
        <v>0.98</v>
      </c>
      <c r="F696">
        <v>0</v>
      </c>
      <c r="G696">
        <v>163038200</v>
      </c>
      <c r="H696">
        <v>159641</v>
      </c>
      <c r="I696">
        <v>94481</v>
      </c>
      <c r="J696">
        <v>10.82</v>
      </c>
      <c r="K696" s="130" t="s">
        <v>1080</v>
      </c>
      <c r="M696" s="130" t="s">
        <v>894</v>
      </c>
      <c r="N696">
        <v>0.09</v>
      </c>
      <c r="O696">
        <v>1.47</v>
      </c>
      <c r="P696">
        <v>4.3</v>
      </c>
      <c r="Q696">
        <v>16.52</v>
      </c>
      <c r="R696" s="130" t="s">
        <v>2769</v>
      </c>
      <c r="S696">
        <v>34.200000000000003</v>
      </c>
      <c r="T696" s="130"/>
      <c r="U696">
        <v>597</v>
      </c>
      <c r="V696">
        <v>689</v>
      </c>
      <c r="W696">
        <v>-4.1399999999999997</v>
      </c>
      <c r="X696" s="130"/>
    </row>
    <row r="697" spans="1:24" x14ac:dyDescent="0.3">
      <c r="A697" s="130" t="s">
        <v>139</v>
      </c>
      <c r="B697">
        <v>695</v>
      </c>
      <c r="C697" s="130" t="s">
        <v>895</v>
      </c>
      <c r="D697" s="130" t="s">
        <v>6</v>
      </c>
      <c r="E697">
        <v>4.0999999999999996</v>
      </c>
      <c r="F697">
        <v>7.33</v>
      </c>
      <c r="G697">
        <v>41076700</v>
      </c>
      <c r="H697">
        <v>169174</v>
      </c>
      <c r="I697">
        <v>2526</v>
      </c>
      <c r="J697">
        <v>19.22</v>
      </c>
      <c r="K697" s="130" t="s">
        <v>1119</v>
      </c>
      <c r="L697">
        <v>4.5599999999999996</v>
      </c>
      <c r="M697" s="130"/>
      <c r="N697">
        <v>0.21</v>
      </c>
      <c r="O697">
        <v>2.63</v>
      </c>
      <c r="P697">
        <v>5.31</v>
      </c>
      <c r="Q697">
        <v>2.0299999999999998</v>
      </c>
      <c r="R697" s="130"/>
      <c r="S697">
        <v>59.82</v>
      </c>
      <c r="T697" s="130"/>
      <c r="U697">
        <v>716</v>
      </c>
      <c r="V697">
        <v>787</v>
      </c>
      <c r="W697">
        <v>-0.02</v>
      </c>
      <c r="X697" s="130"/>
    </row>
    <row r="698" spans="1:24" x14ac:dyDescent="0.3">
      <c r="A698" s="130" t="s">
        <v>138</v>
      </c>
      <c r="B698">
        <v>696</v>
      </c>
      <c r="C698" s="130" t="s">
        <v>895</v>
      </c>
      <c r="D698" s="130" t="s">
        <v>6</v>
      </c>
      <c r="E698">
        <v>20.3</v>
      </c>
      <c r="F698">
        <v>0</v>
      </c>
      <c r="G698">
        <v>0</v>
      </c>
      <c r="H698">
        <v>0</v>
      </c>
      <c r="I698">
        <v>1015</v>
      </c>
      <c r="K698" s="130" t="s">
        <v>1075</v>
      </c>
      <c r="L698">
        <v>0.72</v>
      </c>
      <c r="M698" s="130"/>
      <c r="N698">
        <v>0</v>
      </c>
      <c r="O698">
        <v>-0.94</v>
      </c>
      <c r="P698">
        <v>-2.41</v>
      </c>
      <c r="Q698">
        <v>0.59</v>
      </c>
      <c r="R698" s="130"/>
      <c r="S698">
        <v>32.97</v>
      </c>
      <c r="T698" s="130"/>
      <c r="X698" s="130"/>
    </row>
    <row r="699" spans="1:24" x14ac:dyDescent="0.3">
      <c r="A699" s="130" t="s">
        <v>137</v>
      </c>
      <c r="B699">
        <v>697</v>
      </c>
      <c r="C699" s="130" t="s">
        <v>905</v>
      </c>
      <c r="D699" s="130" t="s">
        <v>6</v>
      </c>
      <c r="E699">
        <v>50</v>
      </c>
      <c r="F699">
        <v>2.04</v>
      </c>
      <c r="G699">
        <v>300</v>
      </c>
      <c r="H699">
        <v>15</v>
      </c>
      <c r="I699">
        <v>2892</v>
      </c>
      <c r="K699" s="130" t="s">
        <v>1108</v>
      </c>
      <c r="L699">
        <v>0.38</v>
      </c>
      <c r="M699" s="130" t="s">
        <v>957</v>
      </c>
      <c r="N699">
        <v>0</v>
      </c>
      <c r="O699">
        <v>-7.23</v>
      </c>
      <c r="P699">
        <v>-7.77</v>
      </c>
      <c r="Q699">
        <v>-8.76</v>
      </c>
      <c r="R699" s="130" t="s">
        <v>2916</v>
      </c>
      <c r="S699">
        <v>30.63</v>
      </c>
      <c r="T699" s="130"/>
      <c r="X699" s="130"/>
    </row>
    <row r="700" spans="1:24" x14ac:dyDescent="0.3">
      <c r="A700" s="130" t="s">
        <v>136</v>
      </c>
      <c r="B700">
        <v>698</v>
      </c>
      <c r="C700" s="130" t="s">
        <v>895</v>
      </c>
      <c r="D700" s="130" t="s">
        <v>6</v>
      </c>
      <c r="E700">
        <v>11.8</v>
      </c>
      <c r="F700">
        <v>0</v>
      </c>
      <c r="G700">
        <v>4615800</v>
      </c>
      <c r="H700">
        <v>54380</v>
      </c>
      <c r="I700">
        <v>47082</v>
      </c>
      <c r="J700">
        <v>14.69</v>
      </c>
      <c r="K700" s="130" t="s">
        <v>3030</v>
      </c>
      <c r="L700">
        <v>0.67</v>
      </c>
      <c r="M700" s="130" t="s">
        <v>962</v>
      </c>
      <c r="N700">
        <v>0.8</v>
      </c>
      <c r="O700">
        <v>18.18</v>
      </c>
      <c r="P700">
        <v>23.49</v>
      </c>
      <c r="Q700">
        <v>53.12</v>
      </c>
      <c r="R700" s="130" t="s">
        <v>3145</v>
      </c>
      <c r="S700">
        <v>36.11</v>
      </c>
      <c r="T700" s="130"/>
      <c r="U700">
        <v>291</v>
      </c>
      <c r="V700">
        <v>260</v>
      </c>
      <c r="W700">
        <v>3.55</v>
      </c>
      <c r="X700" s="130"/>
    </row>
    <row r="701" spans="1:24" x14ac:dyDescent="0.3">
      <c r="A701" s="130" t="s">
        <v>135</v>
      </c>
      <c r="B701">
        <v>699</v>
      </c>
      <c r="C701" s="130" t="s">
        <v>895</v>
      </c>
      <c r="D701" s="130" t="s">
        <v>6</v>
      </c>
      <c r="E701">
        <v>21.3</v>
      </c>
      <c r="F701">
        <v>-3.18</v>
      </c>
      <c r="G701">
        <v>52171700</v>
      </c>
      <c r="H701">
        <v>1121453</v>
      </c>
      <c r="I701">
        <v>101640</v>
      </c>
      <c r="J701">
        <v>12.83</v>
      </c>
      <c r="K701" s="130" t="s">
        <v>1069</v>
      </c>
      <c r="L701">
        <v>1.7</v>
      </c>
      <c r="M701" s="130" t="s">
        <v>950</v>
      </c>
      <c r="N701">
        <v>1.64</v>
      </c>
      <c r="O701">
        <v>7.16</v>
      </c>
      <c r="P701">
        <v>14.38</v>
      </c>
      <c r="Q701">
        <v>6.34</v>
      </c>
      <c r="R701" s="130" t="s">
        <v>2759</v>
      </c>
      <c r="S701">
        <v>60.55</v>
      </c>
      <c r="T701" s="130"/>
      <c r="U701">
        <v>372</v>
      </c>
      <c r="V701">
        <v>465</v>
      </c>
      <c r="W701">
        <v>-3.44</v>
      </c>
      <c r="X701" s="130"/>
    </row>
    <row r="702" spans="1:24" x14ac:dyDescent="0.3">
      <c r="A702" s="130" t="s">
        <v>134</v>
      </c>
      <c r="B702">
        <v>700</v>
      </c>
      <c r="C702" s="130" t="s">
        <v>895</v>
      </c>
      <c r="D702" s="130" t="s">
        <v>6</v>
      </c>
      <c r="E702">
        <v>0.9</v>
      </c>
      <c r="F702">
        <v>0</v>
      </c>
      <c r="G702">
        <v>2684100</v>
      </c>
      <c r="H702">
        <v>2425</v>
      </c>
      <c r="I702">
        <v>806</v>
      </c>
      <c r="K702" s="130" t="s">
        <v>907</v>
      </c>
      <c r="L702">
        <v>0.81</v>
      </c>
      <c r="M702" s="130"/>
      <c r="N702">
        <v>0</v>
      </c>
      <c r="O702">
        <v>-5.99</v>
      </c>
      <c r="P702">
        <v>-9.6999999999999993</v>
      </c>
      <c r="Q702">
        <v>-5</v>
      </c>
      <c r="R702" s="130" t="s">
        <v>1100</v>
      </c>
      <c r="S702">
        <v>59.08</v>
      </c>
      <c r="T702" s="130"/>
      <c r="X702" s="130"/>
    </row>
    <row r="703" spans="1:24" x14ac:dyDescent="0.3">
      <c r="A703" s="130" t="s">
        <v>133</v>
      </c>
      <c r="B703">
        <v>701</v>
      </c>
      <c r="C703" s="130" t="s">
        <v>905</v>
      </c>
      <c r="D703" s="130" t="s">
        <v>6</v>
      </c>
      <c r="E703">
        <v>8</v>
      </c>
      <c r="F703">
        <v>11.89</v>
      </c>
      <c r="G703">
        <v>1973200</v>
      </c>
      <c r="H703">
        <v>15172</v>
      </c>
      <c r="I703">
        <v>2424</v>
      </c>
      <c r="J703">
        <v>6.79</v>
      </c>
      <c r="K703" s="130" t="s">
        <v>1067</v>
      </c>
      <c r="L703">
        <v>4.88</v>
      </c>
      <c r="M703" s="130" t="s">
        <v>940</v>
      </c>
      <c r="N703">
        <v>1.25</v>
      </c>
      <c r="O703">
        <v>6.71</v>
      </c>
      <c r="P703">
        <v>26.01</v>
      </c>
      <c r="Q703">
        <v>10.62</v>
      </c>
      <c r="R703" s="130" t="s">
        <v>978</v>
      </c>
      <c r="S703">
        <v>28.3</v>
      </c>
      <c r="T703" s="130"/>
      <c r="U703">
        <v>92</v>
      </c>
      <c r="V703">
        <v>335</v>
      </c>
      <c r="W703">
        <v>0.09</v>
      </c>
      <c r="X703" s="130"/>
    </row>
    <row r="704" spans="1:24" x14ac:dyDescent="0.3">
      <c r="A704" s="130" t="s">
        <v>132</v>
      </c>
      <c r="B704">
        <v>702</v>
      </c>
      <c r="C704" s="130" t="s">
        <v>895</v>
      </c>
      <c r="D704" s="130" t="s">
        <v>6</v>
      </c>
      <c r="E704">
        <v>33.5</v>
      </c>
      <c r="F704">
        <v>-2.19</v>
      </c>
      <c r="G704">
        <v>8317400</v>
      </c>
      <c r="H704">
        <v>280728</v>
      </c>
      <c r="I704">
        <v>27088</v>
      </c>
      <c r="J704">
        <v>11.4</v>
      </c>
      <c r="K704" s="130" t="s">
        <v>2779</v>
      </c>
      <c r="L704">
        <v>0.48</v>
      </c>
      <c r="M704" s="130" t="s">
        <v>915</v>
      </c>
      <c r="N704">
        <v>3</v>
      </c>
      <c r="O704">
        <v>23.88</v>
      </c>
      <c r="P704">
        <v>25.42</v>
      </c>
      <c r="Q704">
        <v>10.54</v>
      </c>
      <c r="R704" s="130" t="s">
        <v>2915</v>
      </c>
      <c r="S704">
        <v>66.59</v>
      </c>
      <c r="T704" s="130"/>
      <c r="U704">
        <v>206</v>
      </c>
      <c r="V704">
        <v>159</v>
      </c>
      <c r="W704">
        <v>4.84</v>
      </c>
      <c r="X704" s="130"/>
    </row>
    <row r="705" spans="1:24" x14ac:dyDescent="0.3">
      <c r="A705" s="130" t="s">
        <v>131</v>
      </c>
      <c r="B705">
        <v>703</v>
      </c>
      <c r="C705" s="130" t="s">
        <v>895</v>
      </c>
      <c r="D705" s="130" t="s">
        <v>6</v>
      </c>
      <c r="E705">
        <v>0.74</v>
      </c>
      <c r="F705">
        <v>7.25</v>
      </c>
      <c r="G705">
        <v>2084400</v>
      </c>
      <c r="H705">
        <v>1503</v>
      </c>
      <c r="I705">
        <v>592</v>
      </c>
      <c r="J705">
        <v>54.59</v>
      </c>
      <c r="K705" s="130" t="s">
        <v>1116</v>
      </c>
      <c r="L705">
        <v>0.16</v>
      </c>
      <c r="M705" s="130"/>
      <c r="N705">
        <v>0.01</v>
      </c>
      <c r="O705">
        <v>2.67</v>
      </c>
      <c r="P705">
        <v>1.94</v>
      </c>
      <c r="Q705">
        <v>5.38</v>
      </c>
      <c r="R705" s="130"/>
      <c r="S705">
        <v>38</v>
      </c>
      <c r="T705" s="130"/>
      <c r="U705">
        <v>1042</v>
      </c>
      <c r="V705">
        <v>1062</v>
      </c>
      <c r="W705">
        <v>-2.54</v>
      </c>
      <c r="X705" s="130"/>
    </row>
    <row r="706" spans="1:24" x14ac:dyDescent="0.3">
      <c r="A706" s="130" t="s">
        <v>130</v>
      </c>
      <c r="B706">
        <v>704</v>
      </c>
      <c r="C706" s="130" t="s">
        <v>895</v>
      </c>
      <c r="D706" s="130" t="s">
        <v>6</v>
      </c>
      <c r="E706">
        <v>3.92</v>
      </c>
      <c r="F706">
        <v>0</v>
      </c>
      <c r="G706">
        <v>426500</v>
      </c>
      <c r="H706">
        <v>1678</v>
      </c>
      <c r="I706">
        <v>1058</v>
      </c>
      <c r="J706">
        <v>8.39</v>
      </c>
      <c r="K706" s="130" t="s">
        <v>928</v>
      </c>
      <c r="L706">
        <v>0.3</v>
      </c>
      <c r="M706" s="130" t="s">
        <v>1039</v>
      </c>
      <c r="N706">
        <v>0.47</v>
      </c>
      <c r="O706">
        <v>5.95</v>
      </c>
      <c r="P706">
        <v>7.65</v>
      </c>
      <c r="Q706">
        <v>10.54</v>
      </c>
      <c r="R706" s="130"/>
      <c r="S706">
        <v>51.22</v>
      </c>
      <c r="T706" s="130"/>
      <c r="U706">
        <v>431</v>
      </c>
      <c r="V706">
        <v>410</v>
      </c>
      <c r="W706">
        <v>-0.24</v>
      </c>
      <c r="X706" s="130"/>
    </row>
    <row r="707" spans="1:24" x14ac:dyDescent="0.3">
      <c r="A707" s="130" t="s">
        <v>129</v>
      </c>
      <c r="B707">
        <v>705</v>
      </c>
      <c r="C707" s="130" t="s">
        <v>895</v>
      </c>
      <c r="D707" s="130" t="s">
        <v>6</v>
      </c>
      <c r="E707">
        <v>5.45</v>
      </c>
      <c r="F707">
        <v>0.93</v>
      </c>
      <c r="G707">
        <v>1371100</v>
      </c>
      <c r="H707">
        <v>7481</v>
      </c>
      <c r="I707">
        <v>4798</v>
      </c>
      <c r="J707">
        <v>28.27</v>
      </c>
      <c r="K707" s="130" t="s">
        <v>1009</v>
      </c>
      <c r="L707">
        <v>0.6</v>
      </c>
      <c r="M707" s="130" t="s">
        <v>941</v>
      </c>
      <c r="N707">
        <v>0.19</v>
      </c>
      <c r="O707">
        <v>3.96</v>
      </c>
      <c r="P707">
        <v>3.43</v>
      </c>
      <c r="Q707">
        <v>5.39</v>
      </c>
      <c r="R707" s="130" t="s">
        <v>2188</v>
      </c>
      <c r="S707">
        <v>50.06</v>
      </c>
      <c r="T707" s="130"/>
      <c r="U707">
        <v>873</v>
      </c>
      <c r="V707">
        <v>821</v>
      </c>
      <c r="W707">
        <v>0.19</v>
      </c>
      <c r="X707" s="130"/>
    </row>
    <row r="708" spans="1:24" x14ac:dyDescent="0.3">
      <c r="A708" s="130" t="s">
        <v>128</v>
      </c>
      <c r="B708">
        <v>706</v>
      </c>
      <c r="C708" s="130" t="s">
        <v>905</v>
      </c>
      <c r="D708" s="130" t="s">
        <v>6</v>
      </c>
      <c r="E708">
        <v>0.1</v>
      </c>
      <c r="F708">
        <v>0</v>
      </c>
      <c r="G708">
        <v>23978100</v>
      </c>
      <c r="H708">
        <v>2409</v>
      </c>
      <c r="I708">
        <v>1489</v>
      </c>
      <c r="J708">
        <v>179.82</v>
      </c>
      <c r="K708" s="130" t="s">
        <v>1103</v>
      </c>
      <c r="L708">
        <v>0.99</v>
      </c>
      <c r="M708" s="130"/>
      <c r="N708">
        <v>0</v>
      </c>
      <c r="O708">
        <v>2.64</v>
      </c>
      <c r="P708">
        <v>-0.24</v>
      </c>
      <c r="Q708">
        <v>0.52</v>
      </c>
      <c r="R708" s="130"/>
      <c r="S708">
        <v>83.73</v>
      </c>
      <c r="T708" s="130"/>
      <c r="V708">
        <v>1034</v>
      </c>
      <c r="W708">
        <v>-0.36</v>
      </c>
      <c r="X708" s="130"/>
    </row>
    <row r="709" spans="1:24" x14ac:dyDescent="0.3">
      <c r="A709" s="130" t="s">
        <v>127</v>
      </c>
      <c r="B709">
        <v>707</v>
      </c>
      <c r="C709" s="130" t="s">
        <v>905</v>
      </c>
      <c r="D709" s="130" t="s">
        <v>6</v>
      </c>
      <c r="E709">
        <v>3.56</v>
      </c>
      <c r="F709">
        <v>2.89</v>
      </c>
      <c r="G709">
        <v>730000</v>
      </c>
      <c r="H709">
        <v>2557</v>
      </c>
      <c r="I709">
        <v>2124</v>
      </c>
      <c r="J709">
        <v>7.45</v>
      </c>
      <c r="K709" s="130" t="s">
        <v>2762</v>
      </c>
      <c r="L709">
        <v>0.59</v>
      </c>
      <c r="M709" s="130"/>
      <c r="N709">
        <v>0.48</v>
      </c>
      <c r="O709">
        <v>4.83</v>
      </c>
      <c r="P709">
        <v>6.73</v>
      </c>
      <c r="Q709">
        <v>7.66</v>
      </c>
      <c r="R709" s="130"/>
      <c r="S709">
        <v>29.51</v>
      </c>
      <c r="T709" s="130"/>
      <c r="U709">
        <v>444</v>
      </c>
      <c r="V709">
        <v>456</v>
      </c>
      <c r="W709">
        <v>0.01</v>
      </c>
      <c r="X709" s="130"/>
    </row>
    <row r="710" spans="1:24" x14ac:dyDescent="0.3">
      <c r="A710" s="130" t="s">
        <v>126</v>
      </c>
      <c r="B710">
        <v>708</v>
      </c>
      <c r="C710" s="130" t="s">
        <v>905</v>
      </c>
      <c r="D710" s="130" t="s">
        <v>6</v>
      </c>
      <c r="E710">
        <v>0.9</v>
      </c>
      <c r="F710">
        <v>1.1200000000000001</v>
      </c>
      <c r="G710">
        <v>51292200</v>
      </c>
      <c r="H710">
        <v>46737</v>
      </c>
      <c r="I710">
        <v>5052</v>
      </c>
      <c r="K710" s="130" t="s">
        <v>1073</v>
      </c>
      <c r="L710">
        <v>1.62</v>
      </c>
      <c r="M710" s="130"/>
      <c r="N710">
        <v>0</v>
      </c>
      <c r="O710">
        <v>-7.18</v>
      </c>
      <c r="P710">
        <v>-14.95</v>
      </c>
      <c r="Q710">
        <v>-38.880000000000003</v>
      </c>
      <c r="R710" s="130"/>
      <c r="S710">
        <v>52.99</v>
      </c>
      <c r="T710" s="130"/>
      <c r="X710" s="130"/>
    </row>
    <row r="711" spans="1:24" x14ac:dyDescent="0.3">
      <c r="A711" s="130" t="s">
        <v>125</v>
      </c>
      <c r="B711">
        <v>709</v>
      </c>
      <c r="C711" s="130" t="s">
        <v>895</v>
      </c>
      <c r="D711" s="130" t="s">
        <v>6</v>
      </c>
      <c r="E711">
        <v>4.96</v>
      </c>
      <c r="F711">
        <v>-0.8</v>
      </c>
      <c r="G711">
        <v>93200</v>
      </c>
      <c r="H711">
        <v>467</v>
      </c>
      <c r="I711">
        <v>3311</v>
      </c>
      <c r="J711">
        <v>12.2</v>
      </c>
      <c r="K711" s="130" t="s">
        <v>3162</v>
      </c>
      <c r="L711">
        <v>0.98</v>
      </c>
      <c r="M711" s="130" t="s">
        <v>945</v>
      </c>
      <c r="N711">
        <v>0.41</v>
      </c>
      <c r="O711">
        <v>9.82</v>
      </c>
      <c r="P711">
        <v>18.2</v>
      </c>
      <c r="Q711">
        <v>17.850000000000001</v>
      </c>
      <c r="R711" s="130" t="s">
        <v>2758</v>
      </c>
      <c r="S711">
        <v>31.69</v>
      </c>
      <c r="T711" s="130"/>
      <c r="U711">
        <v>296</v>
      </c>
      <c r="V711">
        <v>368</v>
      </c>
      <c r="W711">
        <v>0.21</v>
      </c>
      <c r="X711" s="130"/>
    </row>
    <row r="712" spans="1:24" x14ac:dyDescent="0.3">
      <c r="A712" s="130" t="s">
        <v>124</v>
      </c>
      <c r="B712">
        <v>710</v>
      </c>
      <c r="C712" s="130" t="s">
        <v>895</v>
      </c>
      <c r="D712" s="130" t="s">
        <v>6</v>
      </c>
      <c r="E712">
        <v>7.3</v>
      </c>
      <c r="F712">
        <v>0.69</v>
      </c>
      <c r="G712">
        <v>434000</v>
      </c>
      <c r="H712">
        <v>3183</v>
      </c>
      <c r="I712">
        <v>1664</v>
      </c>
      <c r="J712">
        <v>15.22</v>
      </c>
      <c r="K712" s="130" t="s">
        <v>3030</v>
      </c>
      <c r="L712">
        <v>0.76</v>
      </c>
      <c r="M712" s="130"/>
      <c r="N712">
        <v>0.48</v>
      </c>
      <c r="O712">
        <v>15.57</v>
      </c>
      <c r="P712">
        <v>23.34</v>
      </c>
      <c r="Q712">
        <v>7.37</v>
      </c>
      <c r="R712" s="130" t="s">
        <v>979</v>
      </c>
      <c r="S712">
        <v>49.75</v>
      </c>
      <c r="T712" s="130"/>
      <c r="U712">
        <v>303</v>
      </c>
      <c r="V712">
        <v>299</v>
      </c>
      <c r="W712">
        <v>-0.12</v>
      </c>
      <c r="X712" s="130"/>
    </row>
    <row r="713" spans="1:24" x14ac:dyDescent="0.3">
      <c r="A713" s="130" t="s">
        <v>123</v>
      </c>
      <c r="B713">
        <v>711</v>
      </c>
      <c r="C713" s="130" t="s">
        <v>895</v>
      </c>
      <c r="D713" s="130" t="s">
        <v>6</v>
      </c>
      <c r="E713">
        <v>2.2400000000000002</v>
      </c>
      <c r="F713">
        <v>0</v>
      </c>
      <c r="G713">
        <v>2100200</v>
      </c>
      <c r="H713">
        <v>4683</v>
      </c>
      <c r="I713">
        <v>1278</v>
      </c>
      <c r="J713">
        <v>23.21</v>
      </c>
      <c r="K713" s="130" t="s">
        <v>1028</v>
      </c>
      <c r="L713">
        <v>0.12</v>
      </c>
      <c r="M713" s="130" t="s">
        <v>954</v>
      </c>
      <c r="N713">
        <v>0.1</v>
      </c>
      <c r="O713">
        <v>3.81</v>
      </c>
      <c r="P713">
        <v>4.0999999999999996</v>
      </c>
      <c r="Q713">
        <v>14.46</v>
      </c>
      <c r="R713" s="130" t="s">
        <v>2184</v>
      </c>
      <c r="S713">
        <v>69.86</v>
      </c>
      <c r="T713" s="130"/>
      <c r="U713">
        <v>799</v>
      </c>
      <c r="V713">
        <v>779</v>
      </c>
      <c r="W713">
        <v>-0.46</v>
      </c>
      <c r="X713" s="130"/>
    </row>
    <row r="714" spans="1:24" x14ac:dyDescent="0.3">
      <c r="A714" s="130" t="s">
        <v>122</v>
      </c>
      <c r="B714">
        <v>712</v>
      </c>
      <c r="C714" s="130" t="s">
        <v>905</v>
      </c>
      <c r="D714" s="130" t="s">
        <v>6</v>
      </c>
      <c r="E714">
        <v>3.2</v>
      </c>
      <c r="F714">
        <v>28</v>
      </c>
      <c r="G714">
        <v>417993900</v>
      </c>
      <c r="H714">
        <v>1188300</v>
      </c>
      <c r="I714">
        <v>3956</v>
      </c>
      <c r="J714">
        <v>31.99</v>
      </c>
      <c r="K714" s="130" t="s">
        <v>2913</v>
      </c>
      <c r="L714">
        <v>0.79</v>
      </c>
      <c r="M714" s="130" t="s">
        <v>954</v>
      </c>
      <c r="N714">
        <v>0.11</v>
      </c>
      <c r="O714">
        <v>6.6</v>
      </c>
      <c r="P714">
        <v>10.68</v>
      </c>
      <c r="Q714">
        <v>7.77</v>
      </c>
      <c r="R714" s="130" t="s">
        <v>1047</v>
      </c>
      <c r="S714">
        <v>54.2</v>
      </c>
      <c r="T714" s="130"/>
      <c r="U714">
        <v>672</v>
      </c>
      <c r="V714">
        <v>704</v>
      </c>
      <c r="W714">
        <v>1.22</v>
      </c>
      <c r="X714" s="130"/>
    </row>
    <row r="715" spans="1:24" x14ac:dyDescent="0.3">
      <c r="A715" s="130" t="s">
        <v>121</v>
      </c>
      <c r="B715">
        <v>713</v>
      </c>
      <c r="C715" s="130" t="s">
        <v>905</v>
      </c>
      <c r="D715" s="130" t="s">
        <v>6</v>
      </c>
      <c r="E715">
        <v>1.3</v>
      </c>
      <c r="F715">
        <v>0</v>
      </c>
      <c r="G715">
        <v>1327800</v>
      </c>
      <c r="H715">
        <v>1734</v>
      </c>
      <c r="I715">
        <v>1087</v>
      </c>
      <c r="K715" s="130" t="s">
        <v>1049</v>
      </c>
      <c r="L715">
        <v>1.4</v>
      </c>
      <c r="M715" s="130"/>
      <c r="N715">
        <v>0</v>
      </c>
      <c r="O715">
        <v>2.33</v>
      </c>
      <c r="P715">
        <v>-2.0099999999999998</v>
      </c>
      <c r="Q715">
        <v>-1.84</v>
      </c>
      <c r="R715" s="130"/>
      <c r="S715">
        <v>59.92</v>
      </c>
      <c r="T715" s="130"/>
      <c r="X715" s="130"/>
    </row>
    <row r="716" spans="1:24" x14ac:dyDescent="0.3">
      <c r="A716" s="130" t="s">
        <v>120</v>
      </c>
      <c r="B716">
        <v>714</v>
      </c>
      <c r="C716" s="130" t="s">
        <v>905</v>
      </c>
      <c r="D716" s="130" t="s">
        <v>6</v>
      </c>
      <c r="E716">
        <v>1.19</v>
      </c>
      <c r="F716">
        <v>4.3899999999999997</v>
      </c>
      <c r="G716">
        <v>11000</v>
      </c>
      <c r="H716">
        <v>13</v>
      </c>
      <c r="I716">
        <v>1363</v>
      </c>
      <c r="K716" s="130" t="s">
        <v>3655</v>
      </c>
      <c r="L716">
        <v>2.7</v>
      </c>
      <c r="M716" s="130"/>
      <c r="N716">
        <v>0</v>
      </c>
      <c r="O716">
        <v>-5.68</v>
      </c>
      <c r="P716">
        <v>-49.57</v>
      </c>
      <c r="Q716">
        <v>-34.32</v>
      </c>
      <c r="R716" s="130"/>
      <c r="S716">
        <v>3.78</v>
      </c>
      <c r="T716" s="130"/>
      <c r="X716" s="130"/>
    </row>
    <row r="717" spans="1:24" x14ac:dyDescent="0.3">
      <c r="A717" s="130" t="s">
        <v>119</v>
      </c>
      <c r="B717">
        <v>715</v>
      </c>
      <c r="C717" s="130" t="s">
        <v>895</v>
      </c>
      <c r="D717" s="130" t="s">
        <v>6</v>
      </c>
      <c r="E717">
        <v>6.15</v>
      </c>
      <c r="F717">
        <v>1.65</v>
      </c>
      <c r="G717">
        <v>1304100</v>
      </c>
      <c r="H717">
        <v>8046</v>
      </c>
      <c r="I717">
        <v>6648</v>
      </c>
      <c r="J717">
        <v>247.98</v>
      </c>
      <c r="K717" s="130" t="s">
        <v>1115</v>
      </c>
      <c r="L717">
        <v>3.17</v>
      </c>
      <c r="M717" s="130"/>
      <c r="N717">
        <v>0.02</v>
      </c>
      <c r="O717">
        <v>2.46</v>
      </c>
      <c r="P717">
        <v>0.33</v>
      </c>
      <c r="Q717">
        <v>0.25</v>
      </c>
      <c r="R717" s="130"/>
      <c r="S717">
        <v>56.52</v>
      </c>
      <c r="T717" s="130"/>
      <c r="U717">
        <v>1095</v>
      </c>
      <c r="V717">
        <v>1050</v>
      </c>
      <c r="W717">
        <v>170.43</v>
      </c>
      <c r="X717" s="130"/>
    </row>
    <row r="718" spans="1:24" x14ac:dyDescent="0.3">
      <c r="A718" s="130" t="s">
        <v>118</v>
      </c>
      <c r="B718">
        <v>716</v>
      </c>
      <c r="C718" s="130" t="s">
        <v>905</v>
      </c>
      <c r="D718" s="130" t="s">
        <v>6</v>
      </c>
      <c r="E718">
        <v>5.0999999999999996</v>
      </c>
      <c r="F718">
        <v>0</v>
      </c>
      <c r="G718">
        <v>48500</v>
      </c>
      <c r="H718">
        <v>244</v>
      </c>
      <c r="I718">
        <v>2562</v>
      </c>
      <c r="J718">
        <v>9.2200000000000006</v>
      </c>
      <c r="K718" s="130" t="s">
        <v>2383</v>
      </c>
      <c r="L718">
        <v>0.76</v>
      </c>
      <c r="M718" s="130" t="s">
        <v>921</v>
      </c>
      <c r="N718">
        <v>0.54</v>
      </c>
      <c r="O718">
        <v>6.13</v>
      </c>
      <c r="P718">
        <v>7.46</v>
      </c>
      <c r="Q718">
        <v>23.43</v>
      </c>
      <c r="R718" s="130" t="s">
        <v>2189</v>
      </c>
      <c r="S718">
        <v>12.62</v>
      </c>
      <c r="T718" s="130"/>
      <c r="U718">
        <v>461</v>
      </c>
      <c r="V718">
        <v>426</v>
      </c>
      <c r="W718">
        <v>0.04</v>
      </c>
      <c r="X718" s="130"/>
    </row>
    <row r="719" spans="1:24" x14ac:dyDescent="0.3">
      <c r="A719" s="130" t="s">
        <v>117</v>
      </c>
      <c r="B719">
        <v>717</v>
      </c>
      <c r="C719" s="130" t="s">
        <v>905</v>
      </c>
      <c r="D719" s="130" t="s">
        <v>6</v>
      </c>
      <c r="E719">
        <v>20.7</v>
      </c>
      <c r="F719">
        <v>-8</v>
      </c>
      <c r="G719">
        <v>1400</v>
      </c>
      <c r="H719">
        <v>29</v>
      </c>
      <c r="I719">
        <v>518</v>
      </c>
      <c r="J719">
        <v>21.72</v>
      </c>
      <c r="K719" s="130" t="s">
        <v>988</v>
      </c>
      <c r="L719">
        <v>0.32</v>
      </c>
      <c r="M719" s="130"/>
      <c r="N719">
        <v>0.96</v>
      </c>
      <c r="O719">
        <v>3.97</v>
      </c>
      <c r="P719">
        <v>4.83</v>
      </c>
      <c r="Q719">
        <v>6.69</v>
      </c>
      <c r="R719" s="130"/>
      <c r="S719">
        <v>30.3</v>
      </c>
      <c r="T719" s="130"/>
      <c r="U719">
        <v>761</v>
      </c>
      <c r="V719">
        <v>752</v>
      </c>
      <c r="W719">
        <v>-0.56000000000000005</v>
      </c>
      <c r="X719" s="130"/>
    </row>
    <row r="720" spans="1:24" x14ac:dyDescent="0.3">
      <c r="A720" s="130" t="s">
        <v>116</v>
      </c>
      <c r="B720">
        <v>718</v>
      </c>
      <c r="C720" s="130" t="s">
        <v>895</v>
      </c>
      <c r="D720" s="130" t="s">
        <v>6</v>
      </c>
      <c r="E720">
        <v>0.36</v>
      </c>
      <c r="F720">
        <v>2.86</v>
      </c>
      <c r="G720">
        <v>100426200</v>
      </c>
      <c r="H720">
        <v>35301</v>
      </c>
      <c r="I720">
        <v>3647</v>
      </c>
      <c r="K720" s="130" t="s">
        <v>926</v>
      </c>
      <c r="L720">
        <v>0.05</v>
      </c>
      <c r="M720" s="130"/>
      <c r="N720">
        <v>0</v>
      </c>
      <c r="O720">
        <v>-2.13</v>
      </c>
      <c r="P720">
        <v>-2.95</v>
      </c>
      <c r="Q720">
        <v>15.86</v>
      </c>
      <c r="R720" s="130"/>
      <c r="S720">
        <v>63.02</v>
      </c>
      <c r="T720" s="130"/>
      <c r="X720" s="130"/>
    </row>
    <row r="721" spans="1:24" x14ac:dyDescent="0.3">
      <c r="A721" s="130" t="s">
        <v>115</v>
      </c>
      <c r="B721">
        <v>719</v>
      </c>
      <c r="C721" s="130" t="s">
        <v>895</v>
      </c>
      <c r="D721" s="130" t="s">
        <v>6</v>
      </c>
      <c r="E721">
        <v>65</v>
      </c>
      <c r="F721">
        <v>0</v>
      </c>
      <c r="G721">
        <v>5000</v>
      </c>
      <c r="H721">
        <v>324</v>
      </c>
      <c r="I721">
        <v>488</v>
      </c>
      <c r="J721">
        <v>10.1</v>
      </c>
      <c r="K721" s="130" t="s">
        <v>902</v>
      </c>
      <c r="L721">
        <v>0.39</v>
      </c>
      <c r="M721" s="130" t="s">
        <v>1133</v>
      </c>
      <c r="N721">
        <v>6.44</v>
      </c>
      <c r="O721">
        <v>11.69</v>
      </c>
      <c r="P721">
        <v>13.17</v>
      </c>
      <c r="Q721">
        <v>5.3</v>
      </c>
      <c r="R721" s="130" t="s">
        <v>3241</v>
      </c>
      <c r="S721">
        <v>32.81</v>
      </c>
      <c r="T721" s="130"/>
      <c r="U721">
        <v>323</v>
      </c>
      <c r="V721">
        <v>258</v>
      </c>
      <c r="W721">
        <v>0.01</v>
      </c>
      <c r="X721" s="130"/>
    </row>
    <row r="722" spans="1:24" x14ac:dyDescent="0.3">
      <c r="A722" s="130" t="s">
        <v>114</v>
      </c>
      <c r="B722">
        <v>720</v>
      </c>
      <c r="C722" s="130" t="s">
        <v>905</v>
      </c>
      <c r="D722" s="130" t="s">
        <v>6</v>
      </c>
      <c r="E722">
        <v>6.05</v>
      </c>
      <c r="F722">
        <v>0</v>
      </c>
      <c r="G722">
        <v>139800</v>
      </c>
      <c r="H722">
        <v>847</v>
      </c>
      <c r="I722">
        <v>1961</v>
      </c>
      <c r="J722">
        <v>8.7799999999999994</v>
      </c>
      <c r="K722" s="130" t="s">
        <v>1107</v>
      </c>
      <c r="L722">
        <v>0.31</v>
      </c>
      <c r="M722" s="130" t="s">
        <v>940</v>
      </c>
      <c r="N722">
        <v>0.71</v>
      </c>
      <c r="O722">
        <v>17.07</v>
      </c>
      <c r="P722">
        <v>20.56</v>
      </c>
      <c r="Q722">
        <v>12.63</v>
      </c>
      <c r="R722" s="130" t="s">
        <v>965</v>
      </c>
      <c r="S722">
        <v>24.34</v>
      </c>
      <c r="T722" s="130"/>
      <c r="U722">
        <v>176</v>
      </c>
      <c r="V722">
        <v>130</v>
      </c>
      <c r="W722">
        <v>-0.03</v>
      </c>
      <c r="X722" s="130"/>
    </row>
    <row r="723" spans="1:24" x14ac:dyDescent="0.3">
      <c r="A723" s="130" t="s">
        <v>113</v>
      </c>
      <c r="B723">
        <v>721</v>
      </c>
      <c r="C723" s="130" t="s">
        <v>895</v>
      </c>
      <c r="D723" s="130" t="s">
        <v>6</v>
      </c>
      <c r="E723">
        <v>0.79</v>
      </c>
      <c r="F723">
        <v>-1.25</v>
      </c>
      <c r="G723">
        <v>1389800</v>
      </c>
      <c r="H723">
        <v>1107</v>
      </c>
      <c r="I723">
        <v>703</v>
      </c>
      <c r="K723" s="130" t="s">
        <v>2939</v>
      </c>
      <c r="L723">
        <v>0.84</v>
      </c>
      <c r="M723" s="130"/>
      <c r="N723">
        <v>0</v>
      </c>
      <c r="O723">
        <v>-16.22</v>
      </c>
      <c r="P723">
        <v>-27.56</v>
      </c>
      <c r="Q723">
        <v>-352.16</v>
      </c>
      <c r="R723" s="130"/>
      <c r="S723">
        <v>58.28</v>
      </c>
      <c r="T723" s="130"/>
      <c r="X723" s="130"/>
    </row>
    <row r="724" spans="1:24" x14ac:dyDescent="0.3">
      <c r="A724" s="130" t="s">
        <v>112</v>
      </c>
      <c r="B724">
        <v>722</v>
      </c>
      <c r="C724" s="130" t="s">
        <v>905</v>
      </c>
      <c r="D724" s="130" t="s">
        <v>6</v>
      </c>
      <c r="E724">
        <v>18.399999999999999</v>
      </c>
      <c r="F724">
        <v>3.95</v>
      </c>
      <c r="G724">
        <v>200</v>
      </c>
      <c r="H724">
        <v>4</v>
      </c>
      <c r="I724">
        <v>828</v>
      </c>
      <c r="K724" s="130" t="s">
        <v>1019</v>
      </c>
      <c r="L724">
        <v>0.19</v>
      </c>
      <c r="M724" s="130"/>
      <c r="N724">
        <v>0</v>
      </c>
      <c r="O724">
        <v>-2.0699999999999998</v>
      </c>
      <c r="P724">
        <v>-2.69</v>
      </c>
      <c r="Q724">
        <v>9.3000000000000007</v>
      </c>
      <c r="R724" s="130"/>
      <c r="S724">
        <v>25.33</v>
      </c>
      <c r="T724" s="130"/>
      <c r="X724" s="130"/>
    </row>
    <row r="725" spans="1:24" x14ac:dyDescent="0.3">
      <c r="A725" s="130" t="s">
        <v>111</v>
      </c>
      <c r="B725">
        <v>723</v>
      </c>
      <c r="C725" s="130" t="s">
        <v>895</v>
      </c>
      <c r="D725" s="130" t="s">
        <v>6</v>
      </c>
      <c r="E725">
        <v>18.2</v>
      </c>
      <c r="F725">
        <v>1.68</v>
      </c>
      <c r="G725">
        <v>1605600</v>
      </c>
      <c r="H725">
        <v>29097</v>
      </c>
      <c r="I725">
        <v>11830</v>
      </c>
      <c r="J725">
        <v>11.63</v>
      </c>
      <c r="K725" s="130" t="s">
        <v>3242</v>
      </c>
      <c r="L725">
        <v>0.13</v>
      </c>
      <c r="M725" s="130" t="s">
        <v>1103</v>
      </c>
      <c r="N725">
        <v>1.54</v>
      </c>
      <c r="O725">
        <v>29.53</v>
      </c>
      <c r="P725">
        <v>28.72</v>
      </c>
      <c r="Q725">
        <v>23.45</v>
      </c>
      <c r="R725" s="130" t="s">
        <v>2931</v>
      </c>
      <c r="S725">
        <v>39.97</v>
      </c>
      <c r="T725" s="130"/>
      <c r="U725">
        <v>203</v>
      </c>
      <c r="V725">
        <v>167</v>
      </c>
      <c r="W725">
        <v>0.23</v>
      </c>
      <c r="X725" s="130"/>
    </row>
    <row r="726" spans="1:24" x14ac:dyDescent="0.3">
      <c r="A726" s="130" t="s">
        <v>110</v>
      </c>
      <c r="B726">
        <v>724</v>
      </c>
      <c r="C726" s="130" t="s">
        <v>905</v>
      </c>
      <c r="D726" s="130" t="s">
        <v>6</v>
      </c>
      <c r="E726">
        <v>3.94</v>
      </c>
      <c r="F726">
        <v>0.51</v>
      </c>
      <c r="G726">
        <v>1688800</v>
      </c>
      <c r="H726">
        <v>6632</v>
      </c>
      <c r="I726">
        <v>7533</v>
      </c>
      <c r="J726">
        <v>7661.69</v>
      </c>
      <c r="K726" s="130" t="s">
        <v>1010</v>
      </c>
      <c r="L726">
        <v>0.66</v>
      </c>
      <c r="M726" s="130" t="s">
        <v>912</v>
      </c>
      <c r="N726">
        <v>0</v>
      </c>
      <c r="O726">
        <v>0.21</v>
      </c>
      <c r="P726">
        <v>0.01</v>
      </c>
      <c r="Q726">
        <v>0.49</v>
      </c>
      <c r="R726" s="130" t="s">
        <v>973</v>
      </c>
      <c r="S726">
        <v>33.700000000000003</v>
      </c>
      <c r="T726" s="130"/>
      <c r="U726">
        <v>1113</v>
      </c>
      <c r="V726">
        <v>1145</v>
      </c>
      <c r="W726">
        <v>-241.51</v>
      </c>
      <c r="X726" s="130"/>
    </row>
    <row r="727" spans="1:24" x14ac:dyDescent="0.3">
      <c r="A727" s="130" t="s">
        <v>109</v>
      </c>
      <c r="B727">
        <v>725</v>
      </c>
      <c r="C727" s="130" t="s">
        <v>895</v>
      </c>
      <c r="D727" s="130" t="s">
        <v>6</v>
      </c>
      <c r="E727">
        <v>6.95</v>
      </c>
      <c r="F727">
        <v>-0.71</v>
      </c>
      <c r="G727">
        <v>987700</v>
      </c>
      <c r="H727">
        <v>6853</v>
      </c>
      <c r="I727">
        <v>6533</v>
      </c>
      <c r="J727">
        <v>10.43</v>
      </c>
      <c r="K727" s="130" t="s">
        <v>3021</v>
      </c>
      <c r="L727">
        <v>0.17</v>
      </c>
      <c r="M727" s="130" t="s">
        <v>962</v>
      </c>
      <c r="N727">
        <v>0.71</v>
      </c>
      <c r="O727">
        <v>20.48</v>
      </c>
      <c r="P727">
        <v>19.46</v>
      </c>
      <c r="Q727">
        <v>12.16</v>
      </c>
      <c r="R727" s="130" t="s">
        <v>1068</v>
      </c>
      <c r="S727">
        <v>48.28</v>
      </c>
      <c r="T727" s="130"/>
      <c r="U727">
        <v>344</v>
      </c>
      <c r="V727">
        <v>223</v>
      </c>
      <c r="W727">
        <v>-5.86</v>
      </c>
      <c r="X727" s="130"/>
    </row>
    <row r="728" spans="1:24" x14ac:dyDescent="0.3">
      <c r="A728" s="130" t="s">
        <v>108</v>
      </c>
      <c r="B728">
        <v>726</v>
      </c>
      <c r="C728" s="130" t="s">
        <v>895</v>
      </c>
      <c r="D728" s="130" t="s">
        <v>6</v>
      </c>
      <c r="E728">
        <v>4.5</v>
      </c>
      <c r="F728">
        <v>0</v>
      </c>
      <c r="G728">
        <v>200</v>
      </c>
      <c r="H728">
        <v>1</v>
      </c>
      <c r="I728">
        <v>450</v>
      </c>
      <c r="K728" s="130" t="s">
        <v>925</v>
      </c>
      <c r="L728">
        <v>1.1200000000000001</v>
      </c>
      <c r="M728" s="130"/>
      <c r="N728">
        <v>0</v>
      </c>
      <c r="O728">
        <v>-2.39</v>
      </c>
      <c r="P728">
        <v>-6.8</v>
      </c>
      <c r="Q728">
        <v>1.17</v>
      </c>
      <c r="R728" s="130"/>
      <c r="S728">
        <v>21.39</v>
      </c>
      <c r="T728" s="130"/>
      <c r="X728" s="130"/>
    </row>
    <row r="729" spans="1:24" x14ac:dyDescent="0.3">
      <c r="A729" s="130" t="s">
        <v>107</v>
      </c>
      <c r="B729">
        <v>727</v>
      </c>
      <c r="C729" s="130" t="s">
        <v>895</v>
      </c>
      <c r="D729" s="130" t="s">
        <v>6</v>
      </c>
      <c r="E729">
        <v>5.4</v>
      </c>
      <c r="F729">
        <v>0.93</v>
      </c>
      <c r="G729">
        <v>596500</v>
      </c>
      <c r="H729">
        <v>3246</v>
      </c>
      <c r="I729">
        <v>1658</v>
      </c>
      <c r="J729">
        <v>18.760000000000002</v>
      </c>
      <c r="K729" s="130" t="s">
        <v>3242</v>
      </c>
      <c r="L729">
        <v>2.12</v>
      </c>
      <c r="M729" s="130" t="s">
        <v>921</v>
      </c>
      <c r="N729">
        <v>0.28999999999999998</v>
      </c>
      <c r="O729">
        <v>9.65</v>
      </c>
      <c r="P729">
        <v>17.809999999999999</v>
      </c>
      <c r="Q729">
        <v>7.75</v>
      </c>
      <c r="R729" s="130" t="s">
        <v>3243</v>
      </c>
      <c r="S729">
        <v>26.5</v>
      </c>
      <c r="T729" s="130"/>
      <c r="U729">
        <v>416</v>
      </c>
      <c r="V729">
        <v>483</v>
      </c>
      <c r="W729">
        <v>1.72</v>
      </c>
      <c r="X729" s="130"/>
    </row>
    <row r="730" spans="1:24" x14ac:dyDescent="0.3">
      <c r="A730" s="130" t="s">
        <v>106</v>
      </c>
      <c r="B730">
        <v>728</v>
      </c>
      <c r="C730" s="130" t="s">
        <v>895</v>
      </c>
      <c r="D730" s="130" t="s">
        <v>6</v>
      </c>
      <c r="E730">
        <v>5.85</v>
      </c>
      <c r="F730">
        <v>1.74</v>
      </c>
      <c r="G730">
        <v>43581100</v>
      </c>
      <c r="H730">
        <v>255353</v>
      </c>
      <c r="I730">
        <v>50375</v>
      </c>
      <c r="J730">
        <v>45.67</v>
      </c>
      <c r="K730" s="130" t="s">
        <v>3244</v>
      </c>
      <c r="L730">
        <v>0.25</v>
      </c>
      <c r="M730" s="130" t="s">
        <v>914</v>
      </c>
      <c r="N730">
        <v>0.13</v>
      </c>
      <c r="O730">
        <v>6.24</v>
      </c>
      <c r="P730">
        <v>7.19</v>
      </c>
      <c r="Q730">
        <v>-1.83</v>
      </c>
      <c r="R730" s="130" t="s">
        <v>1119</v>
      </c>
      <c r="S730">
        <v>39.4</v>
      </c>
      <c r="T730" s="130"/>
      <c r="U730">
        <v>849</v>
      </c>
      <c r="V730">
        <v>798</v>
      </c>
      <c r="W730">
        <v>23.5</v>
      </c>
      <c r="X730" s="130"/>
    </row>
    <row r="731" spans="1:24" x14ac:dyDescent="0.3">
      <c r="A731" s="130" t="s">
        <v>2778</v>
      </c>
      <c r="B731">
        <v>729</v>
      </c>
      <c r="C731" s="130" t="s">
        <v>895</v>
      </c>
      <c r="D731" s="130" t="s">
        <v>6</v>
      </c>
      <c r="E731">
        <v>0.02</v>
      </c>
      <c r="F731">
        <v>0</v>
      </c>
      <c r="G731">
        <v>15753200</v>
      </c>
      <c r="H731">
        <v>288</v>
      </c>
      <c r="I731">
        <v>44</v>
      </c>
      <c r="K731" s="130" t="s">
        <v>988</v>
      </c>
      <c r="M731" s="130"/>
      <c r="N731">
        <v>0</v>
      </c>
      <c r="R731" s="130"/>
      <c r="T731" s="130"/>
      <c r="X731" s="130"/>
    </row>
    <row r="732" spans="1:24" x14ac:dyDescent="0.3">
      <c r="A732" s="130" t="s">
        <v>105</v>
      </c>
      <c r="B732">
        <v>730</v>
      </c>
      <c r="C732" s="130" t="s">
        <v>895</v>
      </c>
      <c r="D732" s="130" t="s">
        <v>6</v>
      </c>
      <c r="E732">
        <v>2.2200000000000002</v>
      </c>
      <c r="F732">
        <v>-2.63</v>
      </c>
      <c r="G732">
        <v>18579100</v>
      </c>
      <c r="H732">
        <v>41572</v>
      </c>
      <c r="I732">
        <v>30138</v>
      </c>
      <c r="J732">
        <v>36.31</v>
      </c>
      <c r="K732" s="130" t="s">
        <v>2759</v>
      </c>
      <c r="L732">
        <v>1.28</v>
      </c>
      <c r="M732" s="130" t="s">
        <v>914</v>
      </c>
      <c r="N732">
        <v>0.06</v>
      </c>
      <c r="O732">
        <v>4.26</v>
      </c>
      <c r="P732">
        <v>6.03</v>
      </c>
      <c r="Q732">
        <v>13.9</v>
      </c>
      <c r="R732" s="130" t="s">
        <v>1056</v>
      </c>
      <c r="S732">
        <v>33.4</v>
      </c>
      <c r="T732" s="130"/>
      <c r="U732">
        <v>844</v>
      </c>
      <c r="V732">
        <v>860</v>
      </c>
      <c r="W732">
        <v>9.5500000000000007</v>
      </c>
      <c r="X732" s="130"/>
    </row>
    <row r="733" spans="1:24" x14ac:dyDescent="0.3">
      <c r="A733" s="130" t="s">
        <v>104</v>
      </c>
      <c r="B733">
        <v>731</v>
      </c>
      <c r="C733" s="130" t="s">
        <v>895</v>
      </c>
      <c r="D733" s="130" t="s">
        <v>6</v>
      </c>
      <c r="E733">
        <v>12.9</v>
      </c>
      <c r="F733">
        <v>-8.51</v>
      </c>
      <c r="G733">
        <v>18670900</v>
      </c>
      <c r="H733">
        <v>242388</v>
      </c>
      <c r="I733">
        <v>7362</v>
      </c>
      <c r="J733">
        <v>15.67</v>
      </c>
      <c r="K733" s="130" t="s">
        <v>2942</v>
      </c>
      <c r="L733">
        <v>0.65</v>
      </c>
      <c r="M733" s="130" t="s">
        <v>941</v>
      </c>
      <c r="N733">
        <v>0.81</v>
      </c>
      <c r="O733">
        <v>23.94</v>
      </c>
      <c r="P733">
        <v>31.41</v>
      </c>
      <c r="Q733">
        <v>19.05</v>
      </c>
      <c r="R733" s="130" t="s">
        <v>1026</v>
      </c>
      <c r="S733">
        <v>29.03</v>
      </c>
      <c r="T733" s="130"/>
      <c r="U733">
        <v>269</v>
      </c>
      <c r="V733">
        <v>250</v>
      </c>
      <c r="W733">
        <v>0.73</v>
      </c>
      <c r="X733" s="130"/>
    </row>
    <row r="734" spans="1:24" x14ac:dyDescent="0.3">
      <c r="A734" s="130" t="s">
        <v>103</v>
      </c>
      <c r="B734">
        <v>732</v>
      </c>
      <c r="C734" s="130" t="s">
        <v>905</v>
      </c>
      <c r="D734" s="130" t="s">
        <v>6</v>
      </c>
      <c r="E734">
        <v>1.92</v>
      </c>
      <c r="F734">
        <v>0.52</v>
      </c>
      <c r="G734">
        <v>1933100</v>
      </c>
      <c r="H734">
        <v>3708</v>
      </c>
      <c r="I734">
        <v>1536</v>
      </c>
      <c r="J734">
        <v>29.54</v>
      </c>
      <c r="K734" s="130" t="s">
        <v>953</v>
      </c>
      <c r="L734">
        <v>1.1100000000000001</v>
      </c>
      <c r="M734" s="130" t="s">
        <v>927</v>
      </c>
      <c r="N734">
        <v>7.0000000000000007E-2</v>
      </c>
      <c r="O734">
        <v>5.13</v>
      </c>
      <c r="P734">
        <v>6.44</v>
      </c>
      <c r="Q734">
        <v>3.99</v>
      </c>
      <c r="R734" s="130" t="s">
        <v>2380</v>
      </c>
      <c r="S734">
        <v>32.74</v>
      </c>
      <c r="T734" s="130"/>
      <c r="U734">
        <v>792</v>
      </c>
      <c r="V734">
        <v>783</v>
      </c>
      <c r="W734">
        <v>6.52</v>
      </c>
      <c r="X734" s="130"/>
    </row>
    <row r="735" spans="1:24" x14ac:dyDescent="0.3">
      <c r="A735" s="130" t="s">
        <v>102</v>
      </c>
      <c r="B735">
        <v>733</v>
      </c>
      <c r="C735" s="130" t="s">
        <v>895</v>
      </c>
      <c r="D735" s="130" t="s">
        <v>6</v>
      </c>
      <c r="E735">
        <v>7.4</v>
      </c>
      <c r="F735">
        <v>0.68</v>
      </c>
      <c r="G735">
        <v>1185400</v>
      </c>
      <c r="H735">
        <v>8764</v>
      </c>
      <c r="I735">
        <v>12841</v>
      </c>
      <c r="J735">
        <v>133.19999999999999</v>
      </c>
      <c r="K735" s="130" t="s">
        <v>1109</v>
      </c>
      <c r="L735">
        <v>2.02</v>
      </c>
      <c r="M735" s="130" t="s">
        <v>921</v>
      </c>
      <c r="N735">
        <v>0.06</v>
      </c>
      <c r="O735">
        <v>1.92</v>
      </c>
      <c r="P735">
        <v>1.53</v>
      </c>
      <c r="Q735">
        <v>8.0500000000000007</v>
      </c>
      <c r="R735" s="130"/>
      <c r="S735">
        <v>22.19</v>
      </c>
      <c r="T735" s="130"/>
      <c r="U735">
        <v>1057</v>
      </c>
      <c r="V735">
        <v>1060</v>
      </c>
      <c r="W735">
        <v>7.65</v>
      </c>
      <c r="X735" s="130"/>
    </row>
    <row r="736" spans="1:24" x14ac:dyDescent="0.3">
      <c r="A736" s="130" t="s">
        <v>101</v>
      </c>
      <c r="B736">
        <v>734</v>
      </c>
      <c r="C736" s="130" t="s">
        <v>905</v>
      </c>
      <c r="D736" s="130" t="s">
        <v>6</v>
      </c>
      <c r="E736">
        <v>37.25</v>
      </c>
      <c r="F736">
        <v>-0.67</v>
      </c>
      <c r="G736">
        <v>415900</v>
      </c>
      <c r="H736">
        <v>15585</v>
      </c>
      <c r="I736">
        <v>44148</v>
      </c>
      <c r="J736">
        <v>10.42</v>
      </c>
      <c r="K736" s="130" t="s">
        <v>970</v>
      </c>
      <c r="L736">
        <v>0.18</v>
      </c>
      <c r="M736" s="130" t="s">
        <v>971</v>
      </c>
      <c r="N736">
        <v>3.6</v>
      </c>
      <c r="O736">
        <v>19.12</v>
      </c>
      <c r="P736">
        <v>18.649999999999999</v>
      </c>
      <c r="Q736">
        <v>25.35</v>
      </c>
      <c r="R736" s="130" t="s">
        <v>1102</v>
      </c>
      <c r="S736">
        <v>16.239999999999998</v>
      </c>
      <c r="T736" s="130"/>
      <c r="U736">
        <v>245</v>
      </c>
      <c r="V736">
        <v>164</v>
      </c>
      <c r="W736">
        <v>0.16</v>
      </c>
      <c r="X736" s="130"/>
    </row>
    <row r="737" spans="1:24" x14ac:dyDescent="0.3">
      <c r="A737" s="130" t="s">
        <v>100</v>
      </c>
      <c r="B737">
        <v>735</v>
      </c>
      <c r="C737" s="130" t="s">
        <v>905</v>
      </c>
      <c r="D737" s="130" t="s">
        <v>6</v>
      </c>
      <c r="E737">
        <v>1.3</v>
      </c>
      <c r="F737">
        <v>7.44</v>
      </c>
      <c r="G737">
        <v>7472100</v>
      </c>
      <c r="H737">
        <v>9474</v>
      </c>
      <c r="I737">
        <v>1222</v>
      </c>
      <c r="J737">
        <v>21.48</v>
      </c>
      <c r="K737" s="130" t="s">
        <v>2939</v>
      </c>
      <c r="L737">
        <v>0.84</v>
      </c>
      <c r="M737" s="130"/>
      <c r="N737">
        <v>7.0000000000000007E-2</v>
      </c>
      <c r="O737">
        <v>8.5299999999999994</v>
      </c>
      <c r="P737">
        <v>12.1</v>
      </c>
      <c r="Q737">
        <v>4.3899999999999997</v>
      </c>
      <c r="R737" s="130"/>
      <c r="S737">
        <v>32.22</v>
      </c>
      <c r="T737" s="130"/>
      <c r="U737">
        <v>514</v>
      </c>
      <c r="V737">
        <v>514</v>
      </c>
      <c r="W737">
        <v>-1.92</v>
      </c>
      <c r="X737" s="130"/>
    </row>
    <row r="738" spans="1:24" x14ac:dyDescent="0.3">
      <c r="A738" s="130" t="s">
        <v>99</v>
      </c>
      <c r="B738">
        <v>736</v>
      </c>
      <c r="C738" s="130" t="s">
        <v>905</v>
      </c>
      <c r="D738" s="130" t="s">
        <v>6</v>
      </c>
      <c r="E738">
        <v>6.05</v>
      </c>
      <c r="F738">
        <v>0.83</v>
      </c>
      <c r="G738">
        <v>56800</v>
      </c>
      <c r="H738">
        <v>342</v>
      </c>
      <c r="I738">
        <v>1934</v>
      </c>
      <c r="K738" s="130" t="s">
        <v>1060</v>
      </c>
      <c r="L738">
        <v>1.59</v>
      </c>
      <c r="M738" s="130" t="s">
        <v>921</v>
      </c>
      <c r="N738">
        <v>0</v>
      </c>
      <c r="O738">
        <v>-0.18</v>
      </c>
      <c r="P738">
        <v>-3.54</v>
      </c>
      <c r="Q738">
        <v>-10.44</v>
      </c>
      <c r="R738" s="130" t="s">
        <v>964</v>
      </c>
      <c r="S738">
        <v>33.380000000000003</v>
      </c>
      <c r="T738" s="130"/>
      <c r="X738" s="130"/>
    </row>
    <row r="739" spans="1:24" x14ac:dyDescent="0.3">
      <c r="A739" s="130" t="s">
        <v>98</v>
      </c>
      <c r="B739">
        <v>737</v>
      </c>
      <c r="C739" s="130" t="s">
        <v>895</v>
      </c>
      <c r="D739" s="130" t="s">
        <v>6</v>
      </c>
      <c r="E739">
        <v>4.04</v>
      </c>
      <c r="F739">
        <v>1</v>
      </c>
      <c r="G739">
        <v>19193600</v>
      </c>
      <c r="H739">
        <v>76596</v>
      </c>
      <c r="I739">
        <v>3288</v>
      </c>
      <c r="K739" s="130" t="s">
        <v>2922</v>
      </c>
      <c r="L739">
        <v>0.35</v>
      </c>
      <c r="M739" s="130"/>
      <c r="N739">
        <v>0</v>
      </c>
      <c r="O739">
        <v>-19.38</v>
      </c>
      <c r="P739">
        <v>-32.6</v>
      </c>
      <c r="Q739">
        <v>-63.01</v>
      </c>
      <c r="R739" s="130"/>
      <c r="S739">
        <v>67.64</v>
      </c>
      <c r="T739" s="130"/>
      <c r="X739" s="130"/>
    </row>
    <row r="740" spans="1:24" x14ac:dyDescent="0.3">
      <c r="A740" s="130" t="s">
        <v>96</v>
      </c>
      <c r="B740">
        <v>738</v>
      </c>
      <c r="C740" s="130" t="s">
        <v>895</v>
      </c>
      <c r="D740" s="130" t="s">
        <v>6</v>
      </c>
      <c r="E740">
        <v>40</v>
      </c>
      <c r="F740">
        <v>0</v>
      </c>
      <c r="G740">
        <v>1100</v>
      </c>
      <c r="H740">
        <v>44</v>
      </c>
      <c r="I740">
        <v>4800</v>
      </c>
      <c r="K740" s="130" t="s">
        <v>1049</v>
      </c>
      <c r="L740">
        <v>0.25</v>
      </c>
      <c r="M740" s="130" t="s">
        <v>957</v>
      </c>
      <c r="N740">
        <v>0</v>
      </c>
      <c r="O740">
        <v>-8.14</v>
      </c>
      <c r="P740">
        <v>-8.18</v>
      </c>
      <c r="Q740">
        <v>-4.46</v>
      </c>
      <c r="R740" s="130" t="s">
        <v>930</v>
      </c>
      <c r="S740">
        <v>27.88</v>
      </c>
      <c r="T740" s="130"/>
      <c r="X740" s="130"/>
    </row>
    <row r="741" spans="1:24" x14ac:dyDescent="0.3">
      <c r="A741" s="130" t="s">
        <v>95</v>
      </c>
      <c r="B741">
        <v>739</v>
      </c>
      <c r="C741" s="130" t="s">
        <v>895</v>
      </c>
      <c r="D741" s="130" t="s">
        <v>6</v>
      </c>
      <c r="E741">
        <v>0.69</v>
      </c>
      <c r="F741">
        <v>0</v>
      </c>
      <c r="G741">
        <v>1706800</v>
      </c>
      <c r="H741">
        <v>1185</v>
      </c>
      <c r="I741">
        <v>542</v>
      </c>
      <c r="K741" s="130" t="s">
        <v>2387</v>
      </c>
      <c r="L741">
        <v>1.35</v>
      </c>
      <c r="M741" s="130"/>
      <c r="N741">
        <v>0</v>
      </c>
      <c r="O741">
        <v>-12.05</v>
      </c>
      <c r="P741">
        <v>-22.44</v>
      </c>
      <c r="Q741">
        <v>-3.07</v>
      </c>
      <c r="R741" s="130"/>
      <c r="S741">
        <v>57.64</v>
      </c>
      <c r="T741" s="130"/>
      <c r="X741" s="130"/>
    </row>
    <row r="742" spans="1:24" x14ac:dyDescent="0.3">
      <c r="A742" s="130" t="s">
        <v>866</v>
      </c>
      <c r="B742">
        <v>740</v>
      </c>
      <c r="C742" s="130" t="s">
        <v>898</v>
      </c>
      <c r="D742" s="130" t="s">
        <v>6</v>
      </c>
      <c r="E742">
        <v>1.59</v>
      </c>
      <c r="F742">
        <v>0.63</v>
      </c>
      <c r="G742">
        <v>245100</v>
      </c>
      <c r="H742">
        <v>390</v>
      </c>
      <c r="I742">
        <v>954</v>
      </c>
      <c r="K742" s="130" t="s">
        <v>896</v>
      </c>
      <c r="L742">
        <v>0.56000000000000005</v>
      </c>
      <c r="M742" s="130"/>
      <c r="N742">
        <v>0</v>
      </c>
      <c r="O742">
        <v>0.4</v>
      </c>
      <c r="P742">
        <v>-0.81</v>
      </c>
      <c r="Q742">
        <v>-5.56</v>
      </c>
      <c r="R742" s="130"/>
      <c r="S742">
        <v>26.3</v>
      </c>
      <c r="T742" s="130"/>
      <c r="X742" s="130"/>
    </row>
    <row r="743" spans="1:24" x14ac:dyDescent="0.3">
      <c r="A743" s="130" t="s">
        <v>94</v>
      </c>
      <c r="B743">
        <v>741</v>
      </c>
      <c r="C743" s="130" t="s">
        <v>895</v>
      </c>
      <c r="D743" s="130" t="s">
        <v>6</v>
      </c>
      <c r="E743">
        <v>3.14</v>
      </c>
      <c r="F743">
        <v>2.61</v>
      </c>
      <c r="G743">
        <v>121207600</v>
      </c>
      <c r="H743">
        <v>380135</v>
      </c>
      <c r="I743">
        <v>46933</v>
      </c>
      <c r="J743">
        <v>20.61</v>
      </c>
      <c r="K743" s="130" t="s">
        <v>3125</v>
      </c>
      <c r="L743">
        <v>1.75</v>
      </c>
      <c r="M743" s="130" t="s">
        <v>954</v>
      </c>
      <c r="N743">
        <v>0.15</v>
      </c>
      <c r="O743">
        <v>4.8899999999999997</v>
      </c>
      <c r="P743">
        <v>7.93</v>
      </c>
      <c r="Q743">
        <v>17.010000000000002</v>
      </c>
      <c r="R743" s="130" t="s">
        <v>2764</v>
      </c>
      <c r="S743">
        <v>66.040000000000006</v>
      </c>
      <c r="T743" s="130"/>
      <c r="U743">
        <v>648</v>
      </c>
      <c r="V743">
        <v>703</v>
      </c>
      <c r="W743">
        <v>1.35</v>
      </c>
      <c r="X743" s="130"/>
    </row>
    <row r="744" spans="1:24" x14ac:dyDescent="0.3">
      <c r="A744" s="130" t="s">
        <v>93</v>
      </c>
      <c r="B744">
        <v>742</v>
      </c>
      <c r="C744" s="130" t="s">
        <v>895</v>
      </c>
      <c r="D744" s="130" t="s">
        <v>6</v>
      </c>
      <c r="E744">
        <v>4.22</v>
      </c>
      <c r="F744">
        <v>-1.4</v>
      </c>
      <c r="G744">
        <v>5553800</v>
      </c>
      <c r="H744">
        <v>23440</v>
      </c>
      <c r="I744">
        <v>16142</v>
      </c>
      <c r="J744">
        <v>19.399999999999999</v>
      </c>
      <c r="K744" s="130" t="s">
        <v>1123</v>
      </c>
      <c r="L744">
        <v>1.1499999999999999</v>
      </c>
      <c r="M744" s="130" t="s">
        <v>1006</v>
      </c>
      <c r="N744">
        <v>0.22</v>
      </c>
      <c r="O744">
        <v>4.92</v>
      </c>
      <c r="P744">
        <v>6.89</v>
      </c>
      <c r="Q744">
        <v>31.27</v>
      </c>
      <c r="R744" s="130" t="s">
        <v>3055</v>
      </c>
      <c r="S744">
        <v>25.59</v>
      </c>
      <c r="T744" s="130"/>
      <c r="U744">
        <v>678</v>
      </c>
      <c r="V744">
        <v>688</v>
      </c>
      <c r="W744">
        <v>0.13</v>
      </c>
      <c r="X744" s="130"/>
    </row>
    <row r="745" spans="1:24" x14ac:dyDescent="0.3">
      <c r="A745" s="130" t="s">
        <v>92</v>
      </c>
      <c r="B745">
        <v>743</v>
      </c>
      <c r="C745" s="130" t="s">
        <v>895</v>
      </c>
      <c r="D745" s="130" t="s">
        <v>6</v>
      </c>
      <c r="E745">
        <v>12.7</v>
      </c>
      <c r="F745">
        <v>-1.55</v>
      </c>
      <c r="G745">
        <v>13835800</v>
      </c>
      <c r="H745">
        <v>178811</v>
      </c>
      <c r="I745">
        <v>8279</v>
      </c>
      <c r="J745">
        <v>27.68</v>
      </c>
      <c r="K745" s="130" t="s">
        <v>3656</v>
      </c>
      <c r="L745">
        <v>1.22</v>
      </c>
      <c r="M745" s="130" t="s">
        <v>945</v>
      </c>
      <c r="N745">
        <v>0.47</v>
      </c>
      <c r="O745">
        <v>22.35</v>
      </c>
      <c r="P745">
        <v>35.200000000000003</v>
      </c>
      <c r="Q745">
        <v>7.62</v>
      </c>
      <c r="R745" s="130" t="s">
        <v>955</v>
      </c>
      <c r="S745">
        <v>41.26</v>
      </c>
      <c r="T745" s="130"/>
      <c r="U745">
        <v>395</v>
      </c>
      <c r="V745">
        <v>394</v>
      </c>
      <c r="W745">
        <v>7.03</v>
      </c>
      <c r="X745" s="130"/>
    </row>
    <row r="746" spans="1:24" x14ac:dyDescent="0.3">
      <c r="A746" s="130" t="s">
        <v>91</v>
      </c>
      <c r="B746">
        <v>744</v>
      </c>
      <c r="C746" s="130" t="s">
        <v>895</v>
      </c>
      <c r="D746" s="130" t="s">
        <v>6</v>
      </c>
      <c r="E746">
        <v>2.4</v>
      </c>
      <c r="F746">
        <v>1.69</v>
      </c>
      <c r="G746">
        <v>947800</v>
      </c>
      <c r="H746">
        <v>2262</v>
      </c>
      <c r="I746">
        <v>1386</v>
      </c>
      <c r="J746">
        <v>12.07</v>
      </c>
      <c r="K746" s="130" t="s">
        <v>989</v>
      </c>
      <c r="L746">
        <v>0.89</v>
      </c>
      <c r="M746" s="130" t="s">
        <v>1083</v>
      </c>
      <c r="N746">
        <v>0.2</v>
      </c>
      <c r="O746">
        <v>6.71</v>
      </c>
      <c r="P746">
        <v>9.9600000000000009</v>
      </c>
      <c r="Q746">
        <v>8.08</v>
      </c>
      <c r="R746" s="130" t="s">
        <v>3245</v>
      </c>
      <c r="S746">
        <v>53.85</v>
      </c>
      <c r="T746" s="130"/>
      <c r="U746">
        <v>469</v>
      </c>
      <c r="V746">
        <v>484</v>
      </c>
      <c r="W746">
        <v>2.84</v>
      </c>
      <c r="X746" s="130"/>
    </row>
    <row r="747" spans="1:24" x14ac:dyDescent="0.3">
      <c r="A747" s="130" t="s">
        <v>90</v>
      </c>
      <c r="B747">
        <v>745</v>
      </c>
      <c r="C747" s="130" t="s">
        <v>895</v>
      </c>
      <c r="D747" s="130" t="s">
        <v>6</v>
      </c>
      <c r="E747">
        <v>0.72</v>
      </c>
      <c r="F747">
        <v>-1.37</v>
      </c>
      <c r="G747">
        <v>3636700</v>
      </c>
      <c r="H747">
        <v>2667</v>
      </c>
      <c r="I747">
        <v>404</v>
      </c>
      <c r="J747">
        <v>34.64</v>
      </c>
      <c r="K747" s="130" t="s">
        <v>1112</v>
      </c>
      <c r="L747">
        <v>1.82</v>
      </c>
      <c r="M747" s="130"/>
      <c r="N747">
        <v>0.02</v>
      </c>
      <c r="O747">
        <v>3.54</v>
      </c>
      <c r="P747">
        <v>4.24</v>
      </c>
      <c r="Q747">
        <v>156.24</v>
      </c>
      <c r="R747" s="130"/>
      <c r="S747">
        <v>31.53</v>
      </c>
      <c r="T747" s="130"/>
      <c r="W747">
        <v>-0.12</v>
      </c>
      <c r="X747" s="130"/>
    </row>
    <row r="748" spans="1:24" x14ac:dyDescent="0.3">
      <c r="A748" s="130" t="s">
        <v>867</v>
      </c>
      <c r="B748">
        <v>746</v>
      </c>
      <c r="C748" s="130" t="s">
        <v>898</v>
      </c>
      <c r="D748" s="130" t="s">
        <v>6</v>
      </c>
      <c r="E748">
        <v>6.2</v>
      </c>
      <c r="F748">
        <v>3.33</v>
      </c>
      <c r="G748">
        <v>5248400</v>
      </c>
      <c r="H748">
        <v>31997</v>
      </c>
      <c r="I748">
        <v>2480</v>
      </c>
      <c r="J748">
        <v>49.48</v>
      </c>
      <c r="K748" s="130" t="s">
        <v>3246</v>
      </c>
      <c r="M748" s="130"/>
      <c r="N748">
        <v>0.12</v>
      </c>
      <c r="O748">
        <v>8.17</v>
      </c>
      <c r="P748">
        <v>7.75</v>
      </c>
      <c r="Q748">
        <v>6.09</v>
      </c>
      <c r="R748" s="130"/>
      <c r="S748">
        <v>28.83</v>
      </c>
      <c r="T748" s="130"/>
      <c r="U748">
        <v>839</v>
      </c>
      <c r="V748">
        <v>730</v>
      </c>
      <c r="X748" s="130"/>
    </row>
    <row r="749" spans="1:24" x14ac:dyDescent="0.3">
      <c r="A749" s="130" t="s">
        <v>89</v>
      </c>
      <c r="B749">
        <v>747</v>
      </c>
      <c r="C749" s="130" t="s">
        <v>895</v>
      </c>
      <c r="D749" s="130" t="s">
        <v>6</v>
      </c>
      <c r="E749">
        <v>3.84</v>
      </c>
      <c r="F749">
        <v>2.67</v>
      </c>
      <c r="G749">
        <v>9462300</v>
      </c>
      <c r="H749">
        <v>35611</v>
      </c>
      <c r="I749">
        <v>1536</v>
      </c>
      <c r="J749">
        <v>20.97</v>
      </c>
      <c r="K749" s="130" t="s">
        <v>2911</v>
      </c>
      <c r="L749">
        <v>0.91</v>
      </c>
      <c r="M749" s="130" t="s">
        <v>927</v>
      </c>
      <c r="N749">
        <v>0.19</v>
      </c>
      <c r="O749">
        <v>9.57</v>
      </c>
      <c r="P749">
        <v>12.07</v>
      </c>
      <c r="Q749">
        <v>4.34</v>
      </c>
      <c r="R749" s="130" t="s">
        <v>3170</v>
      </c>
      <c r="S749">
        <v>40.409999999999997</v>
      </c>
      <c r="T749" s="130"/>
      <c r="U749">
        <v>564</v>
      </c>
      <c r="V749">
        <v>525</v>
      </c>
      <c r="W749">
        <v>-32.909999999999997</v>
      </c>
      <c r="X749" s="130"/>
    </row>
    <row r="750" spans="1:24" x14ac:dyDescent="0.3">
      <c r="A750" s="130" t="s">
        <v>88</v>
      </c>
      <c r="B750">
        <v>748</v>
      </c>
      <c r="C750" s="130" t="s">
        <v>895</v>
      </c>
      <c r="D750" s="130" t="s">
        <v>6</v>
      </c>
      <c r="E750">
        <v>21.3</v>
      </c>
      <c r="F750">
        <v>2.4</v>
      </c>
      <c r="G750">
        <v>9130900</v>
      </c>
      <c r="H750">
        <v>192801</v>
      </c>
      <c r="I750">
        <v>9405</v>
      </c>
      <c r="J750">
        <v>24.22</v>
      </c>
      <c r="K750" s="130" t="s">
        <v>1061</v>
      </c>
      <c r="L750">
        <v>0.14000000000000001</v>
      </c>
      <c r="M750" s="130" t="s">
        <v>940</v>
      </c>
      <c r="N750">
        <v>0.87</v>
      </c>
      <c r="O750">
        <v>9.5500000000000007</v>
      </c>
      <c r="P750">
        <v>8.4600000000000009</v>
      </c>
      <c r="Q750">
        <v>22.91</v>
      </c>
      <c r="R750" s="130" t="s">
        <v>1123</v>
      </c>
      <c r="S750">
        <v>49.08</v>
      </c>
      <c r="T750" s="130"/>
      <c r="U750">
        <v>684</v>
      </c>
      <c r="V750">
        <v>552</v>
      </c>
      <c r="W750">
        <v>0.38</v>
      </c>
      <c r="X750" s="130"/>
    </row>
    <row r="751" spans="1:24" x14ac:dyDescent="0.3">
      <c r="A751" s="130" t="s">
        <v>87</v>
      </c>
      <c r="B751">
        <v>749</v>
      </c>
      <c r="C751" s="130" t="s">
        <v>895</v>
      </c>
      <c r="D751" s="130" t="s">
        <v>6</v>
      </c>
      <c r="E751">
        <v>5.25</v>
      </c>
      <c r="F751">
        <v>-7.89</v>
      </c>
      <c r="G751">
        <v>7503100</v>
      </c>
      <c r="H751">
        <v>41271</v>
      </c>
      <c r="I751">
        <v>2722</v>
      </c>
      <c r="J751">
        <v>16.28</v>
      </c>
      <c r="K751" s="130" t="s">
        <v>1101</v>
      </c>
      <c r="L751">
        <v>3.92</v>
      </c>
      <c r="M751" s="130" t="s">
        <v>940</v>
      </c>
      <c r="N751">
        <v>0.33</v>
      </c>
      <c r="O751">
        <v>3.87</v>
      </c>
      <c r="P751">
        <v>14.13</v>
      </c>
      <c r="Q751">
        <v>0.98</v>
      </c>
      <c r="R751" s="130" t="s">
        <v>3232</v>
      </c>
      <c r="S751">
        <v>40.909999999999997</v>
      </c>
      <c r="T751" s="130"/>
      <c r="U751">
        <v>423</v>
      </c>
      <c r="V751">
        <v>673</v>
      </c>
      <c r="W751">
        <v>0.24</v>
      </c>
      <c r="X751" s="130"/>
    </row>
    <row r="752" spans="1:24" x14ac:dyDescent="0.3">
      <c r="A752" s="130" t="s">
        <v>86</v>
      </c>
      <c r="B752">
        <v>750</v>
      </c>
      <c r="C752" s="130" t="s">
        <v>895</v>
      </c>
      <c r="D752" s="130" t="s">
        <v>6</v>
      </c>
      <c r="E752">
        <v>2.1</v>
      </c>
      <c r="F752">
        <v>0</v>
      </c>
      <c r="G752">
        <v>149100</v>
      </c>
      <c r="H752">
        <v>312</v>
      </c>
      <c r="I752">
        <v>1260</v>
      </c>
      <c r="K752" s="130" t="s">
        <v>1090</v>
      </c>
      <c r="L752">
        <v>0.9</v>
      </c>
      <c r="M752" s="130" t="s">
        <v>914</v>
      </c>
      <c r="N752">
        <v>0</v>
      </c>
      <c r="O752">
        <v>-2.04</v>
      </c>
      <c r="P752">
        <v>-5.0199999999999996</v>
      </c>
      <c r="Q752">
        <v>-10.039999999999999</v>
      </c>
      <c r="R752" s="130" t="s">
        <v>961</v>
      </c>
      <c r="S752">
        <v>29.57</v>
      </c>
      <c r="T752" s="130"/>
      <c r="X752" s="130"/>
    </row>
    <row r="753" spans="1:24" x14ac:dyDescent="0.3">
      <c r="A753" s="130" t="s">
        <v>85</v>
      </c>
      <c r="B753">
        <v>751</v>
      </c>
      <c r="C753" s="130" t="s">
        <v>905</v>
      </c>
      <c r="D753" s="130" t="s">
        <v>6</v>
      </c>
      <c r="E753">
        <v>0.12</v>
      </c>
      <c r="F753">
        <v>0</v>
      </c>
      <c r="G753">
        <v>1952200</v>
      </c>
      <c r="H753">
        <v>231</v>
      </c>
      <c r="I753">
        <v>299</v>
      </c>
      <c r="K753" s="130" t="s">
        <v>968</v>
      </c>
      <c r="L753">
        <v>0.93</v>
      </c>
      <c r="M753" s="130"/>
      <c r="N753">
        <v>0</v>
      </c>
      <c r="R753" s="130"/>
      <c r="T753" s="130"/>
      <c r="X753" s="130"/>
    </row>
    <row r="754" spans="1:24" x14ac:dyDescent="0.3">
      <c r="A754" s="130" t="s">
        <v>84</v>
      </c>
      <c r="B754">
        <v>752</v>
      </c>
      <c r="C754" s="130" t="s">
        <v>895</v>
      </c>
      <c r="D754" s="130" t="s">
        <v>6</v>
      </c>
      <c r="E754">
        <v>21.3</v>
      </c>
      <c r="F754">
        <v>0.47</v>
      </c>
      <c r="G754">
        <v>2935000</v>
      </c>
      <c r="H754">
        <v>62674</v>
      </c>
      <c r="I754">
        <v>9047</v>
      </c>
      <c r="J754">
        <v>20.52</v>
      </c>
      <c r="K754" s="130" t="s">
        <v>3657</v>
      </c>
      <c r="L754">
        <v>0.21</v>
      </c>
      <c r="M754" s="130" t="s">
        <v>920</v>
      </c>
      <c r="N754">
        <v>1.03</v>
      </c>
      <c r="O754">
        <v>37.18</v>
      </c>
      <c r="P754">
        <v>43.48</v>
      </c>
      <c r="Q754">
        <v>31.94</v>
      </c>
      <c r="R754" s="130" t="s">
        <v>2932</v>
      </c>
      <c r="S754">
        <v>39.01</v>
      </c>
      <c r="T754" s="130"/>
      <c r="U754">
        <v>314</v>
      </c>
      <c r="V754">
        <v>308</v>
      </c>
      <c r="W754">
        <v>0.28999999999999998</v>
      </c>
      <c r="X754" s="130"/>
    </row>
    <row r="755" spans="1:24" x14ac:dyDescent="0.3">
      <c r="A755" s="130" t="s">
        <v>868</v>
      </c>
      <c r="B755">
        <v>753</v>
      </c>
      <c r="C755" s="130" t="s">
        <v>895</v>
      </c>
      <c r="D755" s="130" t="s">
        <v>6</v>
      </c>
      <c r="E755">
        <v>3.86</v>
      </c>
      <c r="F755">
        <v>1.05</v>
      </c>
      <c r="G755">
        <v>31771500</v>
      </c>
      <c r="H755">
        <v>124042</v>
      </c>
      <c r="I755">
        <v>11061</v>
      </c>
      <c r="J755">
        <v>809.83</v>
      </c>
      <c r="K755" s="130" t="s">
        <v>3658</v>
      </c>
      <c r="L755">
        <v>0.15</v>
      </c>
      <c r="M755" s="130"/>
      <c r="N755">
        <v>0</v>
      </c>
      <c r="O755">
        <v>1.49</v>
      </c>
      <c r="P755">
        <v>1.56</v>
      </c>
      <c r="Q755">
        <v>129.78</v>
      </c>
      <c r="R755" s="130"/>
      <c r="S755">
        <v>61.26</v>
      </c>
      <c r="T755" s="130"/>
      <c r="U755">
        <v>1075</v>
      </c>
      <c r="V755">
        <v>1101</v>
      </c>
      <c r="W755">
        <v>-1.6</v>
      </c>
      <c r="X755" s="130"/>
    </row>
    <row r="756" spans="1:24" x14ac:dyDescent="0.3">
      <c r="A756" s="130" t="s">
        <v>83</v>
      </c>
      <c r="B756">
        <v>754</v>
      </c>
      <c r="C756" s="130" t="s">
        <v>905</v>
      </c>
      <c r="D756" s="130" t="s">
        <v>6</v>
      </c>
      <c r="E756">
        <v>0.09</v>
      </c>
      <c r="F756">
        <v>0</v>
      </c>
      <c r="G756">
        <v>1351200</v>
      </c>
      <c r="H756">
        <v>123</v>
      </c>
      <c r="I756">
        <v>16</v>
      </c>
      <c r="K756" s="130" t="s">
        <v>1027</v>
      </c>
      <c r="L756">
        <v>0.3</v>
      </c>
      <c r="M756" s="130"/>
      <c r="N756">
        <v>0</v>
      </c>
      <c r="R756" s="130"/>
      <c r="T756" s="130"/>
      <c r="X756" s="130"/>
    </row>
    <row r="757" spans="1:24" x14ac:dyDescent="0.3">
      <c r="A757" s="130" t="s">
        <v>81</v>
      </c>
      <c r="B757">
        <v>755</v>
      </c>
      <c r="C757" s="130" t="s">
        <v>905</v>
      </c>
      <c r="D757" s="130" t="s">
        <v>6</v>
      </c>
      <c r="E757">
        <v>20.8</v>
      </c>
      <c r="F757">
        <v>0.97</v>
      </c>
      <c r="G757">
        <v>273300</v>
      </c>
      <c r="H757">
        <v>5662</v>
      </c>
      <c r="I757">
        <v>3744</v>
      </c>
      <c r="J757">
        <v>42.77</v>
      </c>
      <c r="K757" s="130" t="s">
        <v>3247</v>
      </c>
      <c r="L757">
        <v>0.09</v>
      </c>
      <c r="M757" s="130" t="s">
        <v>1006</v>
      </c>
      <c r="N757">
        <v>0.48</v>
      </c>
      <c r="O757">
        <v>22.08</v>
      </c>
      <c r="P757">
        <v>24.21</v>
      </c>
      <c r="Q757">
        <v>32.1</v>
      </c>
      <c r="R757" s="130" t="s">
        <v>1088</v>
      </c>
      <c r="S757">
        <v>26.32</v>
      </c>
      <c r="T757" s="130"/>
      <c r="U757">
        <v>543</v>
      </c>
      <c r="V757">
        <v>497</v>
      </c>
      <c r="W757">
        <v>2.65</v>
      </c>
      <c r="X757" s="130"/>
    </row>
    <row r="758" spans="1:24" x14ac:dyDescent="0.3">
      <c r="A758" s="130" t="s">
        <v>80</v>
      </c>
      <c r="B758">
        <v>756</v>
      </c>
      <c r="C758" s="130" t="s">
        <v>905</v>
      </c>
      <c r="D758" s="130" t="s">
        <v>6</v>
      </c>
      <c r="E758">
        <v>16.7</v>
      </c>
      <c r="F758">
        <v>0</v>
      </c>
      <c r="G758">
        <v>56700</v>
      </c>
      <c r="H758">
        <v>954</v>
      </c>
      <c r="I758">
        <v>1797</v>
      </c>
      <c r="J758">
        <v>10.46</v>
      </c>
      <c r="K758" s="130" t="s">
        <v>1061</v>
      </c>
      <c r="L758">
        <v>0.59</v>
      </c>
      <c r="M758" s="130" t="s">
        <v>1075</v>
      </c>
      <c r="N758">
        <v>1.6</v>
      </c>
      <c r="O758">
        <v>16.7</v>
      </c>
      <c r="P758">
        <v>20.39</v>
      </c>
      <c r="Q758">
        <v>5.82</v>
      </c>
      <c r="R758" s="130" t="s">
        <v>2921</v>
      </c>
      <c r="S758">
        <v>15.27</v>
      </c>
      <c r="T758" s="130"/>
      <c r="U758">
        <v>230</v>
      </c>
      <c r="V758">
        <v>187</v>
      </c>
      <c r="W758">
        <v>0.23</v>
      </c>
      <c r="X758" s="130"/>
    </row>
    <row r="759" spans="1:24" x14ac:dyDescent="0.3">
      <c r="A759" s="130" t="s">
        <v>79</v>
      </c>
      <c r="B759">
        <v>757</v>
      </c>
      <c r="C759" s="130" t="s">
        <v>905</v>
      </c>
      <c r="D759" s="130" t="s">
        <v>6</v>
      </c>
      <c r="E759">
        <v>10.9</v>
      </c>
      <c r="F759">
        <v>1.87</v>
      </c>
      <c r="G759">
        <v>104700</v>
      </c>
      <c r="H759">
        <v>1132</v>
      </c>
      <c r="I759">
        <v>3270</v>
      </c>
      <c r="J759">
        <v>147.4</v>
      </c>
      <c r="K759" s="130" t="s">
        <v>2927</v>
      </c>
      <c r="L759">
        <v>1.22</v>
      </c>
      <c r="M759" s="130"/>
      <c r="N759">
        <v>7.0000000000000007E-2</v>
      </c>
      <c r="O759">
        <v>1.18</v>
      </c>
      <c r="P759">
        <v>0.69</v>
      </c>
      <c r="Q759">
        <v>4.7</v>
      </c>
      <c r="R759" s="130" t="s">
        <v>2377</v>
      </c>
      <c r="S759">
        <v>26.68</v>
      </c>
      <c r="T759" s="130"/>
      <c r="U759">
        <v>1069</v>
      </c>
      <c r="V759">
        <v>1100</v>
      </c>
      <c r="W759">
        <v>-6.03</v>
      </c>
      <c r="X759" s="130"/>
    </row>
    <row r="760" spans="1:24" x14ac:dyDescent="0.3">
      <c r="A760" s="130" t="s">
        <v>78</v>
      </c>
      <c r="B760">
        <v>758</v>
      </c>
      <c r="C760" s="130" t="s">
        <v>895</v>
      </c>
      <c r="D760" s="130" t="s">
        <v>6</v>
      </c>
      <c r="E760">
        <v>5.15</v>
      </c>
      <c r="F760">
        <v>-0.96</v>
      </c>
      <c r="G760">
        <v>2677200</v>
      </c>
      <c r="H760">
        <v>13786</v>
      </c>
      <c r="I760">
        <v>2561</v>
      </c>
      <c r="J760">
        <v>16.329999999999998</v>
      </c>
      <c r="K760" s="130" t="s">
        <v>2244</v>
      </c>
      <c r="L760">
        <v>0.69</v>
      </c>
      <c r="M760" s="130" t="s">
        <v>941</v>
      </c>
      <c r="N760">
        <v>0.32</v>
      </c>
      <c r="O760">
        <v>14.36</v>
      </c>
      <c r="P760">
        <v>20.29</v>
      </c>
      <c r="Q760">
        <v>13.69</v>
      </c>
      <c r="R760" s="130" t="s">
        <v>2137</v>
      </c>
      <c r="S760">
        <v>37.17</v>
      </c>
      <c r="T760" s="130"/>
      <c r="U760">
        <v>364</v>
      </c>
      <c r="V760">
        <v>339</v>
      </c>
      <c r="W760">
        <v>0.32</v>
      </c>
      <c r="X760"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8EFF-A48D-4DEA-A355-04469E825464}">
  <sheetPr>
    <tabColor rgb="FFFF0000"/>
    <outlinePr summaryBelow="0" summaryRight="0"/>
  </sheetPr>
  <dimension ref="A1:DN723"/>
  <sheetViews>
    <sheetView topLeftCell="A139" zoomScaleNormal="100" workbookViewId="0">
      <selection activeCell="B213" sqref="B213"/>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2903</v>
      </c>
      <c r="C2" t="s">
        <v>2414</v>
      </c>
      <c r="D2" t="s">
        <v>2415</v>
      </c>
      <c r="E2" t="s">
        <v>2416</v>
      </c>
      <c r="F2" t="s">
        <v>2417</v>
      </c>
      <c r="G2" t="s">
        <v>2418</v>
      </c>
      <c r="H2" t="s">
        <v>2419</v>
      </c>
      <c r="I2" t="s">
        <v>2420</v>
      </c>
      <c r="J2" t="s">
        <v>2421</v>
      </c>
      <c r="K2" t="s">
        <v>2422</v>
      </c>
      <c r="L2" t="s">
        <v>2423</v>
      </c>
      <c r="M2" t="s">
        <v>2424</v>
      </c>
      <c r="N2" t="s">
        <v>2425</v>
      </c>
      <c r="O2" t="s">
        <v>2426</v>
      </c>
      <c r="P2" t="s">
        <v>2427</v>
      </c>
      <c r="Q2" t="s">
        <v>2428</v>
      </c>
      <c r="R2" t="s">
        <v>2429</v>
      </c>
      <c r="S2" t="s">
        <v>2430</v>
      </c>
      <c r="T2" t="s">
        <v>2431</v>
      </c>
      <c r="U2" t="s">
        <v>2432</v>
      </c>
      <c r="V2" t="s">
        <v>2433</v>
      </c>
      <c r="W2" t="s">
        <v>2434</v>
      </c>
      <c r="X2" t="s">
        <v>2435</v>
      </c>
      <c r="Y2" t="s">
        <v>2436</v>
      </c>
      <c r="Z2" t="s">
        <v>2437</v>
      </c>
      <c r="AA2" t="s">
        <v>2438</v>
      </c>
      <c r="AB2" t="s">
        <v>2439</v>
      </c>
      <c r="AC2" t="s">
        <v>2440</v>
      </c>
      <c r="AD2" t="s">
        <v>2441</v>
      </c>
      <c r="AE2" t="s">
        <v>2442</v>
      </c>
      <c r="AF2" t="s">
        <v>2443</v>
      </c>
      <c r="AG2" t="s">
        <v>2444</v>
      </c>
      <c r="AH2" t="s">
        <v>2445</v>
      </c>
      <c r="AI2" t="s">
        <v>2446</v>
      </c>
      <c r="AJ2" t="s">
        <v>2447</v>
      </c>
      <c r="AK2" t="s">
        <v>2448</v>
      </c>
      <c r="AL2" t="s">
        <v>2449</v>
      </c>
      <c r="AM2" t="s">
        <v>2450</v>
      </c>
      <c r="AN2" t="s">
        <v>2451</v>
      </c>
      <c r="AO2" t="s">
        <v>2452</v>
      </c>
      <c r="AP2" t="s">
        <v>2453</v>
      </c>
      <c r="AQ2" t="s">
        <v>2454</v>
      </c>
      <c r="AR2" t="s">
        <v>2455</v>
      </c>
      <c r="AS2" t="s">
        <v>2456</v>
      </c>
      <c r="AT2" t="s">
        <v>2457</v>
      </c>
      <c r="AU2" t="s">
        <v>2458</v>
      </c>
      <c r="AV2" t="s">
        <v>2459</v>
      </c>
      <c r="AW2" t="s">
        <v>2460</v>
      </c>
      <c r="AX2" t="s">
        <v>2461</v>
      </c>
      <c r="AY2" t="s">
        <v>2462</v>
      </c>
      <c r="AZ2" t="s">
        <v>2463</v>
      </c>
      <c r="BA2" t="s">
        <v>2464</v>
      </c>
      <c r="BB2" t="s">
        <v>2465</v>
      </c>
      <c r="BC2" t="s">
        <v>2466</v>
      </c>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5233133</v>
      </c>
      <c r="C5">
        <v>6008527</v>
      </c>
      <c r="D5">
        <v>7218688</v>
      </c>
      <c r="E5">
        <v>6449522</v>
      </c>
      <c r="F5">
        <v>2754268</v>
      </c>
      <c r="G5">
        <v>9116820</v>
      </c>
      <c r="H5">
        <v>2053237.35</v>
      </c>
      <c r="I5">
        <v>1537740</v>
      </c>
      <c r="J5">
        <v>2735856</v>
      </c>
      <c r="K5">
        <v>2827991</v>
      </c>
      <c r="L5">
        <v>3021030.7</v>
      </c>
      <c r="M5">
        <v>2632116</v>
      </c>
      <c r="N5">
        <v>2588679</v>
      </c>
      <c r="O5">
        <v>4850693</v>
      </c>
      <c r="P5">
        <v>2418138.7999999998</v>
      </c>
      <c r="Q5">
        <v>1974740</v>
      </c>
      <c r="R5">
        <v>2042494</v>
      </c>
      <c r="S5">
        <v>2549661</v>
      </c>
      <c r="T5">
        <v>2488945.2200000002</v>
      </c>
      <c r="U5">
        <v>1837874</v>
      </c>
      <c r="V5">
        <v>1529003</v>
      </c>
      <c r="W5">
        <v>2275951</v>
      </c>
      <c r="X5">
        <v>2577733.66</v>
      </c>
      <c r="Y5">
        <v>1864333</v>
      </c>
      <c r="Z5">
        <v>1758472</v>
      </c>
      <c r="AA5">
        <v>1274766</v>
      </c>
      <c r="AB5">
        <v>2487781.5699999998</v>
      </c>
      <c r="AC5">
        <v>1352825</v>
      </c>
      <c r="AD5">
        <v>1653793</v>
      </c>
      <c r="AE5">
        <v>2161552</v>
      </c>
      <c r="AF5">
        <v>1752178.4</v>
      </c>
      <c r="AG5">
        <v>2265791</v>
      </c>
      <c r="AH5">
        <v>2048120</v>
      </c>
      <c r="AI5">
        <v>1745337</v>
      </c>
      <c r="AJ5">
        <v>2893635.04</v>
      </c>
      <c r="AK5">
        <v>3042176</v>
      </c>
      <c r="AL5">
        <v>1620704</v>
      </c>
      <c r="AM5">
        <v>872306</v>
      </c>
      <c r="AN5">
        <v>833058.06</v>
      </c>
      <c r="AO5">
        <v>767887</v>
      </c>
      <c r="AP5">
        <v>921022</v>
      </c>
      <c r="AQ5">
        <v>761211</v>
      </c>
      <c r="AR5">
        <v>771564.29</v>
      </c>
      <c r="AS5">
        <v>530784</v>
      </c>
      <c r="AT5">
        <v>1100156</v>
      </c>
      <c r="AU5">
        <v>1581064</v>
      </c>
      <c r="AV5">
        <v>1734554.68</v>
      </c>
      <c r="AW5">
        <v>1521015</v>
      </c>
      <c r="AX5">
        <v>1951588</v>
      </c>
      <c r="AY5">
        <v>1950710</v>
      </c>
      <c r="AZ5">
        <v>2407346</v>
      </c>
      <c r="BA5">
        <v>1194113</v>
      </c>
      <c r="BB5">
        <v>854266</v>
      </c>
      <c r="BC5">
        <v>1530609</v>
      </c>
      <c r="BD5"/>
      <c r="BE5"/>
      <c r="BF5"/>
      <c r="BG5"/>
      <c r="BH5"/>
      <c r="BI5"/>
      <c r="BJ5"/>
      <c r="BK5"/>
      <c r="BL5"/>
      <c r="BM5"/>
      <c r="BN5"/>
      <c r="BO5"/>
      <c r="BP5"/>
      <c r="BQ5"/>
      <c r="BR5"/>
      <c r="BS5"/>
      <c r="BT5"/>
    </row>
    <row r="6" spans="1:72" x14ac:dyDescent="0.3">
      <c r="A6" t="s">
        <v>789</v>
      </c>
      <c r="B6">
        <v>2828539</v>
      </c>
      <c r="C6">
        <v>2995021</v>
      </c>
      <c r="D6">
        <v>2006244.16</v>
      </c>
      <c r="E6">
        <v>0</v>
      </c>
      <c r="F6">
        <v>0</v>
      </c>
      <c r="G6">
        <v>0</v>
      </c>
      <c r="H6">
        <v>1001374.83</v>
      </c>
      <c r="I6">
        <v>724416</v>
      </c>
      <c r="J6">
        <v>3940</v>
      </c>
      <c r="K6">
        <v>314888</v>
      </c>
      <c r="L6">
        <v>45520.77</v>
      </c>
      <c r="M6">
        <v>50268</v>
      </c>
      <c r="N6">
        <v>3910</v>
      </c>
      <c r="O6">
        <v>2306797</v>
      </c>
      <c r="P6">
        <v>2943116.49</v>
      </c>
      <c r="Q6">
        <v>38117</v>
      </c>
      <c r="R6">
        <v>162016</v>
      </c>
      <c r="S6">
        <v>778153</v>
      </c>
      <c r="T6">
        <v>714829.94</v>
      </c>
      <c r="U6">
        <v>1279992</v>
      </c>
      <c r="V6">
        <v>642589</v>
      </c>
      <c r="W6">
        <v>3081813</v>
      </c>
      <c r="X6">
        <v>1748018</v>
      </c>
      <c r="Y6">
        <v>658103</v>
      </c>
      <c r="Z6">
        <v>158892</v>
      </c>
      <c r="AA6">
        <v>1553573</v>
      </c>
      <c r="AB6">
        <v>1285220.51</v>
      </c>
      <c r="AC6">
        <v>128932</v>
      </c>
      <c r="AD6">
        <v>528251</v>
      </c>
      <c r="AE6">
        <v>117499</v>
      </c>
      <c r="AF6">
        <v>117010.72</v>
      </c>
      <c r="AG6">
        <v>416396</v>
      </c>
      <c r="AH6">
        <v>2227679</v>
      </c>
      <c r="AI6">
        <v>2163069</v>
      </c>
      <c r="AJ6">
        <v>1313509.49</v>
      </c>
      <c r="AK6">
        <v>1662183</v>
      </c>
      <c r="AL6">
        <v>263762</v>
      </c>
      <c r="AM6">
        <v>812498</v>
      </c>
      <c r="AN6">
        <v>111556.74</v>
      </c>
      <c r="AO6">
        <v>110772</v>
      </c>
      <c r="AP6">
        <v>110979</v>
      </c>
      <c r="AQ6">
        <v>111666</v>
      </c>
      <c r="AR6">
        <v>860706.64</v>
      </c>
      <c r="AS6">
        <v>800027</v>
      </c>
      <c r="AT6">
        <v>1829552</v>
      </c>
      <c r="AU6">
        <v>1503784</v>
      </c>
      <c r="AV6">
        <v>806457.96</v>
      </c>
      <c r="AW6">
        <v>511941</v>
      </c>
      <c r="AX6">
        <v>839954</v>
      </c>
      <c r="AY6">
        <v>836336</v>
      </c>
      <c r="AZ6">
        <v>1269356</v>
      </c>
      <c r="BA6">
        <v>1788868</v>
      </c>
      <c r="BB6">
        <v>644311</v>
      </c>
      <c r="BC6">
        <v>1735025</v>
      </c>
      <c r="BD6"/>
      <c r="BE6"/>
      <c r="BF6"/>
      <c r="BG6"/>
      <c r="BH6"/>
      <c r="BI6"/>
      <c r="BJ6"/>
      <c r="BK6"/>
      <c r="BL6"/>
      <c r="BM6"/>
      <c r="BN6"/>
      <c r="BO6"/>
      <c r="BP6"/>
      <c r="BQ6"/>
      <c r="BR6"/>
      <c r="BS6"/>
      <c r="BT6"/>
    </row>
    <row r="7" spans="1:72" x14ac:dyDescent="0.3">
      <c r="A7" t="s">
        <v>3062</v>
      </c>
      <c r="B7">
        <v>2828539</v>
      </c>
      <c r="C7">
        <v>2995021</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c r="BE7"/>
      <c r="BF7"/>
      <c r="BG7"/>
      <c r="BH7"/>
      <c r="BI7"/>
      <c r="BJ7"/>
      <c r="BK7"/>
      <c r="BL7"/>
      <c r="BM7"/>
      <c r="BN7"/>
      <c r="BO7"/>
      <c r="BP7"/>
      <c r="BQ7"/>
      <c r="BR7"/>
      <c r="BS7"/>
      <c r="BT7"/>
    </row>
    <row r="8" spans="1:72" x14ac:dyDescent="0.3">
      <c r="A8" t="s">
        <v>790</v>
      </c>
      <c r="B8">
        <v>6611985</v>
      </c>
      <c r="C8">
        <v>6067390</v>
      </c>
      <c r="D8">
        <v>5628521.9299999997</v>
      </c>
      <c r="E8">
        <v>6466988</v>
      </c>
      <c r="F8">
        <v>6179598</v>
      </c>
      <c r="G8">
        <v>4688528</v>
      </c>
      <c r="H8">
        <v>4962040.3600000003</v>
      </c>
      <c r="I8">
        <v>4528429</v>
      </c>
      <c r="J8">
        <v>4558644</v>
      </c>
      <c r="K8">
        <v>3912395</v>
      </c>
      <c r="L8">
        <v>4447397.2</v>
      </c>
      <c r="M8">
        <v>4481270</v>
      </c>
      <c r="N8">
        <v>3978885</v>
      </c>
      <c r="O8">
        <v>3726398</v>
      </c>
      <c r="P8">
        <v>4146847.59</v>
      </c>
      <c r="Q8">
        <v>3437496</v>
      </c>
      <c r="R8">
        <v>3421873</v>
      </c>
      <c r="S8">
        <v>2655746</v>
      </c>
      <c r="T8">
        <v>3026784.4</v>
      </c>
      <c r="U8">
        <v>3015775</v>
      </c>
      <c r="V8">
        <v>3195536</v>
      </c>
      <c r="W8">
        <v>2520374</v>
      </c>
      <c r="X8">
        <v>3011244.09</v>
      </c>
      <c r="Y8">
        <v>3041359</v>
      </c>
      <c r="Z8">
        <v>3476579</v>
      </c>
      <c r="AA8">
        <v>2703688</v>
      </c>
      <c r="AB8">
        <v>3245149.43</v>
      </c>
      <c r="AC8">
        <v>4521752</v>
      </c>
      <c r="AD8">
        <v>4853582</v>
      </c>
      <c r="AE8">
        <v>3302242</v>
      </c>
      <c r="AF8">
        <v>3629913.45</v>
      </c>
      <c r="AG8">
        <v>2929300</v>
      </c>
      <c r="AH8">
        <v>2663722</v>
      </c>
      <c r="AI8">
        <v>2143376</v>
      </c>
      <c r="AJ8">
        <v>2119234.59</v>
      </c>
      <c r="AK8">
        <v>2198264</v>
      </c>
      <c r="AL8">
        <v>2421331</v>
      </c>
      <c r="AM8">
        <v>2347222</v>
      </c>
      <c r="AN8">
        <v>2347773.5499999998</v>
      </c>
      <c r="AO8">
        <v>2217396</v>
      </c>
      <c r="AP8">
        <v>685586</v>
      </c>
      <c r="AQ8">
        <v>678083</v>
      </c>
      <c r="AR8">
        <v>653490.43999999994</v>
      </c>
      <c r="AS8">
        <v>505637</v>
      </c>
      <c r="AT8">
        <v>530842</v>
      </c>
      <c r="AU8">
        <v>543568</v>
      </c>
      <c r="AV8">
        <v>480934.77</v>
      </c>
      <c r="AW8">
        <v>474168</v>
      </c>
      <c r="AX8">
        <v>517681</v>
      </c>
      <c r="AY8">
        <v>552596</v>
      </c>
      <c r="AZ8">
        <v>536595</v>
      </c>
      <c r="BA8">
        <v>482271</v>
      </c>
      <c r="BB8">
        <v>627021</v>
      </c>
      <c r="BC8">
        <v>418060</v>
      </c>
      <c r="BD8"/>
      <c r="BE8"/>
      <c r="BF8"/>
      <c r="BG8"/>
      <c r="BH8"/>
      <c r="BI8"/>
      <c r="BJ8"/>
      <c r="BK8"/>
      <c r="BL8"/>
      <c r="BM8"/>
      <c r="BN8"/>
      <c r="BO8"/>
      <c r="BP8"/>
      <c r="BQ8"/>
      <c r="BR8"/>
      <c r="BS8"/>
      <c r="BT8"/>
    </row>
    <row r="9" spans="1:72" x14ac:dyDescent="0.3">
      <c r="A9" t="s">
        <v>2469</v>
      </c>
      <c r="B9">
        <v>0</v>
      </c>
      <c r="C9">
        <v>0</v>
      </c>
      <c r="D9">
        <v>3571263.15</v>
      </c>
      <c r="E9">
        <v>6466988</v>
      </c>
      <c r="F9">
        <v>6179598</v>
      </c>
      <c r="G9">
        <v>4688528</v>
      </c>
      <c r="H9">
        <v>4962040.3600000003</v>
      </c>
      <c r="I9">
        <v>4528429</v>
      </c>
      <c r="J9">
        <v>4558644</v>
      </c>
      <c r="K9">
        <v>3912395</v>
      </c>
      <c r="L9">
        <v>0</v>
      </c>
      <c r="M9">
        <v>0</v>
      </c>
      <c r="N9">
        <v>0</v>
      </c>
      <c r="O9">
        <v>2551826</v>
      </c>
      <c r="P9">
        <v>2838749.75</v>
      </c>
      <c r="Q9">
        <v>2243174</v>
      </c>
      <c r="R9">
        <v>2182761</v>
      </c>
      <c r="S9">
        <v>1395916</v>
      </c>
      <c r="T9">
        <v>3026784.4</v>
      </c>
      <c r="U9">
        <v>1921002</v>
      </c>
      <c r="V9">
        <v>1977229</v>
      </c>
      <c r="W9">
        <v>1163410</v>
      </c>
      <c r="X9">
        <v>1761742.76</v>
      </c>
      <c r="Y9">
        <v>1738731</v>
      </c>
      <c r="Z9">
        <v>2204328</v>
      </c>
      <c r="AA9">
        <v>1519829</v>
      </c>
      <c r="AB9">
        <v>1840825.31</v>
      </c>
      <c r="AC9">
        <v>4521752</v>
      </c>
      <c r="AD9">
        <v>3595277</v>
      </c>
      <c r="AE9">
        <v>2016130</v>
      </c>
      <c r="AF9">
        <v>2400239.66</v>
      </c>
      <c r="AG9">
        <v>2929300</v>
      </c>
      <c r="AH9">
        <v>1810890</v>
      </c>
      <c r="AI9">
        <v>2143376</v>
      </c>
      <c r="AJ9">
        <v>2119234.59</v>
      </c>
      <c r="AK9">
        <v>2198264</v>
      </c>
      <c r="AL9">
        <v>2421331</v>
      </c>
      <c r="AM9">
        <v>2347222</v>
      </c>
      <c r="AN9">
        <v>2347773.5499999998</v>
      </c>
      <c r="AO9">
        <v>2217396</v>
      </c>
      <c r="AP9">
        <v>685586</v>
      </c>
      <c r="AQ9">
        <v>678083</v>
      </c>
      <c r="AR9">
        <v>653490.43999999994</v>
      </c>
      <c r="AS9">
        <v>505637</v>
      </c>
      <c r="AT9">
        <v>530842</v>
      </c>
      <c r="AU9">
        <v>543568</v>
      </c>
      <c r="AV9">
        <v>480934.77</v>
      </c>
      <c r="AW9">
        <v>474168</v>
      </c>
      <c r="AX9">
        <v>517681</v>
      </c>
      <c r="AY9">
        <v>552596</v>
      </c>
      <c r="AZ9">
        <v>536595</v>
      </c>
      <c r="BA9">
        <v>482271</v>
      </c>
      <c r="BB9">
        <v>627021</v>
      </c>
      <c r="BC9">
        <v>418060</v>
      </c>
      <c r="BD9"/>
      <c r="BE9"/>
      <c r="BF9"/>
      <c r="BG9"/>
      <c r="BH9"/>
      <c r="BI9"/>
      <c r="BJ9"/>
      <c r="BK9"/>
      <c r="BL9"/>
      <c r="BM9"/>
      <c r="BN9"/>
      <c r="BO9"/>
      <c r="BP9"/>
      <c r="BQ9"/>
      <c r="BR9"/>
      <c r="BS9"/>
      <c r="BT9"/>
    </row>
    <row r="10" spans="1:72" x14ac:dyDescent="0.3">
      <c r="A10" t="s">
        <v>2470</v>
      </c>
      <c r="B10">
        <v>2607928</v>
      </c>
      <c r="C10">
        <v>2400012</v>
      </c>
      <c r="D10">
        <v>2057258.78</v>
      </c>
      <c r="E10">
        <v>0</v>
      </c>
      <c r="F10">
        <v>0</v>
      </c>
      <c r="G10">
        <v>0</v>
      </c>
      <c r="H10">
        <v>0</v>
      </c>
      <c r="I10">
        <v>0</v>
      </c>
      <c r="J10">
        <v>0</v>
      </c>
      <c r="K10">
        <v>0</v>
      </c>
      <c r="L10">
        <v>4447397.2</v>
      </c>
      <c r="M10">
        <v>4481270</v>
      </c>
      <c r="N10">
        <v>3978885</v>
      </c>
      <c r="O10">
        <v>1174572</v>
      </c>
      <c r="P10">
        <v>1308097.8400000001</v>
      </c>
      <c r="Q10">
        <v>1194322</v>
      </c>
      <c r="R10">
        <v>1239112</v>
      </c>
      <c r="S10">
        <v>1259830</v>
      </c>
      <c r="T10">
        <v>0</v>
      </c>
      <c r="U10">
        <v>1094773</v>
      </c>
      <c r="V10">
        <v>1218307</v>
      </c>
      <c r="W10">
        <v>1356964</v>
      </c>
      <c r="X10">
        <v>1249501.33</v>
      </c>
      <c r="Y10">
        <v>1302628</v>
      </c>
      <c r="Z10">
        <v>1272251</v>
      </c>
      <c r="AA10">
        <v>1183859</v>
      </c>
      <c r="AB10">
        <v>1404324.12</v>
      </c>
      <c r="AC10">
        <v>0</v>
      </c>
      <c r="AD10">
        <v>1258305</v>
      </c>
      <c r="AE10">
        <v>1286112</v>
      </c>
      <c r="AF10">
        <v>1229673.79</v>
      </c>
      <c r="AG10">
        <v>0</v>
      </c>
      <c r="AH10">
        <v>852832</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c r="BE10"/>
      <c r="BF10"/>
      <c r="BG10"/>
      <c r="BH10"/>
      <c r="BI10"/>
      <c r="BJ10"/>
      <c r="BK10"/>
      <c r="BL10"/>
      <c r="BM10"/>
      <c r="BN10"/>
      <c r="BO10"/>
      <c r="BP10"/>
      <c r="BQ10"/>
      <c r="BR10"/>
      <c r="BS10"/>
      <c r="BT10"/>
    </row>
    <row r="11" spans="1:72" x14ac:dyDescent="0.3">
      <c r="A11" t="s">
        <v>2711</v>
      </c>
      <c r="B11">
        <v>6350</v>
      </c>
      <c r="C11">
        <v>6123</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c r="BE11"/>
      <c r="BF11"/>
      <c r="BG11"/>
      <c r="BH11"/>
      <c r="BI11"/>
      <c r="BJ11"/>
      <c r="BK11"/>
      <c r="BL11"/>
      <c r="BM11"/>
      <c r="BN11"/>
      <c r="BO11"/>
      <c r="BP11"/>
      <c r="BQ11"/>
      <c r="BR11"/>
      <c r="BS11"/>
      <c r="BT11"/>
    </row>
    <row r="12" spans="1:72" x14ac:dyDescent="0.3">
      <c r="A12" t="s">
        <v>2497</v>
      </c>
      <c r="B12">
        <v>6350</v>
      </c>
      <c r="C12">
        <v>6123</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791</v>
      </c>
      <c r="B13">
        <v>9185059</v>
      </c>
      <c r="C13">
        <v>9234981</v>
      </c>
      <c r="D13">
        <v>9032387.1999999993</v>
      </c>
      <c r="E13">
        <v>9672688</v>
      </c>
      <c r="F13">
        <v>8999639</v>
      </c>
      <c r="G13">
        <v>8620714</v>
      </c>
      <c r="H13">
        <v>8361607.4000000004</v>
      </c>
      <c r="I13">
        <v>9150922</v>
      </c>
      <c r="J13">
        <v>8357703</v>
      </c>
      <c r="K13">
        <v>8062711</v>
      </c>
      <c r="L13">
        <v>7787315.46</v>
      </c>
      <c r="M13">
        <v>7118881</v>
      </c>
      <c r="N13">
        <v>4092344</v>
      </c>
      <c r="O13">
        <v>4645820</v>
      </c>
      <c r="P13">
        <v>3606162.61</v>
      </c>
      <c r="Q13">
        <v>1828914</v>
      </c>
      <c r="R13">
        <v>922371</v>
      </c>
      <c r="S13">
        <v>618193</v>
      </c>
      <c r="T13">
        <v>428460.25</v>
      </c>
      <c r="U13">
        <v>325328</v>
      </c>
      <c r="V13">
        <v>143768</v>
      </c>
      <c r="W13">
        <v>50873</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c r="BE13"/>
      <c r="BF13"/>
      <c r="BG13"/>
      <c r="BH13"/>
      <c r="BI13"/>
      <c r="BJ13"/>
      <c r="BK13"/>
      <c r="BL13"/>
      <c r="BM13"/>
      <c r="BN13"/>
      <c r="BO13"/>
      <c r="BP13"/>
      <c r="BQ13"/>
      <c r="BR13"/>
      <c r="BS13"/>
      <c r="BT13"/>
    </row>
    <row r="14" spans="1:72" x14ac:dyDescent="0.3">
      <c r="A14" t="s">
        <v>3063</v>
      </c>
      <c r="B14">
        <v>9185059</v>
      </c>
      <c r="C14">
        <v>9234981</v>
      </c>
      <c r="D14">
        <v>9032387.1999999993</v>
      </c>
      <c r="E14">
        <v>9672688</v>
      </c>
      <c r="F14">
        <v>8999639</v>
      </c>
      <c r="G14">
        <v>8620714</v>
      </c>
      <c r="H14">
        <v>8361607.4000000004</v>
      </c>
      <c r="I14">
        <v>9150922</v>
      </c>
      <c r="J14">
        <v>8357703</v>
      </c>
      <c r="K14">
        <v>8062711</v>
      </c>
      <c r="L14">
        <v>7787315.46</v>
      </c>
      <c r="M14">
        <v>7118881</v>
      </c>
      <c r="N14">
        <v>4092344</v>
      </c>
      <c r="O14">
        <v>4645820</v>
      </c>
      <c r="P14">
        <v>3606162.61</v>
      </c>
      <c r="Q14">
        <v>1828914</v>
      </c>
      <c r="R14">
        <v>922371</v>
      </c>
      <c r="S14">
        <v>618193</v>
      </c>
      <c r="T14">
        <v>428460.25</v>
      </c>
      <c r="U14">
        <v>325328</v>
      </c>
      <c r="V14">
        <v>143768</v>
      </c>
      <c r="W14">
        <v>50873</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c r="BE14"/>
      <c r="BF14"/>
      <c r="BG14"/>
      <c r="BH14"/>
      <c r="BI14"/>
      <c r="BJ14"/>
      <c r="BK14"/>
      <c r="BL14"/>
      <c r="BM14"/>
      <c r="BN14"/>
      <c r="BO14"/>
      <c r="BP14"/>
      <c r="BQ14"/>
      <c r="BR14"/>
      <c r="BS14"/>
      <c r="BT14"/>
    </row>
    <row r="15" spans="1:72" x14ac:dyDescent="0.3">
      <c r="A15" t="s">
        <v>2716</v>
      </c>
      <c r="B15">
        <v>0</v>
      </c>
      <c r="C15">
        <v>0</v>
      </c>
      <c r="D15">
        <v>0</v>
      </c>
      <c r="E15">
        <v>2027994</v>
      </c>
      <c r="F15">
        <v>1592824</v>
      </c>
      <c r="G15">
        <v>4879401</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2717</v>
      </c>
      <c r="B16">
        <v>0</v>
      </c>
      <c r="C16">
        <v>0</v>
      </c>
      <c r="D16">
        <v>0</v>
      </c>
      <c r="E16">
        <v>2027994</v>
      </c>
      <c r="F16">
        <v>1592824</v>
      </c>
      <c r="G16">
        <v>4879401</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2473</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1530382</v>
      </c>
      <c r="AQ17">
        <v>1545754</v>
      </c>
      <c r="AR17">
        <v>1479162.76</v>
      </c>
      <c r="AS17">
        <v>1186579</v>
      </c>
      <c r="AT17">
        <v>981588</v>
      </c>
      <c r="AU17">
        <v>980764</v>
      </c>
      <c r="AV17">
        <v>915225.91</v>
      </c>
      <c r="AW17">
        <v>970743</v>
      </c>
      <c r="AX17">
        <v>906735</v>
      </c>
      <c r="AY17">
        <v>1147869</v>
      </c>
      <c r="AZ17">
        <v>1179221</v>
      </c>
      <c r="BA17">
        <v>788253</v>
      </c>
      <c r="BB17">
        <v>757062</v>
      </c>
      <c r="BC17">
        <v>708342</v>
      </c>
      <c r="BD17"/>
      <c r="BE17"/>
      <c r="BF17"/>
      <c r="BG17"/>
      <c r="BH17"/>
      <c r="BI17"/>
      <c r="BJ17"/>
      <c r="BK17"/>
      <c r="BL17"/>
      <c r="BM17"/>
      <c r="BN17"/>
      <c r="BO17"/>
      <c r="BP17"/>
      <c r="BQ17"/>
      <c r="BR17"/>
      <c r="BS17"/>
      <c r="BT17"/>
    </row>
    <row r="18" spans="1:72" x14ac:dyDescent="0.3">
      <c r="A18" t="s">
        <v>2474</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1530382</v>
      </c>
      <c r="AQ18">
        <v>1545754</v>
      </c>
      <c r="AR18">
        <v>1479162.76</v>
      </c>
      <c r="AS18">
        <v>1186579</v>
      </c>
      <c r="AT18">
        <v>981588</v>
      </c>
      <c r="AU18">
        <v>980764</v>
      </c>
      <c r="AV18">
        <v>915225.91</v>
      </c>
      <c r="AW18">
        <v>970743</v>
      </c>
      <c r="AX18">
        <v>906735</v>
      </c>
      <c r="AY18">
        <v>0</v>
      </c>
      <c r="AZ18">
        <v>0</v>
      </c>
      <c r="BA18">
        <v>0</v>
      </c>
      <c r="BB18">
        <v>0</v>
      </c>
      <c r="BC18">
        <v>0</v>
      </c>
      <c r="BD18"/>
      <c r="BE18"/>
      <c r="BF18"/>
      <c r="BG18"/>
      <c r="BH18"/>
      <c r="BI18"/>
      <c r="BJ18"/>
      <c r="BK18"/>
      <c r="BL18"/>
      <c r="BM18"/>
      <c r="BN18"/>
      <c r="BO18"/>
      <c r="BP18"/>
      <c r="BQ18"/>
      <c r="BR18"/>
      <c r="BS18"/>
      <c r="BT18"/>
    </row>
    <row r="19" spans="1:72" x14ac:dyDescent="0.3">
      <c r="A19" t="s">
        <v>792</v>
      </c>
      <c r="B19">
        <v>23865066</v>
      </c>
      <c r="C19">
        <v>24312042</v>
      </c>
      <c r="D19">
        <v>23885841.289999999</v>
      </c>
      <c r="E19">
        <v>24617192</v>
      </c>
      <c r="F19">
        <v>19526329</v>
      </c>
      <c r="G19">
        <v>27305463</v>
      </c>
      <c r="H19">
        <v>16378259.939999999</v>
      </c>
      <c r="I19">
        <v>15941507</v>
      </c>
      <c r="J19">
        <v>15656143</v>
      </c>
      <c r="K19">
        <v>15117985</v>
      </c>
      <c r="L19">
        <v>15301264.119999999</v>
      </c>
      <c r="M19">
        <v>14282535</v>
      </c>
      <c r="N19">
        <v>10663818</v>
      </c>
      <c r="O19">
        <v>15529708</v>
      </c>
      <c r="P19">
        <v>13114265.49</v>
      </c>
      <c r="Q19">
        <v>7279267</v>
      </c>
      <c r="R19">
        <v>6548754</v>
      </c>
      <c r="S19">
        <v>6601753</v>
      </c>
      <c r="T19">
        <v>6659019.8099999996</v>
      </c>
      <c r="U19">
        <v>6458969</v>
      </c>
      <c r="V19">
        <v>5510896</v>
      </c>
      <c r="W19">
        <v>7929011</v>
      </c>
      <c r="X19">
        <v>7336995.75</v>
      </c>
      <c r="Y19">
        <v>5563795</v>
      </c>
      <c r="Z19">
        <v>5393943</v>
      </c>
      <c r="AA19">
        <v>5532027</v>
      </c>
      <c r="AB19">
        <v>7018151.5099999998</v>
      </c>
      <c r="AC19">
        <v>6003509</v>
      </c>
      <c r="AD19">
        <v>7035626</v>
      </c>
      <c r="AE19">
        <v>5581293</v>
      </c>
      <c r="AF19">
        <v>5499102.5700000003</v>
      </c>
      <c r="AG19">
        <v>5611487</v>
      </c>
      <c r="AH19">
        <v>6939521</v>
      </c>
      <c r="AI19">
        <v>6051782</v>
      </c>
      <c r="AJ19">
        <v>6326379.1100000003</v>
      </c>
      <c r="AK19">
        <v>6902623</v>
      </c>
      <c r="AL19">
        <v>4305797</v>
      </c>
      <c r="AM19">
        <v>4032026</v>
      </c>
      <c r="AN19">
        <v>3292388.34</v>
      </c>
      <c r="AO19">
        <v>3096055</v>
      </c>
      <c r="AP19">
        <v>3247969</v>
      </c>
      <c r="AQ19">
        <v>3096714</v>
      </c>
      <c r="AR19">
        <v>3764924.14</v>
      </c>
      <c r="AS19">
        <v>3023027</v>
      </c>
      <c r="AT19">
        <v>4442138</v>
      </c>
      <c r="AU19">
        <v>4609180</v>
      </c>
      <c r="AV19">
        <v>3937173.33</v>
      </c>
      <c r="AW19">
        <v>3477867</v>
      </c>
      <c r="AX19">
        <v>4215958</v>
      </c>
      <c r="AY19">
        <v>4487511</v>
      </c>
      <c r="AZ19">
        <v>5392518</v>
      </c>
      <c r="BA19">
        <v>4253505</v>
      </c>
      <c r="BB19">
        <v>2882660</v>
      </c>
      <c r="BC19">
        <v>4392036</v>
      </c>
      <c r="BD19"/>
      <c r="BE19"/>
      <c r="BF19"/>
      <c r="BG19"/>
      <c r="BH19"/>
      <c r="BI19"/>
      <c r="BJ19"/>
      <c r="BK19"/>
      <c r="BL19"/>
      <c r="BM19"/>
      <c r="BN19"/>
      <c r="BO19"/>
      <c r="BP19"/>
      <c r="BQ19"/>
      <c r="BR19"/>
      <c r="BS19"/>
      <c r="BT19"/>
    </row>
    <row r="20" spans="1:72" x14ac:dyDescent="0.3">
      <c r="A20" t="s">
        <v>2475</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2735</v>
      </c>
      <c r="B21">
        <v>1000</v>
      </c>
      <c r="C21">
        <v>1000</v>
      </c>
      <c r="D21">
        <v>1000</v>
      </c>
      <c r="E21">
        <v>1000</v>
      </c>
      <c r="F21">
        <v>1000</v>
      </c>
      <c r="G21">
        <v>1000</v>
      </c>
      <c r="H21">
        <v>1000</v>
      </c>
      <c r="I21">
        <v>2500</v>
      </c>
      <c r="J21">
        <v>11223</v>
      </c>
      <c r="K21">
        <v>11223</v>
      </c>
      <c r="L21">
        <v>11222.89</v>
      </c>
      <c r="M21">
        <v>11223</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c r="BE21"/>
      <c r="BF21"/>
      <c r="BG21"/>
      <c r="BH21"/>
      <c r="BI21"/>
      <c r="BJ21"/>
      <c r="BK21"/>
      <c r="BL21"/>
      <c r="BM21"/>
      <c r="BN21"/>
      <c r="BO21"/>
      <c r="BP21"/>
      <c r="BQ21"/>
      <c r="BR21"/>
      <c r="BS21"/>
      <c r="BT21"/>
    </row>
    <row r="22" spans="1:72" x14ac:dyDescent="0.3">
      <c r="A22" t="s">
        <v>2476</v>
      </c>
      <c r="B22">
        <v>0</v>
      </c>
      <c r="C22">
        <v>0</v>
      </c>
      <c r="D22">
        <v>0</v>
      </c>
      <c r="E22">
        <v>16077188</v>
      </c>
      <c r="F22">
        <v>15756594</v>
      </c>
      <c r="G22">
        <v>15436000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2469</v>
      </c>
      <c r="B23">
        <v>0</v>
      </c>
      <c r="C23">
        <v>0</v>
      </c>
      <c r="D23">
        <v>0</v>
      </c>
      <c r="E23">
        <v>16077188</v>
      </c>
      <c r="F23">
        <v>15756594</v>
      </c>
      <c r="G23">
        <v>15436000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c r="BE23"/>
      <c r="BF23"/>
      <c r="BG23"/>
      <c r="BH23"/>
      <c r="BI23"/>
      <c r="BJ23"/>
      <c r="BK23"/>
      <c r="BL23"/>
      <c r="BM23"/>
      <c r="BN23"/>
      <c r="BO23"/>
      <c r="BP23"/>
      <c r="BQ23"/>
      <c r="BR23"/>
      <c r="BS23"/>
      <c r="BT23"/>
    </row>
    <row r="24" spans="1:72" x14ac:dyDescent="0.3">
      <c r="A24" t="s">
        <v>2736</v>
      </c>
      <c r="B24">
        <v>17058205</v>
      </c>
      <c r="C24">
        <v>16718375</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2478</v>
      </c>
      <c r="B25">
        <v>2824707</v>
      </c>
      <c r="C25">
        <v>2068338</v>
      </c>
      <c r="D25">
        <v>0</v>
      </c>
      <c r="E25">
        <v>0</v>
      </c>
      <c r="F25">
        <v>0</v>
      </c>
      <c r="G25">
        <v>0</v>
      </c>
      <c r="H25">
        <v>1557186.7</v>
      </c>
      <c r="I25">
        <v>1604133</v>
      </c>
      <c r="J25">
        <v>1630786</v>
      </c>
      <c r="K25">
        <v>1718602</v>
      </c>
      <c r="L25">
        <v>1908857.87</v>
      </c>
      <c r="M25">
        <v>2658767</v>
      </c>
      <c r="N25">
        <v>2380490</v>
      </c>
      <c r="O25">
        <v>66250</v>
      </c>
      <c r="P25">
        <v>66250</v>
      </c>
      <c r="Q25">
        <v>66250</v>
      </c>
      <c r="R25">
        <v>66250</v>
      </c>
      <c r="S25">
        <v>66250</v>
      </c>
      <c r="T25">
        <v>66250</v>
      </c>
      <c r="U25">
        <v>66250</v>
      </c>
      <c r="V25">
        <v>66250</v>
      </c>
      <c r="W25">
        <v>0</v>
      </c>
      <c r="X25">
        <v>0</v>
      </c>
      <c r="Y25">
        <v>66250</v>
      </c>
      <c r="Z25">
        <v>66250</v>
      </c>
      <c r="AA25">
        <v>0</v>
      </c>
      <c r="AB25">
        <v>66250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2480</v>
      </c>
      <c r="B26">
        <v>2824707</v>
      </c>
      <c r="C26">
        <v>2068338</v>
      </c>
      <c r="D26">
        <v>0</v>
      </c>
      <c r="E26">
        <v>0</v>
      </c>
      <c r="F26">
        <v>0</v>
      </c>
      <c r="G26">
        <v>0</v>
      </c>
      <c r="H26">
        <v>1557186.7</v>
      </c>
      <c r="I26">
        <v>1604133</v>
      </c>
      <c r="J26">
        <v>1630786</v>
      </c>
      <c r="K26">
        <v>1718602</v>
      </c>
      <c r="L26">
        <v>1908857.87</v>
      </c>
      <c r="M26">
        <v>2658767</v>
      </c>
      <c r="N26">
        <v>2380490</v>
      </c>
      <c r="O26">
        <v>66250</v>
      </c>
      <c r="P26">
        <v>66250</v>
      </c>
      <c r="Q26">
        <v>66250</v>
      </c>
      <c r="R26">
        <v>66250</v>
      </c>
      <c r="S26">
        <v>66250</v>
      </c>
      <c r="T26">
        <v>66250</v>
      </c>
      <c r="U26">
        <v>66250</v>
      </c>
      <c r="V26">
        <v>66250</v>
      </c>
      <c r="W26">
        <v>0</v>
      </c>
      <c r="X26">
        <v>0</v>
      </c>
      <c r="Y26">
        <v>66250</v>
      </c>
      <c r="Z26">
        <v>66250</v>
      </c>
      <c r="AA26">
        <v>0</v>
      </c>
      <c r="AB26">
        <v>66250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2481</v>
      </c>
      <c r="B27">
        <v>0</v>
      </c>
      <c r="C27">
        <v>0</v>
      </c>
      <c r="D27">
        <v>1955956.97</v>
      </c>
      <c r="E27">
        <v>0</v>
      </c>
      <c r="F27">
        <v>0</v>
      </c>
      <c r="G27">
        <v>0</v>
      </c>
      <c r="H27">
        <v>199188.98</v>
      </c>
      <c r="I27">
        <v>198963</v>
      </c>
      <c r="J27">
        <v>173465</v>
      </c>
      <c r="K27">
        <v>173166</v>
      </c>
      <c r="L27">
        <v>172924.29</v>
      </c>
      <c r="M27">
        <v>142417</v>
      </c>
      <c r="N27">
        <v>127778</v>
      </c>
      <c r="O27">
        <v>127670</v>
      </c>
      <c r="P27">
        <v>127555.08</v>
      </c>
      <c r="Q27">
        <v>127432</v>
      </c>
      <c r="R27">
        <v>3207</v>
      </c>
      <c r="S27">
        <v>3219</v>
      </c>
      <c r="T27">
        <v>3230.7</v>
      </c>
      <c r="U27">
        <v>3242</v>
      </c>
      <c r="V27">
        <v>4319</v>
      </c>
      <c r="W27">
        <v>68466</v>
      </c>
      <c r="X27">
        <v>68466.149999999994</v>
      </c>
      <c r="Y27">
        <v>2217</v>
      </c>
      <c r="Z27">
        <v>2217</v>
      </c>
      <c r="AA27">
        <v>68467</v>
      </c>
      <c r="AB27">
        <v>2217.83</v>
      </c>
      <c r="AC27">
        <v>2219</v>
      </c>
      <c r="AD27">
        <v>2219</v>
      </c>
      <c r="AE27">
        <v>2219</v>
      </c>
      <c r="AF27">
        <v>2218.6999999999998</v>
      </c>
      <c r="AG27">
        <v>2219</v>
      </c>
      <c r="AH27">
        <v>2230</v>
      </c>
      <c r="AI27">
        <v>2243</v>
      </c>
      <c r="AJ27">
        <v>2242.67</v>
      </c>
      <c r="AK27">
        <v>2242</v>
      </c>
      <c r="AL27">
        <v>2242</v>
      </c>
      <c r="AM27">
        <v>2242</v>
      </c>
      <c r="AN27">
        <v>2242.0500000000002</v>
      </c>
      <c r="AO27">
        <v>2241</v>
      </c>
      <c r="AP27">
        <v>1000</v>
      </c>
      <c r="AQ27">
        <v>1000</v>
      </c>
      <c r="AR27">
        <v>1000</v>
      </c>
      <c r="AS27">
        <v>1000</v>
      </c>
      <c r="AT27">
        <v>1895</v>
      </c>
      <c r="AU27">
        <v>1895</v>
      </c>
      <c r="AV27">
        <v>1895.19</v>
      </c>
      <c r="AW27">
        <v>1895</v>
      </c>
      <c r="AX27">
        <v>1895</v>
      </c>
      <c r="AY27">
        <v>1895</v>
      </c>
      <c r="AZ27">
        <v>1895</v>
      </c>
      <c r="BA27">
        <v>1895</v>
      </c>
      <c r="BB27">
        <v>1895</v>
      </c>
      <c r="BC27">
        <v>1000</v>
      </c>
      <c r="BD27"/>
      <c r="BE27"/>
      <c r="BF27"/>
      <c r="BG27"/>
      <c r="BH27"/>
      <c r="BI27"/>
      <c r="BJ27"/>
      <c r="BK27"/>
      <c r="BL27"/>
      <c r="BM27"/>
      <c r="BN27"/>
      <c r="BO27"/>
      <c r="BP27"/>
      <c r="BQ27"/>
      <c r="BR27"/>
      <c r="BS27"/>
      <c r="BT27"/>
    </row>
    <row r="28" spans="1:72" x14ac:dyDescent="0.3">
      <c r="A28" t="s">
        <v>2482</v>
      </c>
      <c r="B28">
        <v>10438436</v>
      </c>
      <c r="C28">
        <v>10467668</v>
      </c>
      <c r="D28">
        <v>8185200.5800000001</v>
      </c>
      <c r="E28">
        <v>8157495</v>
      </c>
      <c r="F28">
        <v>7989432</v>
      </c>
      <c r="G28">
        <v>10269511</v>
      </c>
      <c r="H28">
        <v>12166622.17</v>
      </c>
      <c r="I28">
        <v>12072798</v>
      </c>
      <c r="J28">
        <v>12070047</v>
      </c>
      <c r="K28">
        <v>9942688</v>
      </c>
      <c r="L28">
        <v>9899181.4900000002</v>
      </c>
      <c r="M28">
        <v>9950188</v>
      </c>
      <c r="N28">
        <v>6453331</v>
      </c>
      <c r="O28">
        <v>6378133</v>
      </c>
      <c r="P28">
        <v>6300161.0700000003</v>
      </c>
      <c r="Q28">
        <v>7383721</v>
      </c>
      <c r="R28">
        <v>6729118</v>
      </c>
      <c r="S28">
        <v>6359134</v>
      </c>
      <c r="T28">
        <v>6156103.6699999999</v>
      </c>
      <c r="U28">
        <v>6017801</v>
      </c>
      <c r="V28">
        <v>5676581</v>
      </c>
      <c r="W28">
        <v>5598586</v>
      </c>
      <c r="X28">
        <v>5517303.5700000003</v>
      </c>
      <c r="Y28">
        <v>5439609</v>
      </c>
      <c r="Z28">
        <v>5430290</v>
      </c>
      <c r="AA28">
        <v>5442948</v>
      </c>
      <c r="AB28">
        <v>5443526.8600000003</v>
      </c>
      <c r="AC28">
        <v>5443004</v>
      </c>
      <c r="AD28">
        <v>5408044</v>
      </c>
      <c r="AE28">
        <v>3375423</v>
      </c>
      <c r="AF28">
        <v>3354239.26</v>
      </c>
      <c r="AG28">
        <v>3347224</v>
      </c>
      <c r="AH28">
        <v>3342349</v>
      </c>
      <c r="AI28">
        <v>3320735</v>
      </c>
      <c r="AJ28">
        <v>3308789.22</v>
      </c>
      <c r="AK28">
        <v>3332153</v>
      </c>
      <c r="AL28">
        <v>2750379</v>
      </c>
      <c r="AM28">
        <v>2736507</v>
      </c>
      <c r="AN28">
        <v>2714169.88</v>
      </c>
      <c r="AO28">
        <v>2716463</v>
      </c>
      <c r="AP28">
        <v>0</v>
      </c>
      <c r="AQ28">
        <v>2691413</v>
      </c>
      <c r="AR28">
        <v>2684149.6800000002</v>
      </c>
      <c r="AS28">
        <v>2668119</v>
      </c>
      <c r="AT28">
        <v>2666155</v>
      </c>
      <c r="AU28">
        <v>2661493</v>
      </c>
      <c r="AV28">
        <v>2617779.66</v>
      </c>
      <c r="AW28">
        <v>2365952</v>
      </c>
      <c r="AX28">
        <v>2362033</v>
      </c>
      <c r="AY28">
        <v>2361889</v>
      </c>
      <c r="AZ28">
        <v>2354752</v>
      </c>
      <c r="BA28">
        <v>2313479</v>
      </c>
      <c r="BB28">
        <v>2307991</v>
      </c>
      <c r="BC28">
        <v>2309576</v>
      </c>
      <c r="BD28"/>
      <c r="BE28"/>
      <c r="BF28"/>
      <c r="BG28"/>
      <c r="BH28"/>
      <c r="BI28"/>
      <c r="BJ28"/>
      <c r="BK28"/>
      <c r="BL28"/>
      <c r="BM28"/>
      <c r="BN28"/>
      <c r="BO28"/>
      <c r="BP28"/>
      <c r="BQ28"/>
      <c r="BR28"/>
      <c r="BS28"/>
      <c r="BT28"/>
    </row>
    <row r="29" spans="1:72" x14ac:dyDescent="0.3">
      <c r="A29" t="s">
        <v>2483</v>
      </c>
      <c r="B29">
        <v>8012494</v>
      </c>
      <c r="C29">
        <v>8021404</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3064</v>
      </c>
      <c r="B30">
        <v>2425942</v>
      </c>
      <c r="C30">
        <v>2446264</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2484</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2702596</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3065</v>
      </c>
      <c r="B32">
        <v>1023516</v>
      </c>
      <c r="C32">
        <v>944805</v>
      </c>
      <c r="D32">
        <v>932282.12</v>
      </c>
      <c r="E32">
        <v>853599</v>
      </c>
      <c r="F32">
        <v>800079</v>
      </c>
      <c r="G32">
        <v>5319337</v>
      </c>
      <c r="H32">
        <v>5166689.9800000004</v>
      </c>
      <c r="I32">
        <v>4910326</v>
      </c>
      <c r="J32">
        <v>4666612</v>
      </c>
      <c r="K32">
        <v>4590798</v>
      </c>
      <c r="L32">
        <v>4518469.5999999996</v>
      </c>
      <c r="M32">
        <v>4411573</v>
      </c>
      <c r="N32">
        <v>139464</v>
      </c>
      <c r="O32">
        <v>137701</v>
      </c>
      <c r="P32">
        <v>134319.21</v>
      </c>
      <c r="Q32">
        <v>132604</v>
      </c>
      <c r="R32">
        <v>130834</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2497</v>
      </c>
      <c r="B33">
        <v>1023516</v>
      </c>
      <c r="C33">
        <v>944805</v>
      </c>
      <c r="D33">
        <v>932282.12</v>
      </c>
      <c r="E33">
        <v>853599</v>
      </c>
      <c r="F33">
        <v>800079</v>
      </c>
      <c r="G33">
        <v>5319337</v>
      </c>
      <c r="H33">
        <v>5166689.9800000004</v>
      </c>
      <c r="I33">
        <v>4910326</v>
      </c>
      <c r="J33">
        <v>4666612</v>
      </c>
      <c r="K33">
        <v>4590798</v>
      </c>
      <c r="L33">
        <v>4518469.5999999996</v>
      </c>
      <c r="M33">
        <v>4411573</v>
      </c>
      <c r="N33">
        <v>139464</v>
      </c>
      <c r="O33">
        <v>137701</v>
      </c>
      <c r="P33">
        <v>134319.21</v>
      </c>
      <c r="Q33">
        <v>132604</v>
      </c>
      <c r="R33">
        <v>130834</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2485</v>
      </c>
      <c r="B34">
        <v>0</v>
      </c>
      <c r="C34">
        <v>0</v>
      </c>
      <c r="D34">
        <v>16397781.539999999</v>
      </c>
      <c r="E34">
        <v>1340576</v>
      </c>
      <c r="F34">
        <v>1391638</v>
      </c>
      <c r="G34">
        <v>1326349</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3066</v>
      </c>
      <c r="B35">
        <v>0</v>
      </c>
      <c r="C35">
        <v>0</v>
      </c>
      <c r="D35">
        <v>16397781.539999999</v>
      </c>
      <c r="E35">
        <v>1340576</v>
      </c>
      <c r="F35">
        <v>1391638</v>
      </c>
      <c r="G35">
        <v>1326349</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2487</v>
      </c>
      <c r="B36">
        <v>157690990</v>
      </c>
      <c r="C36">
        <v>157691218</v>
      </c>
      <c r="D36">
        <v>159982702.78</v>
      </c>
      <c r="E36">
        <v>161715880</v>
      </c>
      <c r="F36">
        <v>162987175</v>
      </c>
      <c r="G36">
        <v>149449503</v>
      </c>
      <c r="H36">
        <v>104503446.8</v>
      </c>
      <c r="I36">
        <v>103613855</v>
      </c>
      <c r="J36">
        <v>103064379</v>
      </c>
      <c r="K36">
        <v>103341003</v>
      </c>
      <c r="L36">
        <v>108412457.31999999</v>
      </c>
      <c r="M36">
        <v>107889282</v>
      </c>
      <c r="N36">
        <v>84342686</v>
      </c>
      <c r="O36">
        <v>84011672</v>
      </c>
      <c r="P36">
        <v>84972214.790000007</v>
      </c>
      <c r="Q36">
        <v>81110780</v>
      </c>
      <c r="R36">
        <v>79073096</v>
      </c>
      <c r="S36">
        <v>77303685</v>
      </c>
      <c r="T36">
        <v>76700380.640000001</v>
      </c>
      <c r="U36">
        <v>75089240</v>
      </c>
      <c r="V36">
        <v>75096311</v>
      </c>
      <c r="W36">
        <v>74741973</v>
      </c>
      <c r="X36">
        <v>74796435.879999995</v>
      </c>
      <c r="Y36">
        <v>73171371</v>
      </c>
      <c r="Z36">
        <v>70995748</v>
      </c>
      <c r="AA36">
        <v>63421183</v>
      </c>
      <c r="AB36">
        <v>60927249.950000003</v>
      </c>
      <c r="AC36">
        <v>58608830</v>
      </c>
      <c r="AD36">
        <v>57129320</v>
      </c>
      <c r="AE36">
        <v>55017056</v>
      </c>
      <c r="AF36">
        <v>53575156.509999998</v>
      </c>
      <c r="AG36">
        <v>52814852</v>
      </c>
      <c r="AH36">
        <v>49132748</v>
      </c>
      <c r="AI36">
        <v>47801289</v>
      </c>
      <c r="AJ36">
        <v>46341877.719999999</v>
      </c>
      <c r="AK36">
        <v>43606223</v>
      </c>
      <c r="AL36">
        <v>42421221</v>
      </c>
      <c r="AM36">
        <v>41823033</v>
      </c>
      <c r="AN36">
        <v>40742772.649999999</v>
      </c>
      <c r="AO36">
        <v>34432742</v>
      </c>
      <c r="AP36">
        <v>32822110</v>
      </c>
      <c r="AQ36">
        <v>31801955</v>
      </c>
      <c r="AR36">
        <v>0</v>
      </c>
      <c r="AS36">
        <v>0</v>
      </c>
      <c r="AT36">
        <v>0</v>
      </c>
      <c r="AU36">
        <v>0</v>
      </c>
      <c r="AV36">
        <v>0</v>
      </c>
      <c r="AW36">
        <v>0</v>
      </c>
      <c r="AX36">
        <v>0</v>
      </c>
      <c r="AY36">
        <v>0</v>
      </c>
      <c r="AZ36">
        <v>0</v>
      </c>
      <c r="BA36">
        <v>0</v>
      </c>
      <c r="BB36">
        <v>0</v>
      </c>
      <c r="BC36">
        <v>0</v>
      </c>
      <c r="BD36"/>
      <c r="BE36"/>
      <c r="BF36"/>
      <c r="BG36"/>
      <c r="BH36"/>
      <c r="BI36"/>
      <c r="BJ36"/>
      <c r="BK36"/>
      <c r="BL36"/>
      <c r="BM36"/>
      <c r="BN36"/>
      <c r="BO36"/>
      <c r="BP36"/>
      <c r="BQ36"/>
      <c r="BR36"/>
      <c r="BS36"/>
      <c r="BT36"/>
    </row>
    <row r="37" spans="1:72" x14ac:dyDescent="0.3">
      <c r="A37" t="s">
        <v>793</v>
      </c>
      <c r="B37">
        <v>3126657</v>
      </c>
      <c r="C37">
        <v>3205613</v>
      </c>
      <c r="D37">
        <v>3241510.58</v>
      </c>
      <c r="E37">
        <v>1720419</v>
      </c>
      <c r="F37">
        <v>1532325</v>
      </c>
      <c r="G37">
        <v>1562686</v>
      </c>
      <c r="H37">
        <v>22756245.48</v>
      </c>
      <c r="I37">
        <v>22594510</v>
      </c>
      <c r="J37">
        <v>22913462</v>
      </c>
      <c r="K37">
        <v>22378928</v>
      </c>
      <c r="L37">
        <v>15732033.689999999</v>
      </c>
      <c r="M37">
        <v>15589106</v>
      </c>
      <c r="N37">
        <v>15433255</v>
      </c>
      <c r="O37">
        <v>12622948</v>
      </c>
      <c r="P37">
        <v>12882870.42</v>
      </c>
      <c r="Q37">
        <v>12937472</v>
      </c>
      <c r="R37">
        <v>12109343</v>
      </c>
      <c r="S37">
        <v>12307005</v>
      </c>
      <c r="T37">
        <v>12444134.859999999</v>
      </c>
      <c r="U37">
        <v>12690762</v>
      </c>
      <c r="V37">
        <v>12998898</v>
      </c>
      <c r="W37">
        <v>13365777</v>
      </c>
      <c r="X37">
        <v>13583419.85</v>
      </c>
      <c r="Y37">
        <v>13923002</v>
      </c>
      <c r="Z37">
        <v>14251789</v>
      </c>
      <c r="AA37">
        <v>13593729</v>
      </c>
      <c r="AB37">
        <v>13935650.119999999</v>
      </c>
      <c r="AC37">
        <v>14233164</v>
      </c>
      <c r="AD37">
        <v>13691056</v>
      </c>
      <c r="AE37">
        <v>13890546</v>
      </c>
      <c r="AF37">
        <v>13809467.119999999</v>
      </c>
      <c r="AG37">
        <v>11777843</v>
      </c>
      <c r="AH37">
        <v>11892683</v>
      </c>
      <c r="AI37">
        <v>12150551</v>
      </c>
      <c r="AJ37">
        <v>12500818.1</v>
      </c>
      <c r="AK37">
        <v>12887630</v>
      </c>
      <c r="AL37">
        <v>15370222</v>
      </c>
      <c r="AM37">
        <v>15606313</v>
      </c>
      <c r="AN37">
        <v>15900786.08</v>
      </c>
      <c r="AO37">
        <v>16438957</v>
      </c>
      <c r="AP37">
        <v>15556538</v>
      </c>
      <c r="AQ37">
        <v>15759397</v>
      </c>
      <c r="AR37">
        <v>45858006.380000003</v>
      </c>
      <c r="AS37">
        <v>44172881</v>
      </c>
      <c r="AT37">
        <v>43229446</v>
      </c>
      <c r="AU37">
        <v>42654651</v>
      </c>
      <c r="AV37">
        <v>42876530.630000003</v>
      </c>
      <c r="AW37">
        <v>41877981</v>
      </c>
      <c r="AX37">
        <v>41523952</v>
      </c>
      <c r="AY37">
        <v>33137980</v>
      </c>
      <c r="AZ37">
        <v>31660922</v>
      </c>
      <c r="BA37">
        <v>32326138</v>
      </c>
      <c r="BB37">
        <v>31191066</v>
      </c>
      <c r="BC37">
        <v>29396694</v>
      </c>
      <c r="BD37"/>
      <c r="BE37"/>
      <c r="BF37"/>
      <c r="BG37"/>
      <c r="BH37"/>
      <c r="BI37"/>
      <c r="BJ37"/>
      <c r="BK37"/>
      <c r="BL37"/>
      <c r="BM37"/>
      <c r="BN37"/>
      <c r="BO37"/>
      <c r="BP37"/>
      <c r="BQ37"/>
      <c r="BR37"/>
      <c r="BS37"/>
      <c r="BT37"/>
    </row>
    <row r="38" spans="1:72" x14ac:dyDescent="0.3">
      <c r="A38" t="s">
        <v>794</v>
      </c>
      <c r="B38">
        <v>0</v>
      </c>
      <c r="C38">
        <v>0</v>
      </c>
      <c r="D38">
        <v>0</v>
      </c>
      <c r="E38">
        <v>0</v>
      </c>
      <c r="F38">
        <v>0</v>
      </c>
      <c r="G38">
        <v>0</v>
      </c>
      <c r="H38">
        <v>0</v>
      </c>
      <c r="I38">
        <v>386618</v>
      </c>
      <c r="J38">
        <v>0</v>
      </c>
      <c r="K38">
        <v>0</v>
      </c>
      <c r="L38">
        <v>0</v>
      </c>
      <c r="M38">
        <v>0</v>
      </c>
      <c r="N38">
        <v>0</v>
      </c>
      <c r="O38">
        <v>0</v>
      </c>
      <c r="P38">
        <v>0</v>
      </c>
      <c r="Q38">
        <v>0</v>
      </c>
      <c r="R38">
        <v>0</v>
      </c>
      <c r="S38">
        <v>0</v>
      </c>
      <c r="T38">
        <v>481771.3</v>
      </c>
      <c r="U38">
        <v>0</v>
      </c>
      <c r="V38">
        <v>0</v>
      </c>
      <c r="W38">
        <v>0</v>
      </c>
      <c r="X38">
        <v>0</v>
      </c>
      <c r="Y38">
        <v>0</v>
      </c>
      <c r="Z38">
        <v>0</v>
      </c>
      <c r="AA38">
        <v>0</v>
      </c>
      <c r="AB38">
        <v>0</v>
      </c>
      <c r="AC38">
        <v>123737</v>
      </c>
      <c r="AD38">
        <v>0</v>
      </c>
      <c r="AE38">
        <v>0</v>
      </c>
      <c r="AF38">
        <v>0</v>
      </c>
      <c r="AG38">
        <v>171589</v>
      </c>
      <c r="AH38">
        <v>0</v>
      </c>
      <c r="AI38">
        <v>178819</v>
      </c>
      <c r="AJ38">
        <v>181003.2</v>
      </c>
      <c r="AK38">
        <v>150883</v>
      </c>
      <c r="AL38">
        <v>152852</v>
      </c>
      <c r="AM38">
        <v>154822</v>
      </c>
      <c r="AN38">
        <v>156792.37</v>
      </c>
      <c r="AO38">
        <v>158756</v>
      </c>
      <c r="AP38">
        <v>161028</v>
      </c>
      <c r="AQ38">
        <v>163300</v>
      </c>
      <c r="AR38">
        <v>165572.1</v>
      </c>
      <c r="AS38">
        <v>166381</v>
      </c>
      <c r="AT38">
        <v>168636</v>
      </c>
      <c r="AU38">
        <v>172650</v>
      </c>
      <c r="AV38">
        <v>174905.75</v>
      </c>
      <c r="AW38">
        <v>176903</v>
      </c>
      <c r="AX38">
        <v>179161</v>
      </c>
      <c r="AY38">
        <v>5455924</v>
      </c>
      <c r="AZ38">
        <v>3495804</v>
      </c>
      <c r="BA38">
        <v>185262</v>
      </c>
      <c r="BB38">
        <v>187519</v>
      </c>
      <c r="BC38">
        <v>189776</v>
      </c>
      <c r="BD38"/>
      <c r="BE38"/>
      <c r="BF38"/>
      <c r="BG38"/>
      <c r="BH38"/>
      <c r="BI38"/>
      <c r="BJ38"/>
      <c r="BK38"/>
      <c r="BL38"/>
      <c r="BM38"/>
      <c r="BN38"/>
      <c r="BO38"/>
      <c r="BP38"/>
      <c r="BQ38"/>
      <c r="BR38"/>
      <c r="BS38"/>
      <c r="BT38"/>
    </row>
    <row r="39" spans="1:72" x14ac:dyDescent="0.3">
      <c r="A39" t="s">
        <v>2489</v>
      </c>
      <c r="B39">
        <v>0</v>
      </c>
      <c r="C39">
        <v>0</v>
      </c>
      <c r="D39">
        <v>0</v>
      </c>
      <c r="E39">
        <v>0</v>
      </c>
      <c r="F39">
        <v>0</v>
      </c>
      <c r="G39">
        <v>0</v>
      </c>
      <c r="H39">
        <v>0</v>
      </c>
      <c r="I39">
        <v>386618</v>
      </c>
      <c r="J39">
        <v>0</v>
      </c>
      <c r="K39">
        <v>0</v>
      </c>
      <c r="L39">
        <v>0</v>
      </c>
      <c r="M39">
        <v>0</v>
      </c>
      <c r="N39">
        <v>0</v>
      </c>
      <c r="O39">
        <v>0</v>
      </c>
      <c r="P39">
        <v>0</v>
      </c>
      <c r="Q39">
        <v>0</v>
      </c>
      <c r="R39">
        <v>0</v>
      </c>
      <c r="S39">
        <v>0</v>
      </c>
      <c r="T39">
        <v>481771.3</v>
      </c>
      <c r="U39">
        <v>0</v>
      </c>
      <c r="V39">
        <v>0</v>
      </c>
      <c r="W39">
        <v>0</v>
      </c>
      <c r="X39">
        <v>0</v>
      </c>
      <c r="Y39">
        <v>0</v>
      </c>
      <c r="Z39">
        <v>0</v>
      </c>
      <c r="AA39">
        <v>0</v>
      </c>
      <c r="AB39">
        <v>0</v>
      </c>
      <c r="AC39">
        <v>123737</v>
      </c>
      <c r="AD39">
        <v>0</v>
      </c>
      <c r="AE39">
        <v>0</v>
      </c>
      <c r="AF39">
        <v>0</v>
      </c>
      <c r="AG39">
        <v>171589</v>
      </c>
      <c r="AH39">
        <v>0</v>
      </c>
      <c r="AI39">
        <v>178819</v>
      </c>
      <c r="AJ39">
        <v>181003.2</v>
      </c>
      <c r="AK39">
        <v>150883</v>
      </c>
      <c r="AL39">
        <v>152852</v>
      </c>
      <c r="AM39">
        <v>154822</v>
      </c>
      <c r="AN39">
        <v>156792.37</v>
      </c>
      <c r="AO39">
        <v>158756</v>
      </c>
      <c r="AP39">
        <v>161028</v>
      </c>
      <c r="AQ39">
        <v>163300</v>
      </c>
      <c r="AR39">
        <v>165572.1</v>
      </c>
      <c r="AS39">
        <v>166381</v>
      </c>
      <c r="AT39">
        <v>168636</v>
      </c>
      <c r="AU39">
        <v>172650</v>
      </c>
      <c r="AV39">
        <v>174905.75</v>
      </c>
      <c r="AW39">
        <v>176903</v>
      </c>
      <c r="AX39">
        <v>179161</v>
      </c>
      <c r="AY39">
        <v>5455924</v>
      </c>
      <c r="AZ39">
        <v>3495804</v>
      </c>
      <c r="BA39">
        <v>185262</v>
      </c>
      <c r="BB39">
        <v>187519</v>
      </c>
      <c r="BC39">
        <v>189776</v>
      </c>
      <c r="BD39"/>
      <c r="BE39"/>
      <c r="BF39"/>
      <c r="BG39"/>
      <c r="BH39"/>
      <c r="BI39"/>
      <c r="BJ39"/>
      <c r="BK39"/>
      <c r="BL39"/>
      <c r="BM39"/>
      <c r="BN39"/>
      <c r="BO39"/>
      <c r="BP39"/>
      <c r="BQ39"/>
      <c r="BR39"/>
      <c r="BS39"/>
      <c r="BT39"/>
    </row>
    <row r="40" spans="1:72" x14ac:dyDescent="0.3">
      <c r="A40" t="s">
        <v>2490</v>
      </c>
      <c r="B40">
        <v>1036492</v>
      </c>
      <c r="C40">
        <v>1036492</v>
      </c>
      <c r="D40">
        <v>1036491.64</v>
      </c>
      <c r="E40">
        <v>1036492</v>
      </c>
      <c r="F40">
        <v>1036492</v>
      </c>
      <c r="G40">
        <v>1036492</v>
      </c>
      <c r="H40">
        <v>1036491.64</v>
      </c>
      <c r="I40">
        <v>1036492</v>
      </c>
      <c r="J40">
        <v>1036492</v>
      </c>
      <c r="K40">
        <v>1036492</v>
      </c>
      <c r="L40">
        <v>1036491.64</v>
      </c>
      <c r="M40">
        <v>1036492</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c r="BE40"/>
      <c r="BF40"/>
      <c r="BG40"/>
      <c r="BH40"/>
      <c r="BI40"/>
      <c r="BJ40"/>
      <c r="BK40"/>
      <c r="BL40"/>
      <c r="BM40"/>
      <c r="BN40"/>
      <c r="BO40"/>
      <c r="BP40"/>
      <c r="BQ40"/>
      <c r="BR40"/>
      <c r="BS40"/>
      <c r="BT40"/>
    </row>
    <row r="41" spans="1:72" x14ac:dyDescent="0.3">
      <c r="A41" t="s">
        <v>2491</v>
      </c>
      <c r="B41">
        <v>3482254</v>
      </c>
      <c r="C41">
        <v>3351398</v>
      </c>
      <c r="D41">
        <v>3392385.67</v>
      </c>
      <c r="E41">
        <v>3549359</v>
      </c>
      <c r="F41">
        <v>3371737</v>
      </c>
      <c r="G41">
        <v>3353905</v>
      </c>
      <c r="H41">
        <v>2226344.21</v>
      </c>
      <c r="I41">
        <v>2132010</v>
      </c>
      <c r="J41">
        <v>2078133</v>
      </c>
      <c r="K41">
        <v>2002088</v>
      </c>
      <c r="L41">
        <v>1899878.95</v>
      </c>
      <c r="M41">
        <v>1702025</v>
      </c>
      <c r="N41">
        <v>1606023</v>
      </c>
      <c r="O41">
        <v>1581897</v>
      </c>
      <c r="P41">
        <v>1422943.44</v>
      </c>
      <c r="Q41">
        <v>1393411</v>
      </c>
      <c r="R41">
        <v>1406877</v>
      </c>
      <c r="S41">
        <v>1299420</v>
      </c>
      <c r="T41">
        <v>1215934.27</v>
      </c>
      <c r="U41">
        <v>1130178</v>
      </c>
      <c r="V41">
        <v>1016205</v>
      </c>
      <c r="W41">
        <v>923757</v>
      </c>
      <c r="X41">
        <v>789229.58</v>
      </c>
      <c r="Y41">
        <v>799892</v>
      </c>
      <c r="Z41">
        <v>736950</v>
      </c>
      <c r="AA41">
        <v>681630</v>
      </c>
      <c r="AB41">
        <v>731389</v>
      </c>
      <c r="AC41">
        <v>727946</v>
      </c>
      <c r="AD41">
        <v>759568</v>
      </c>
      <c r="AE41">
        <v>757432</v>
      </c>
      <c r="AF41">
        <v>745362.46</v>
      </c>
      <c r="AG41">
        <v>1443056</v>
      </c>
      <c r="AH41">
        <v>1420700</v>
      </c>
      <c r="AI41">
        <v>1347894</v>
      </c>
      <c r="AJ41">
        <v>1304239.43</v>
      </c>
      <c r="AK41">
        <v>1159991</v>
      </c>
      <c r="AL41">
        <v>1002791</v>
      </c>
      <c r="AM41">
        <v>947189</v>
      </c>
      <c r="AN41">
        <v>948028.47</v>
      </c>
      <c r="AO41">
        <v>1352073</v>
      </c>
      <c r="AP41">
        <v>1299783</v>
      </c>
      <c r="AQ41">
        <v>1143100</v>
      </c>
      <c r="AR41">
        <v>1064144.48</v>
      </c>
      <c r="AS41">
        <v>1022337</v>
      </c>
      <c r="AT41">
        <v>963499</v>
      </c>
      <c r="AU41">
        <v>929729</v>
      </c>
      <c r="AV41">
        <v>931661.03</v>
      </c>
      <c r="AW41">
        <v>871104</v>
      </c>
      <c r="AX41">
        <v>776899</v>
      </c>
      <c r="AY41">
        <v>0</v>
      </c>
      <c r="AZ41">
        <v>0</v>
      </c>
      <c r="BA41">
        <v>0</v>
      </c>
      <c r="BB41">
        <v>0</v>
      </c>
      <c r="BC41">
        <v>0</v>
      </c>
      <c r="BD41"/>
      <c r="BE41"/>
      <c r="BF41"/>
      <c r="BG41"/>
      <c r="BH41"/>
      <c r="BI41"/>
      <c r="BJ41"/>
      <c r="BK41"/>
      <c r="BL41"/>
      <c r="BM41"/>
      <c r="BN41"/>
      <c r="BO41"/>
      <c r="BP41"/>
      <c r="BQ41"/>
      <c r="BR41"/>
      <c r="BS41"/>
      <c r="BT41"/>
    </row>
    <row r="42" spans="1:72" s="114" customFormat="1" x14ac:dyDescent="0.3">
      <c r="A42" t="s">
        <v>2492</v>
      </c>
      <c r="B42">
        <v>2861051</v>
      </c>
      <c r="C42">
        <v>2759888</v>
      </c>
      <c r="D42">
        <v>2762353.49</v>
      </c>
      <c r="E42">
        <v>2688495</v>
      </c>
      <c r="F42">
        <v>1969793</v>
      </c>
      <c r="G42">
        <v>4348330</v>
      </c>
      <c r="H42">
        <v>3941558.26</v>
      </c>
      <c r="I42">
        <v>4923810</v>
      </c>
      <c r="J42">
        <v>4925235</v>
      </c>
      <c r="K42">
        <v>2769233</v>
      </c>
      <c r="L42">
        <v>2815044.56</v>
      </c>
      <c r="M42">
        <v>2763167</v>
      </c>
      <c r="N42">
        <v>1858758</v>
      </c>
      <c r="O42">
        <v>1909958</v>
      </c>
      <c r="P42">
        <v>1553010.98</v>
      </c>
      <c r="Q42">
        <v>1923452</v>
      </c>
      <c r="R42">
        <v>2560782</v>
      </c>
      <c r="S42">
        <v>1264727</v>
      </c>
      <c r="T42">
        <v>800522.93</v>
      </c>
      <c r="U42">
        <v>984485</v>
      </c>
      <c r="V42">
        <v>1229286</v>
      </c>
      <c r="W42">
        <v>951350</v>
      </c>
      <c r="X42">
        <v>952781.36</v>
      </c>
      <c r="Y42">
        <v>997830</v>
      </c>
      <c r="Z42">
        <v>980475</v>
      </c>
      <c r="AA42">
        <v>978417</v>
      </c>
      <c r="AB42">
        <v>910752.47</v>
      </c>
      <c r="AC42">
        <v>818450</v>
      </c>
      <c r="AD42">
        <v>995869</v>
      </c>
      <c r="AE42">
        <v>522484</v>
      </c>
      <c r="AF42">
        <v>553227.63</v>
      </c>
      <c r="AG42">
        <v>400845</v>
      </c>
      <c r="AH42">
        <v>541778</v>
      </c>
      <c r="AI42">
        <v>327748</v>
      </c>
      <c r="AJ42">
        <v>318469.51</v>
      </c>
      <c r="AK42">
        <v>301812</v>
      </c>
      <c r="AL42">
        <v>288311</v>
      </c>
      <c r="AM42">
        <v>314771</v>
      </c>
      <c r="AN42">
        <v>301985.13</v>
      </c>
      <c r="AO42">
        <v>3983727</v>
      </c>
      <c r="AP42">
        <v>434128</v>
      </c>
      <c r="AQ42">
        <v>277605</v>
      </c>
      <c r="AR42">
        <v>294766.24</v>
      </c>
      <c r="AS42">
        <v>485140</v>
      </c>
      <c r="AT42">
        <v>475139</v>
      </c>
      <c r="AU42">
        <v>510577</v>
      </c>
      <c r="AV42">
        <v>355504.33</v>
      </c>
      <c r="AW42">
        <v>171370</v>
      </c>
      <c r="AX42">
        <v>158212</v>
      </c>
      <c r="AY42">
        <v>915538</v>
      </c>
      <c r="AZ42">
        <v>877889</v>
      </c>
      <c r="BA42">
        <v>853710</v>
      </c>
      <c r="BB42">
        <v>859081</v>
      </c>
      <c r="BC42">
        <v>830070</v>
      </c>
      <c r="BD42"/>
      <c r="BE42"/>
      <c r="BF42"/>
      <c r="BG42"/>
      <c r="BH42"/>
      <c r="BI42"/>
      <c r="BJ42"/>
      <c r="BK42"/>
      <c r="BL42"/>
      <c r="BM42"/>
      <c r="BN42"/>
      <c r="BO42"/>
      <c r="BP42"/>
      <c r="BQ42"/>
      <c r="BR42"/>
      <c r="BS42"/>
      <c r="BT42"/>
    </row>
    <row r="43" spans="1:72" x14ac:dyDescent="0.3">
      <c r="A43" t="s">
        <v>3067</v>
      </c>
      <c r="B43">
        <v>0</v>
      </c>
      <c r="C43">
        <v>0</v>
      </c>
      <c r="D43">
        <v>0</v>
      </c>
      <c r="E43">
        <v>0</v>
      </c>
      <c r="F43">
        <v>0</v>
      </c>
      <c r="G43">
        <v>2309616</v>
      </c>
      <c r="H43">
        <v>2309616</v>
      </c>
      <c r="I43">
        <v>2309616</v>
      </c>
      <c r="J43">
        <v>2309616</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c r="BE43"/>
      <c r="BF43"/>
      <c r="BG43"/>
      <c r="BH43"/>
      <c r="BI43"/>
      <c r="BJ43"/>
      <c r="BK43"/>
      <c r="BL43"/>
      <c r="BM43"/>
      <c r="BN43"/>
      <c r="BO43"/>
      <c r="BP43"/>
      <c r="BQ43"/>
      <c r="BR43"/>
      <c r="BS43"/>
      <c r="BT43"/>
    </row>
    <row r="44" spans="1:72" x14ac:dyDescent="0.3">
      <c r="A44" t="s">
        <v>2493</v>
      </c>
      <c r="B44">
        <v>2861051</v>
      </c>
      <c r="C44">
        <v>2759888</v>
      </c>
      <c r="D44">
        <v>2762353.49</v>
      </c>
      <c r="E44">
        <v>2688495</v>
      </c>
      <c r="F44">
        <v>1969793</v>
      </c>
      <c r="G44">
        <v>2038714</v>
      </c>
      <c r="H44">
        <v>1631942.26</v>
      </c>
      <c r="I44">
        <v>2614194</v>
      </c>
      <c r="J44">
        <v>2615619</v>
      </c>
      <c r="K44">
        <v>2769233</v>
      </c>
      <c r="L44">
        <v>2815044.56</v>
      </c>
      <c r="M44">
        <v>2763167</v>
      </c>
      <c r="N44">
        <v>1858758</v>
      </c>
      <c r="O44">
        <v>1909958</v>
      </c>
      <c r="P44">
        <v>1553010.98</v>
      </c>
      <c r="Q44">
        <v>1923452</v>
      </c>
      <c r="R44">
        <v>2560782</v>
      </c>
      <c r="S44">
        <v>1264727</v>
      </c>
      <c r="T44">
        <v>800522.93</v>
      </c>
      <c r="U44">
        <v>984485</v>
      </c>
      <c r="V44">
        <v>1229286</v>
      </c>
      <c r="W44">
        <v>951350</v>
      </c>
      <c r="X44">
        <v>952781.36</v>
      </c>
      <c r="Y44">
        <v>997830</v>
      </c>
      <c r="Z44">
        <v>980475</v>
      </c>
      <c r="AA44">
        <v>978417</v>
      </c>
      <c r="AB44">
        <v>910752.47</v>
      </c>
      <c r="AC44">
        <v>818450</v>
      </c>
      <c r="AD44">
        <v>995869</v>
      </c>
      <c r="AE44">
        <v>522484</v>
      </c>
      <c r="AF44">
        <v>553227.63</v>
      </c>
      <c r="AG44">
        <v>400845</v>
      </c>
      <c r="AH44">
        <v>541778</v>
      </c>
      <c r="AI44">
        <v>327748</v>
      </c>
      <c r="AJ44">
        <v>318469.51</v>
      </c>
      <c r="AK44">
        <v>301812</v>
      </c>
      <c r="AL44">
        <v>288311</v>
      </c>
      <c r="AM44">
        <v>314771</v>
      </c>
      <c r="AN44">
        <v>301985.13</v>
      </c>
      <c r="AO44">
        <v>3983727</v>
      </c>
      <c r="AP44">
        <v>434128</v>
      </c>
      <c r="AQ44">
        <v>277605</v>
      </c>
      <c r="AR44">
        <v>294766.24</v>
      </c>
      <c r="AS44">
        <v>485140</v>
      </c>
      <c r="AT44">
        <v>475139</v>
      </c>
      <c r="AU44">
        <v>510577</v>
      </c>
      <c r="AV44">
        <v>355504.33</v>
      </c>
      <c r="AW44">
        <v>171370</v>
      </c>
      <c r="AX44">
        <v>158212</v>
      </c>
      <c r="AY44">
        <v>915538</v>
      </c>
      <c r="AZ44">
        <v>877889</v>
      </c>
      <c r="BA44">
        <v>853710</v>
      </c>
      <c r="BB44">
        <v>859081</v>
      </c>
      <c r="BC44">
        <v>830070</v>
      </c>
      <c r="BD44"/>
      <c r="BE44"/>
      <c r="BF44"/>
      <c r="BG44"/>
      <c r="BH44"/>
      <c r="BI44"/>
      <c r="BJ44"/>
      <c r="BK44"/>
      <c r="BL44"/>
      <c r="BM44"/>
      <c r="BN44"/>
      <c r="BO44"/>
      <c r="BP44"/>
      <c r="BQ44"/>
      <c r="BR44"/>
      <c r="BS44"/>
      <c r="BT44"/>
    </row>
    <row r="45" spans="1:72" x14ac:dyDescent="0.3">
      <c r="A45" t="s">
        <v>795</v>
      </c>
      <c r="B45">
        <v>199543308</v>
      </c>
      <c r="C45">
        <v>198244795</v>
      </c>
      <c r="D45">
        <v>197887665.36000001</v>
      </c>
      <c r="E45">
        <v>197140503</v>
      </c>
      <c r="F45">
        <v>196836265</v>
      </c>
      <c r="G45">
        <v>192103113</v>
      </c>
      <c r="H45">
        <v>153554774.22</v>
      </c>
      <c r="I45">
        <v>153476015</v>
      </c>
      <c r="J45">
        <v>152569834</v>
      </c>
      <c r="K45">
        <v>147964221</v>
      </c>
      <c r="L45">
        <v>146406562.28999999</v>
      </c>
      <c r="M45">
        <v>146154240</v>
      </c>
      <c r="N45">
        <v>112341785</v>
      </c>
      <c r="O45">
        <v>106836229</v>
      </c>
      <c r="P45">
        <v>107459324.98</v>
      </c>
      <c r="Q45">
        <v>105075122</v>
      </c>
      <c r="R45">
        <v>102079507</v>
      </c>
      <c r="S45">
        <v>98603440</v>
      </c>
      <c r="T45">
        <v>97868328.359999999</v>
      </c>
      <c r="U45">
        <v>95981958</v>
      </c>
      <c r="V45">
        <v>96087850</v>
      </c>
      <c r="W45">
        <v>95649909</v>
      </c>
      <c r="X45">
        <v>95707636.400000006</v>
      </c>
      <c r="Y45">
        <v>94400171</v>
      </c>
      <c r="Z45">
        <v>92463719</v>
      </c>
      <c r="AA45">
        <v>84186374</v>
      </c>
      <c r="AB45">
        <v>82017036.219999999</v>
      </c>
      <c r="AC45">
        <v>79957350</v>
      </c>
      <c r="AD45">
        <v>77986076</v>
      </c>
      <c r="AE45">
        <v>73565160</v>
      </c>
      <c r="AF45">
        <v>72039671.670000002</v>
      </c>
      <c r="AG45">
        <v>69957628</v>
      </c>
      <c r="AH45">
        <v>66332488</v>
      </c>
      <c r="AI45">
        <v>65129279</v>
      </c>
      <c r="AJ45">
        <v>63957439.850000001</v>
      </c>
      <c r="AK45">
        <v>61440934</v>
      </c>
      <c r="AL45">
        <v>61988018</v>
      </c>
      <c r="AM45">
        <v>61584877</v>
      </c>
      <c r="AN45">
        <v>60766776.630000003</v>
      </c>
      <c r="AO45">
        <v>59084959</v>
      </c>
      <c r="AP45">
        <v>52977183</v>
      </c>
      <c r="AQ45">
        <v>51837770</v>
      </c>
      <c r="AR45">
        <v>50067638.869999997</v>
      </c>
      <c r="AS45">
        <v>48515858</v>
      </c>
      <c r="AT45">
        <v>47504770</v>
      </c>
      <c r="AU45">
        <v>46930995</v>
      </c>
      <c r="AV45">
        <v>46958276.590000004</v>
      </c>
      <c r="AW45">
        <v>45465205</v>
      </c>
      <c r="AX45">
        <v>45002152</v>
      </c>
      <c r="AY45">
        <v>41873226</v>
      </c>
      <c r="AZ45">
        <v>38391262</v>
      </c>
      <c r="BA45">
        <v>35680484</v>
      </c>
      <c r="BB45">
        <v>34547552</v>
      </c>
      <c r="BC45">
        <v>32727116</v>
      </c>
      <c r="BD45"/>
      <c r="BE45"/>
      <c r="BF45"/>
      <c r="BG45"/>
      <c r="BH45"/>
      <c r="BI45"/>
      <c r="BJ45"/>
      <c r="BK45"/>
      <c r="BL45"/>
      <c r="BM45"/>
      <c r="BN45"/>
      <c r="BO45"/>
      <c r="BP45"/>
      <c r="BQ45"/>
      <c r="BR45"/>
      <c r="BS45"/>
      <c r="BT45"/>
    </row>
    <row r="46" spans="1:72" s="114" customFormat="1" x14ac:dyDescent="0.3">
      <c r="A46" t="s">
        <v>796</v>
      </c>
      <c r="B46">
        <v>223408374</v>
      </c>
      <c r="C46">
        <v>222556837</v>
      </c>
      <c r="D46">
        <v>221773506.65000001</v>
      </c>
      <c r="E46">
        <v>221757695</v>
      </c>
      <c r="F46">
        <v>216362594</v>
      </c>
      <c r="G46">
        <v>219408576</v>
      </c>
      <c r="H46">
        <v>169933034.16</v>
      </c>
      <c r="I46">
        <v>169417522</v>
      </c>
      <c r="J46">
        <v>168225977</v>
      </c>
      <c r="K46">
        <v>163082206</v>
      </c>
      <c r="L46">
        <v>161707826.41</v>
      </c>
      <c r="M46">
        <v>160436775</v>
      </c>
      <c r="N46">
        <v>123005603</v>
      </c>
      <c r="O46">
        <v>122365937</v>
      </c>
      <c r="P46">
        <v>120573590.45999999</v>
      </c>
      <c r="Q46">
        <v>112354389</v>
      </c>
      <c r="R46">
        <v>108628261</v>
      </c>
      <c r="S46">
        <v>105205193</v>
      </c>
      <c r="T46">
        <v>104527348.17</v>
      </c>
      <c r="U46">
        <v>102440927</v>
      </c>
      <c r="V46">
        <v>101598746</v>
      </c>
      <c r="W46">
        <v>103578920</v>
      </c>
      <c r="X46">
        <v>103044632.15000001</v>
      </c>
      <c r="Y46">
        <v>99963966</v>
      </c>
      <c r="Z46">
        <v>97857662</v>
      </c>
      <c r="AA46">
        <v>89718401</v>
      </c>
      <c r="AB46">
        <v>89035187.730000004</v>
      </c>
      <c r="AC46">
        <v>85960859</v>
      </c>
      <c r="AD46">
        <v>85021702</v>
      </c>
      <c r="AE46">
        <v>79146453</v>
      </c>
      <c r="AF46">
        <v>77538774.239999995</v>
      </c>
      <c r="AG46">
        <v>75569115</v>
      </c>
      <c r="AH46">
        <v>73272009</v>
      </c>
      <c r="AI46">
        <v>71181061</v>
      </c>
      <c r="AJ46">
        <v>70283818.969999999</v>
      </c>
      <c r="AK46">
        <v>68343557</v>
      </c>
      <c r="AL46">
        <v>66293815</v>
      </c>
      <c r="AM46">
        <v>65616903</v>
      </c>
      <c r="AN46">
        <v>64059164.979999997</v>
      </c>
      <c r="AO46">
        <v>62181014</v>
      </c>
      <c r="AP46">
        <v>56225152</v>
      </c>
      <c r="AQ46">
        <v>54934484</v>
      </c>
      <c r="AR46">
        <v>53832563.009999998</v>
      </c>
      <c r="AS46">
        <v>51538885</v>
      </c>
      <c r="AT46">
        <v>51946908</v>
      </c>
      <c r="AU46">
        <v>51540175</v>
      </c>
      <c r="AV46">
        <v>50895449.920000002</v>
      </c>
      <c r="AW46">
        <v>48943072</v>
      </c>
      <c r="AX46">
        <v>49218110</v>
      </c>
      <c r="AY46">
        <v>46360737</v>
      </c>
      <c r="AZ46">
        <v>43783780</v>
      </c>
      <c r="BA46">
        <v>39933989</v>
      </c>
      <c r="BB46">
        <v>37430212</v>
      </c>
      <c r="BC46">
        <v>37119152</v>
      </c>
      <c r="BD46"/>
      <c r="BE46"/>
      <c r="BF46"/>
      <c r="BG46"/>
      <c r="BH46"/>
      <c r="BI46"/>
      <c r="BJ46"/>
      <c r="BK46"/>
      <c r="BL46"/>
      <c r="BM46"/>
      <c r="BN46"/>
      <c r="BO46"/>
      <c r="BP46"/>
      <c r="BQ46"/>
      <c r="BR46"/>
      <c r="BS46"/>
      <c r="BT46"/>
    </row>
    <row r="47" spans="1:72" x14ac:dyDescent="0.3">
      <c r="A47" t="s">
        <v>2494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2495</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797</v>
      </c>
      <c r="B49">
        <v>4430000</v>
      </c>
      <c r="C49">
        <v>3832000</v>
      </c>
      <c r="D49">
        <v>0</v>
      </c>
      <c r="E49">
        <v>15632000</v>
      </c>
      <c r="F49">
        <v>11982000</v>
      </c>
      <c r="G49">
        <v>12500000</v>
      </c>
      <c r="H49">
        <v>4970000</v>
      </c>
      <c r="I49">
        <v>0</v>
      </c>
      <c r="J49">
        <v>9203312</v>
      </c>
      <c r="K49">
        <v>7050000</v>
      </c>
      <c r="L49">
        <v>7948005.4100000001</v>
      </c>
      <c r="M49">
        <v>10183018</v>
      </c>
      <c r="N49">
        <v>3400000</v>
      </c>
      <c r="O49">
        <v>0</v>
      </c>
      <c r="P49">
        <v>0</v>
      </c>
      <c r="Q49">
        <v>4400000</v>
      </c>
      <c r="R49">
        <v>5400000</v>
      </c>
      <c r="S49">
        <v>0</v>
      </c>
      <c r="T49">
        <v>0</v>
      </c>
      <c r="U49">
        <v>0</v>
      </c>
      <c r="V49">
        <v>300000</v>
      </c>
      <c r="W49">
        <v>0</v>
      </c>
      <c r="X49">
        <v>0</v>
      </c>
      <c r="Y49">
        <v>2935000</v>
      </c>
      <c r="Z49">
        <v>7335000</v>
      </c>
      <c r="AA49">
        <v>0</v>
      </c>
      <c r="AB49">
        <v>200000</v>
      </c>
      <c r="AC49">
        <v>200000</v>
      </c>
      <c r="AD49">
        <v>0</v>
      </c>
      <c r="AE49">
        <v>2000000</v>
      </c>
      <c r="AF49">
        <v>900000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798</v>
      </c>
      <c r="B50">
        <v>7626986</v>
      </c>
      <c r="C50">
        <v>8138120</v>
      </c>
      <c r="D50">
        <v>7922442.8099999996</v>
      </c>
      <c r="E50">
        <v>7786781</v>
      </c>
      <c r="F50">
        <v>8029132</v>
      </c>
      <c r="G50">
        <v>8211008</v>
      </c>
      <c r="H50">
        <v>9446458.5299999993</v>
      </c>
      <c r="I50">
        <v>9876374</v>
      </c>
      <c r="J50">
        <v>10128559</v>
      </c>
      <c r="K50">
        <v>10244187</v>
      </c>
      <c r="L50">
        <v>11234508.08</v>
      </c>
      <c r="M50">
        <v>10501578</v>
      </c>
      <c r="N50">
        <v>8831476</v>
      </c>
      <c r="O50">
        <v>8679478</v>
      </c>
      <c r="P50">
        <v>10176084.789999999</v>
      </c>
      <c r="Q50">
        <v>8501728</v>
      </c>
      <c r="R50">
        <v>9445231</v>
      </c>
      <c r="S50">
        <v>8824930</v>
      </c>
      <c r="T50">
        <v>8762355.2100000009</v>
      </c>
      <c r="U50">
        <v>7737367</v>
      </c>
      <c r="V50">
        <v>8068432</v>
      </c>
      <c r="W50">
        <v>8162770</v>
      </c>
      <c r="X50">
        <v>9291023.3000000007</v>
      </c>
      <c r="Y50">
        <v>8580669</v>
      </c>
      <c r="Z50">
        <v>7907317</v>
      </c>
      <c r="AA50">
        <v>7649644</v>
      </c>
      <c r="AB50">
        <v>8500872.2599999998</v>
      </c>
      <c r="AC50">
        <v>7785301</v>
      </c>
      <c r="AD50">
        <v>7631741</v>
      </c>
      <c r="AE50">
        <v>7804233</v>
      </c>
      <c r="AF50">
        <v>8534666.1300000008</v>
      </c>
      <c r="AG50">
        <v>7511419</v>
      </c>
      <c r="AH50">
        <v>5805442</v>
      </c>
      <c r="AI50">
        <v>6016854</v>
      </c>
      <c r="AJ50">
        <v>7005228.7000000002</v>
      </c>
      <c r="AK50">
        <v>6047042</v>
      </c>
      <c r="AL50">
        <v>6300625</v>
      </c>
      <c r="AM50">
        <v>6795807</v>
      </c>
      <c r="AN50">
        <v>7338421.2199999997</v>
      </c>
      <c r="AO50">
        <v>6282825</v>
      </c>
      <c r="AP50">
        <v>1849646</v>
      </c>
      <c r="AQ50">
        <v>2226671</v>
      </c>
      <c r="AR50">
        <v>2325067.61</v>
      </c>
      <c r="AS50">
        <v>853479</v>
      </c>
      <c r="AT50">
        <v>1022430</v>
      </c>
      <c r="AU50">
        <v>1095766</v>
      </c>
      <c r="AV50">
        <v>1490077.63</v>
      </c>
      <c r="AW50">
        <v>1044644</v>
      </c>
      <c r="AX50">
        <v>1333240</v>
      </c>
      <c r="AY50">
        <v>31751</v>
      </c>
      <c r="AZ50">
        <v>53325</v>
      </c>
      <c r="BA50">
        <v>83945</v>
      </c>
      <c r="BB50">
        <v>67494</v>
      </c>
      <c r="BC50">
        <v>63260</v>
      </c>
      <c r="BD50"/>
      <c r="BE50"/>
      <c r="BF50"/>
      <c r="BG50"/>
      <c r="BH50"/>
      <c r="BI50"/>
      <c r="BJ50"/>
      <c r="BK50"/>
      <c r="BL50"/>
      <c r="BM50"/>
      <c r="BN50"/>
      <c r="BO50"/>
      <c r="BP50"/>
      <c r="BQ50"/>
      <c r="BR50"/>
      <c r="BS50"/>
      <c r="BT50"/>
    </row>
    <row r="51" spans="1:72" x14ac:dyDescent="0.3">
      <c r="A51" t="s">
        <v>2469</v>
      </c>
      <c r="B51">
        <v>0</v>
      </c>
      <c r="C51">
        <v>0</v>
      </c>
      <c r="D51">
        <v>911171.49</v>
      </c>
      <c r="E51">
        <v>5682381</v>
      </c>
      <c r="F51">
        <v>6081515</v>
      </c>
      <c r="G51">
        <v>6257019</v>
      </c>
      <c r="H51">
        <v>7258173.4500000002</v>
      </c>
      <c r="I51">
        <v>7237111</v>
      </c>
      <c r="J51">
        <v>7025630</v>
      </c>
      <c r="K51">
        <v>7325172</v>
      </c>
      <c r="L51">
        <v>0</v>
      </c>
      <c r="M51">
        <v>0</v>
      </c>
      <c r="N51">
        <v>0</v>
      </c>
      <c r="O51">
        <v>0</v>
      </c>
      <c r="P51">
        <v>9070209.0800000001</v>
      </c>
      <c r="Q51">
        <v>7609653</v>
      </c>
      <c r="R51">
        <v>8582432</v>
      </c>
      <c r="S51">
        <v>5276840</v>
      </c>
      <c r="T51">
        <v>6373531.3300000001</v>
      </c>
      <c r="U51">
        <v>7014370</v>
      </c>
      <c r="V51">
        <v>7402185</v>
      </c>
      <c r="W51">
        <v>7488745</v>
      </c>
      <c r="X51">
        <v>8386944.0099999998</v>
      </c>
      <c r="Y51">
        <v>4771407</v>
      </c>
      <c r="Z51">
        <v>4887168</v>
      </c>
      <c r="AA51">
        <v>7023627</v>
      </c>
      <c r="AB51">
        <v>4890294.55</v>
      </c>
      <c r="AC51">
        <v>5228611</v>
      </c>
      <c r="AD51">
        <v>6985785</v>
      </c>
      <c r="AE51">
        <v>7321486</v>
      </c>
      <c r="AF51">
        <v>5157203.88</v>
      </c>
      <c r="AG51">
        <v>4628487</v>
      </c>
      <c r="AH51">
        <v>5790869</v>
      </c>
      <c r="AI51">
        <v>4372943</v>
      </c>
      <c r="AJ51">
        <v>4668752.37</v>
      </c>
      <c r="AK51">
        <v>4314680</v>
      </c>
      <c r="AL51">
        <v>4324564</v>
      </c>
      <c r="AM51">
        <v>4037337</v>
      </c>
      <c r="AN51">
        <v>4499378.2699999996</v>
      </c>
      <c r="AO51">
        <v>0</v>
      </c>
      <c r="AP51">
        <v>0</v>
      </c>
      <c r="AQ51">
        <v>0</v>
      </c>
      <c r="AR51">
        <v>0</v>
      </c>
      <c r="AS51">
        <v>0</v>
      </c>
      <c r="AT51">
        <v>998140</v>
      </c>
      <c r="AU51">
        <v>0</v>
      </c>
      <c r="AV51">
        <v>0</v>
      </c>
      <c r="AW51">
        <v>11396</v>
      </c>
      <c r="AX51">
        <v>1333240</v>
      </c>
      <c r="AY51">
        <v>31751</v>
      </c>
      <c r="AZ51">
        <v>53325</v>
      </c>
      <c r="BA51">
        <v>83945</v>
      </c>
      <c r="BB51">
        <v>67494</v>
      </c>
      <c r="BC51">
        <v>63260</v>
      </c>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15688</v>
      </c>
      <c r="AH52">
        <v>14573</v>
      </c>
      <c r="AI52">
        <v>23673</v>
      </c>
      <c r="AJ52">
        <v>16218.94</v>
      </c>
      <c r="AK52">
        <v>14001</v>
      </c>
      <c r="AL52">
        <v>11444</v>
      </c>
      <c r="AM52">
        <v>6993</v>
      </c>
      <c r="AN52">
        <v>6212.32</v>
      </c>
      <c r="AO52">
        <v>3662920</v>
      </c>
      <c r="AP52">
        <v>14183</v>
      </c>
      <c r="AQ52">
        <v>42479</v>
      </c>
      <c r="AR52">
        <v>5988.67</v>
      </c>
      <c r="AS52">
        <v>8990</v>
      </c>
      <c r="AT52">
        <v>24290</v>
      </c>
      <c r="AU52">
        <v>11204</v>
      </c>
      <c r="AV52">
        <v>6936.38</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3068</v>
      </c>
      <c r="B53">
        <v>2558256</v>
      </c>
      <c r="C53">
        <v>2422385</v>
      </c>
      <c r="D53">
        <v>2098047.21</v>
      </c>
      <c r="E53">
        <v>2104400</v>
      </c>
      <c r="F53">
        <v>1947617</v>
      </c>
      <c r="G53">
        <v>1953989</v>
      </c>
      <c r="H53">
        <v>2188285.08</v>
      </c>
      <c r="I53">
        <v>2639263</v>
      </c>
      <c r="J53">
        <v>3102929</v>
      </c>
      <c r="K53">
        <v>2919015</v>
      </c>
      <c r="L53">
        <v>2930778.02</v>
      </c>
      <c r="M53">
        <v>3138924</v>
      </c>
      <c r="N53">
        <v>3122609</v>
      </c>
      <c r="O53">
        <v>3343538</v>
      </c>
      <c r="P53">
        <v>0</v>
      </c>
      <c r="Q53">
        <v>0</v>
      </c>
      <c r="R53">
        <v>0</v>
      </c>
      <c r="S53">
        <v>2687446</v>
      </c>
      <c r="T53">
        <v>2388823.88</v>
      </c>
      <c r="U53">
        <v>0</v>
      </c>
      <c r="V53">
        <v>0</v>
      </c>
      <c r="W53">
        <v>0</v>
      </c>
      <c r="X53">
        <v>0</v>
      </c>
      <c r="Y53">
        <v>3172474</v>
      </c>
      <c r="Z53">
        <v>2380581</v>
      </c>
      <c r="AA53">
        <v>0</v>
      </c>
      <c r="AB53">
        <v>2782184.39</v>
      </c>
      <c r="AC53">
        <v>2556690</v>
      </c>
      <c r="AD53">
        <v>0</v>
      </c>
      <c r="AE53">
        <v>0</v>
      </c>
      <c r="AF53">
        <v>2779050.2</v>
      </c>
      <c r="AG53">
        <v>2867244</v>
      </c>
      <c r="AH53">
        <v>0</v>
      </c>
      <c r="AI53">
        <v>1620238</v>
      </c>
      <c r="AJ53">
        <v>2320257.39</v>
      </c>
      <c r="AK53">
        <v>1718361</v>
      </c>
      <c r="AL53">
        <v>1964617</v>
      </c>
      <c r="AM53">
        <v>2751477</v>
      </c>
      <c r="AN53">
        <v>2832830.63</v>
      </c>
      <c r="AO53">
        <v>2619905</v>
      </c>
      <c r="AP53">
        <v>1835463</v>
      </c>
      <c r="AQ53">
        <v>2184192</v>
      </c>
      <c r="AR53">
        <v>2319078.94</v>
      </c>
      <c r="AS53">
        <v>844489</v>
      </c>
      <c r="AT53">
        <v>0</v>
      </c>
      <c r="AU53">
        <v>1084562</v>
      </c>
      <c r="AV53">
        <v>1483141.25</v>
      </c>
      <c r="AW53">
        <v>1033248</v>
      </c>
      <c r="AX53">
        <v>0</v>
      </c>
      <c r="AY53">
        <v>0</v>
      </c>
      <c r="AZ53">
        <v>0</v>
      </c>
      <c r="BA53">
        <v>0</v>
      </c>
      <c r="BB53">
        <v>0</v>
      </c>
      <c r="BC53">
        <v>0</v>
      </c>
      <c r="BD53"/>
      <c r="BE53"/>
      <c r="BF53"/>
      <c r="BG53"/>
      <c r="BH53"/>
      <c r="BI53"/>
      <c r="BJ53"/>
      <c r="BK53"/>
      <c r="BL53"/>
      <c r="BM53"/>
      <c r="BN53"/>
      <c r="BO53"/>
      <c r="BP53"/>
      <c r="BQ53"/>
      <c r="BR53"/>
      <c r="BS53"/>
      <c r="BT53"/>
    </row>
    <row r="54" spans="1:72" x14ac:dyDescent="0.3">
      <c r="A54" t="s">
        <v>2496</v>
      </c>
      <c r="B54">
        <v>4534435</v>
      </c>
      <c r="C54">
        <v>4854138</v>
      </c>
      <c r="D54">
        <v>4913224.1100000003</v>
      </c>
      <c r="E54">
        <v>0</v>
      </c>
      <c r="F54">
        <v>0</v>
      </c>
      <c r="G54">
        <v>0</v>
      </c>
      <c r="H54">
        <v>0</v>
      </c>
      <c r="I54">
        <v>0</v>
      </c>
      <c r="J54">
        <v>0</v>
      </c>
      <c r="K54">
        <v>0</v>
      </c>
      <c r="L54">
        <v>8303730.0599999996</v>
      </c>
      <c r="M54">
        <v>7362654</v>
      </c>
      <c r="N54">
        <v>5708867</v>
      </c>
      <c r="O54">
        <v>5335940</v>
      </c>
      <c r="P54">
        <v>1105875.71</v>
      </c>
      <c r="Q54">
        <v>892075</v>
      </c>
      <c r="R54">
        <v>862799</v>
      </c>
      <c r="S54">
        <v>860644</v>
      </c>
      <c r="T54">
        <v>0</v>
      </c>
      <c r="U54">
        <v>722997</v>
      </c>
      <c r="V54">
        <v>666247</v>
      </c>
      <c r="W54">
        <v>674025</v>
      </c>
      <c r="X54">
        <v>904079.29</v>
      </c>
      <c r="Y54">
        <v>636788</v>
      </c>
      <c r="Z54">
        <v>639568</v>
      </c>
      <c r="AA54">
        <v>626017</v>
      </c>
      <c r="AB54">
        <v>828393.32</v>
      </c>
      <c r="AC54">
        <v>0</v>
      </c>
      <c r="AD54">
        <v>645956</v>
      </c>
      <c r="AE54">
        <v>482747</v>
      </c>
      <c r="AF54">
        <v>598412.05000000005</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799</v>
      </c>
      <c r="B55">
        <v>295331</v>
      </c>
      <c r="C55">
        <v>244165</v>
      </c>
      <c r="D55">
        <v>11958249.34</v>
      </c>
      <c r="E55">
        <v>215609</v>
      </c>
      <c r="F55">
        <v>127471</v>
      </c>
      <c r="G55">
        <v>126695</v>
      </c>
      <c r="H55">
        <v>125761.22</v>
      </c>
      <c r="I55">
        <v>6383242</v>
      </c>
      <c r="J55">
        <v>122258</v>
      </c>
      <c r="K55">
        <v>121284</v>
      </c>
      <c r="L55">
        <v>90089.3</v>
      </c>
      <c r="M55">
        <v>88815</v>
      </c>
      <c r="N55">
        <v>14455</v>
      </c>
      <c r="O55">
        <v>14150</v>
      </c>
      <c r="P55">
        <v>14229.01</v>
      </c>
      <c r="Q55">
        <v>14114</v>
      </c>
      <c r="R55">
        <v>14038</v>
      </c>
      <c r="S55">
        <v>0</v>
      </c>
      <c r="T55">
        <v>0</v>
      </c>
      <c r="U55">
        <v>0</v>
      </c>
      <c r="V55">
        <v>0</v>
      </c>
      <c r="W55">
        <v>0</v>
      </c>
      <c r="X55">
        <v>0</v>
      </c>
      <c r="Y55">
        <v>4566</v>
      </c>
      <c r="Z55">
        <v>4506</v>
      </c>
      <c r="AA55">
        <v>4447</v>
      </c>
      <c r="AB55">
        <v>4387.0600000000004</v>
      </c>
      <c r="AC55">
        <v>4330</v>
      </c>
      <c r="AD55">
        <v>4272</v>
      </c>
      <c r="AE55">
        <v>4216</v>
      </c>
      <c r="AF55">
        <v>4159.96</v>
      </c>
      <c r="AG55">
        <v>4106</v>
      </c>
      <c r="AH55">
        <v>4051</v>
      </c>
      <c r="AI55">
        <v>3998</v>
      </c>
      <c r="AJ55">
        <v>3944.7</v>
      </c>
      <c r="AK55">
        <v>3912</v>
      </c>
      <c r="AL55">
        <v>453880</v>
      </c>
      <c r="AM55">
        <v>3848</v>
      </c>
      <c r="AN55">
        <v>503815.44</v>
      </c>
      <c r="AO55">
        <v>3918783</v>
      </c>
      <c r="AP55">
        <v>3750</v>
      </c>
      <c r="AQ55">
        <v>153719</v>
      </c>
      <c r="AR55">
        <v>1103686.8899999999</v>
      </c>
      <c r="AS55">
        <v>3654</v>
      </c>
      <c r="AT55">
        <v>3622</v>
      </c>
      <c r="AU55">
        <v>82729</v>
      </c>
      <c r="AV55">
        <v>3557.98</v>
      </c>
      <c r="AW55">
        <v>903526</v>
      </c>
      <c r="AX55">
        <v>1563493</v>
      </c>
      <c r="AY55">
        <v>1403461</v>
      </c>
      <c r="AZ55">
        <v>1453429</v>
      </c>
      <c r="BA55">
        <v>1503397</v>
      </c>
      <c r="BB55">
        <v>803364</v>
      </c>
      <c r="BC55">
        <v>3332</v>
      </c>
      <c r="BD55"/>
      <c r="BE55"/>
      <c r="BF55"/>
      <c r="BG55"/>
      <c r="BH55"/>
      <c r="BI55"/>
      <c r="BJ55"/>
      <c r="BK55"/>
      <c r="BL55"/>
      <c r="BM55"/>
      <c r="BN55"/>
      <c r="BO55"/>
      <c r="BP55"/>
      <c r="BQ55"/>
      <c r="BR55"/>
      <c r="BS55"/>
      <c r="BT55"/>
    </row>
    <row r="56" spans="1:72" x14ac:dyDescent="0.3">
      <c r="A56" t="s">
        <v>2469</v>
      </c>
      <c r="B56">
        <v>0</v>
      </c>
      <c r="C56">
        <v>0</v>
      </c>
      <c r="D56">
        <v>11732000</v>
      </c>
      <c r="E56">
        <v>0</v>
      </c>
      <c r="F56">
        <v>0</v>
      </c>
      <c r="G56">
        <v>0</v>
      </c>
      <c r="H56">
        <v>0</v>
      </c>
      <c r="I56">
        <v>6260000</v>
      </c>
      <c r="J56">
        <v>0</v>
      </c>
      <c r="K56">
        <v>0</v>
      </c>
      <c r="L56">
        <v>0</v>
      </c>
      <c r="M56">
        <v>0</v>
      </c>
      <c r="N56">
        <v>0</v>
      </c>
      <c r="O56">
        <v>14150</v>
      </c>
      <c r="P56">
        <v>14229.01</v>
      </c>
      <c r="Q56">
        <v>14114</v>
      </c>
      <c r="R56">
        <v>14038</v>
      </c>
      <c r="S56">
        <v>0</v>
      </c>
      <c r="T56">
        <v>0</v>
      </c>
      <c r="U56">
        <v>0</v>
      </c>
      <c r="V56">
        <v>0</v>
      </c>
      <c r="W56">
        <v>0</v>
      </c>
      <c r="X56">
        <v>0</v>
      </c>
      <c r="Y56">
        <v>0</v>
      </c>
      <c r="Z56">
        <v>0</v>
      </c>
      <c r="AA56">
        <v>0</v>
      </c>
      <c r="AB56">
        <v>0</v>
      </c>
      <c r="AC56">
        <v>0</v>
      </c>
      <c r="AD56">
        <v>0</v>
      </c>
      <c r="AE56">
        <v>0</v>
      </c>
      <c r="AF56">
        <v>0</v>
      </c>
      <c r="AG56">
        <v>0</v>
      </c>
      <c r="AH56">
        <v>0</v>
      </c>
      <c r="AI56">
        <v>0</v>
      </c>
      <c r="AJ56">
        <v>0</v>
      </c>
      <c r="AK56">
        <v>0</v>
      </c>
      <c r="AL56">
        <v>450000</v>
      </c>
      <c r="AM56">
        <v>0</v>
      </c>
      <c r="AN56">
        <v>500000</v>
      </c>
      <c r="AO56">
        <v>3915000</v>
      </c>
      <c r="AP56">
        <v>0</v>
      </c>
      <c r="AQ56">
        <v>150000</v>
      </c>
      <c r="AR56">
        <v>1100000</v>
      </c>
      <c r="AS56">
        <v>0</v>
      </c>
      <c r="AT56">
        <v>0</v>
      </c>
      <c r="AU56">
        <v>0</v>
      </c>
      <c r="AV56">
        <v>0</v>
      </c>
      <c r="AW56">
        <v>900000</v>
      </c>
      <c r="AX56">
        <v>1560000</v>
      </c>
      <c r="AY56">
        <v>1400000</v>
      </c>
      <c r="AZ56">
        <v>1450000</v>
      </c>
      <c r="BA56">
        <v>1500000</v>
      </c>
      <c r="BB56">
        <v>800000</v>
      </c>
      <c r="BC56">
        <v>0</v>
      </c>
      <c r="BD56"/>
      <c r="BE56"/>
      <c r="BF56"/>
      <c r="BG56"/>
      <c r="BH56"/>
      <c r="BI56"/>
      <c r="BJ56"/>
      <c r="BK56"/>
      <c r="BL56"/>
      <c r="BM56"/>
      <c r="BN56"/>
      <c r="BO56"/>
      <c r="BP56"/>
      <c r="BQ56"/>
      <c r="BR56"/>
      <c r="BS56"/>
      <c r="BT56"/>
    </row>
    <row r="57" spans="1:72" x14ac:dyDescent="0.3">
      <c r="A57" t="s">
        <v>2497</v>
      </c>
      <c r="B57">
        <v>295331</v>
      </c>
      <c r="C57">
        <v>244165</v>
      </c>
      <c r="D57">
        <v>226249.34</v>
      </c>
      <c r="E57">
        <v>215609</v>
      </c>
      <c r="F57">
        <v>127471</v>
      </c>
      <c r="G57">
        <v>126695</v>
      </c>
      <c r="H57">
        <v>125761.22</v>
      </c>
      <c r="I57">
        <v>123242</v>
      </c>
      <c r="J57">
        <v>122258</v>
      </c>
      <c r="K57">
        <v>121284</v>
      </c>
      <c r="L57">
        <v>90089.3</v>
      </c>
      <c r="M57">
        <v>88815</v>
      </c>
      <c r="N57">
        <v>14455</v>
      </c>
      <c r="O57">
        <v>0</v>
      </c>
      <c r="P57">
        <v>0</v>
      </c>
      <c r="Q57">
        <v>0</v>
      </c>
      <c r="R57">
        <v>0</v>
      </c>
      <c r="S57">
        <v>0</v>
      </c>
      <c r="T57">
        <v>0</v>
      </c>
      <c r="U57">
        <v>0</v>
      </c>
      <c r="V57">
        <v>0</v>
      </c>
      <c r="W57">
        <v>0</v>
      </c>
      <c r="X57">
        <v>0</v>
      </c>
      <c r="Y57">
        <v>4566</v>
      </c>
      <c r="Z57">
        <v>4506</v>
      </c>
      <c r="AA57">
        <v>4447</v>
      </c>
      <c r="AB57">
        <v>4387.0600000000004</v>
      </c>
      <c r="AC57">
        <v>4330</v>
      </c>
      <c r="AD57">
        <v>4272</v>
      </c>
      <c r="AE57">
        <v>4216</v>
      </c>
      <c r="AF57">
        <v>4159.96</v>
      </c>
      <c r="AG57">
        <v>4106</v>
      </c>
      <c r="AH57">
        <v>4051</v>
      </c>
      <c r="AI57">
        <v>3998</v>
      </c>
      <c r="AJ57">
        <v>3944.7</v>
      </c>
      <c r="AK57">
        <v>3912</v>
      </c>
      <c r="AL57">
        <v>3880</v>
      </c>
      <c r="AM57">
        <v>3848</v>
      </c>
      <c r="AN57">
        <v>3815.44</v>
      </c>
      <c r="AO57">
        <v>3783</v>
      </c>
      <c r="AP57">
        <v>3750</v>
      </c>
      <c r="AQ57">
        <v>3719</v>
      </c>
      <c r="AR57">
        <v>3686.89</v>
      </c>
      <c r="AS57">
        <v>3654</v>
      </c>
      <c r="AT57">
        <v>3622</v>
      </c>
      <c r="AU57">
        <v>82729</v>
      </c>
      <c r="AV57">
        <v>3557.98</v>
      </c>
      <c r="AW57">
        <v>3526</v>
      </c>
      <c r="AX57">
        <v>3493</v>
      </c>
      <c r="AY57">
        <v>3461</v>
      </c>
      <c r="AZ57">
        <v>3429</v>
      </c>
      <c r="BA57">
        <v>3397</v>
      </c>
      <c r="BB57">
        <v>3364</v>
      </c>
      <c r="BC57">
        <v>3332</v>
      </c>
      <c r="BD57"/>
      <c r="BE57"/>
      <c r="BF57"/>
      <c r="BG57"/>
      <c r="BH57"/>
      <c r="BI57"/>
      <c r="BJ57"/>
      <c r="BK57"/>
      <c r="BL57"/>
      <c r="BM57"/>
      <c r="BN57"/>
      <c r="BO57"/>
      <c r="BP57"/>
      <c r="BQ57"/>
      <c r="BR57"/>
      <c r="BS57"/>
      <c r="BT57"/>
    </row>
    <row r="58" spans="1:72" x14ac:dyDescent="0.3">
      <c r="A58" t="s">
        <v>800</v>
      </c>
      <c r="B58">
        <v>8682435</v>
      </c>
      <c r="C58">
        <v>6734102</v>
      </c>
      <c r="D58">
        <v>8284494.79</v>
      </c>
      <c r="E58">
        <v>5942612</v>
      </c>
      <c r="F58">
        <v>5042232</v>
      </c>
      <c r="G58">
        <v>3616784</v>
      </c>
      <c r="H58">
        <v>3769203.29</v>
      </c>
      <c r="I58">
        <v>3390714</v>
      </c>
      <c r="J58">
        <v>2889314</v>
      </c>
      <c r="K58">
        <v>3082892</v>
      </c>
      <c r="L58">
        <v>2927965.86</v>
      </c>
      <c r="M58">
        <v>1859003</v>
      </c>
      <c r="N58">
        <v>2266933</v>
      </c>
      <c r="O58">
        <v>2266933</v>
      </c>
      <c r="P58">
        <v>2307410.5499999998</v>
      </c>
      <c r="Q58">
        <v>3738637</v>
      </c>
      <c r="R58">
        <v>2020737</v>
      </c>
      <c r="S58">
        <v>2436057</v>
      </c>
      <c r="T58">
        <v>4707620.46</v>
      </c>
      <c r="U58">
        <v>6084519</v>
      </c>
      <c r="V58">
        <v>6483645</v>
      </c>
      <c r="W58">
        <v>7141340</v>
      </c>
      <c r="X58">
        <v>5202315.33</v>
      </c>
      <c r="Y58">
        <v>4699612</v>
      </c>
      <c r="Z58">
        <v>4832882</v>
      </c>
      <c r="AA58">
        <v>4874552</v>
      </c>
      <c r="AB58">
        <v>4478722</v>
      </c>
      <c r="AC58">
        <v>3823422</v>
      </c>
      <c r="AD58">
        <v>4101922</v>
      </c>
      <c r="AE58">
        <v>4749692</v>
      </c>
      <c r="AF58">
        <v>5153567</v>
      </c>
      <c r="AG58">
        <v>5677442</v>
      </c>
      <c r="AH58">
        <v>5392977</v>
      </c>
      <c r="AI58">
        <v>7311364</v>
      </c>
      <c r="AJ58">
        <v>6840358.4500000002</v>
      </c>
      <c r="AK58">
        <v>5761758</v>
      </c>
      <c r="AL58">
        <v>6506497</v>
      </c>
      <c r="AM58">
        <v>6799786</v>
      </c>
      <c r="AN58">
        <v>6906088.9299999997</v>
      </c>
      <c r="AO58">
        <v>7491735</v>
      </c>
      <c r="AP58">
        <v>7607089</v>
      </c>
      <c r="AQ58">
        <v>3819676</v>
      </c>
      <c r="AR58">
        <v>3403686.16</v>
      </c>
      <c r="AS58">
        <v>4481246</v>
      </c>
      <c r="AT58">
        <v>2832226</v>
      </c>
      <c r="AU58">
        <v>2483196</v>
      </c>
      <c r="AV58">
        <v>2200185.84</v>
      </c>
      <c r="AW58">
        <v>1188664</v>
      </c>
      <c r="AX58">
        <v>1188664</v>
      </c>
      <c r="AY58">
        <v>3240070</v>
      </c>
      <c r="AZ58">
        <v>3320420</v>
      </c>
      <c r="BA58">
        <v>3369811</v>
      </c>
      <c r="BB58">
        <v>3419821</v>
      </c>
      <c r="BC58">
        <v>1969861</v>
      </c>
      <c r="BD58"/>
      <c r="BE58"/>
      <c r="BF58"/>
      <c r="BG58"/>
      <c r="BH58"/>
      <c r="BI58"/>
      <c r="BJ58"/>
      <c r="BK58"/>
      <c r="BL58"/>
      <c r="BM58"/>
      <c r="BN58"/>
      <c r="BO58"/>
      <c r="BP58"/>
      <c r="BQ58"/>
      <c r="BR58"/>
      <c r="BS58"/>
      <c r="BT58"/>
    </row>
    <row r="59" spans="1:72" x14ac:dyDescent="0.3">
      <c r="A59" t="s">
        <v>2498</v>
      </c>
      <c r="B59">
        <v>0</v>
      </c>
      <c r="C59">
        <v>0</v>
      </c>
      <c r="D59">
        <v>6172903.4299999997</v>
      </c>
      <c r="E59">
        <v>0</v>
      </c>
      <c r="F59">
        <v>0</v>
      </c>
      <c r="G59">
        <v>0</v>
      </c>
      <c r="H59">
        <v>0</v>
      </c>
      <c r="I59">
        <v>3390714</v>
      </c>
      <c r="J59">
        <v>0</v>
      </c>
      <c r="K59">
        <v>0</v>
      </c>
      <c r="L59">
        <v>0</v>
      </c>
      <c r="M59">
        <v>0</v>
      </c>
      <c r="N59">
        <v>0</v>
      </c>
      <c r="O59">
        <v>0</v>
      </c>
      <c r="P59">
        <v>0</v>
      </c>
      <c r="Q59">
        <v>0</v>
      </c>
      <c r="R59">
        <v>0</v>
      </c>
      <c r="S59">
        <v>0</v>
      </c>
      <c r="T59">
        <v>4707620.46</v>
      </c>
      <c r="U59">
        <v>0</v>
      </c>
      <c r="V59">
        <v>0</v>
      </c>
      <c r="W59">
        <v>0</v>
      </c>
      <c r="X59">
        <v>0</v>
      </c>
      <c r="Y59">
        <v>0</v>
      </c>
      <c r="Z59">
        <v>0</v>
      </c>
      <c r="AA59">
        <v>0</v>
      </c>
      <c r="AB59">
        <v>0</v>
      </c>
      <c r="AC59">
        <v>3823422</v>
      </c>
      <c r="AD59">
        <v>0</v>
      </c>
      <c r="AE59">
        <v>0</v>
      </c>
      <c r="AF59">
        <v>0</v>
      </c>
      <c r="AG59">
        <v>5677442</v>
      </c>
      <c r="AH59">
        <v>0</v>
      </c>
      <c r="AI59">
        <v>7092072</v>
      </c>
      <c r="AJ59">
        <v>6621066.2000000002</v>
      </c>
      <c r="AK59">
        <v>5542466</v>
      </c>
      <c r="AL59">
        <v>6287205</v>
      </c>
      <c r="AM59">
        <v>6373614</v>
      </c>
      <c r="AN59">
        <v>6479917.2000000002</v>
      </c>
      <c r="AO59">
        <v>6955917</v>
      </c>
      <c r="AP59">
        <v>7180917</v>
      </c>
      <c r="AQ59">
        <v>3405917</v>
      </c>
      <c r="AR59">
        <v>2989927.2</v>
      </c>
      <c r="AS59">
        <v>4090907</v>
      </c>
      <c r="AT59">
        <v>0</v>
      </c>
      <c r="AU59">
        <v>0</v>
      </c>
      <c r="AV59">
        <v>1809847.2</v>
      </c>
      <c r="AW59">
        <v>820420</v>
      </c>
      <c r="AX59">
        <v>0</v>
      </c>
      <c r="AY59">
        <v>0</v>
      </c>
      <c r="AZ59">
        <v>0</v>
      </c>
      <c r="BA59">
        <v>0</v>
      </c>
      <c r="BB59">
        <v>0</v>
      </c>
      <c r="BC59">
        <v>0</v>
      </c>
      <c r="BD59"/>
      <c r="BE59"/>
      <c r="BF59"/>
      <c r="BG59"/>
      <c r="BH59"/>
      <c r="BI59"/>
      <c r="BJ59"/>
      <c r="BK59"/>
      <c r="BL59"/>
      <c r="BM59"/>
      <c r="BN59"/>
      <c r="BO59"/>
      <c r="BP59"/>
      <c r="BQ59"/>
      <c r="BR59"/>
      <c r="BS59"/>
      <c r="BT59"/>
    </row>
    <row r="60" spans="1:72" x14ac:dyDescent="0.3">
      <c r="A60" t="s">
        <v>2500</v>
      </c>
      <c r="B60">
        <v>8682435</v>
      </c>
      <c r="C60">
        <v>6734102</v>
      </c>
      <c r="D60">
        <v>2111591.36</v>
      </c>
      <c r="E60">
        <v>5942612</v>
      </c>
      <c r="F60">
        <v>5042232</v>
      </c>
      <c r="G60">
        <v>3616784</v>
      </c>
      <c r="H60">
        <v>3769203.29</v>
      </c>
      <c r="I60">
        <v>0</v>
      </c>
      <c r="J60">
        <v>2889314</v>
      </c>
      <c r="K60">
        <v>3082892</v>
      </c>
      <c r="L60">
        <v>2927965.86</v>
      </c>
      <c r="M60">
        <v>1859003</v>
      </c>
      <c r="N60">
        <v>2266933</v>
      </c>
      <c r="O60">
        <v>2266933</v>
      </c>
      <c r="P60">
        <v>2307410.5499999998</v>
      </c>
      <c r="Q60">
        <v>3738637</v>
      </c>
      <c r="R60">
        <v>2020737</v>
      </c>
      <c r="S60">
        <v>2436057</v>
      </c>
      <c r="T60">
        <v>0</v>
      </c>
      <c r="U60">
        <v>6084519</v>
      </c>
      <c r="V60">
        <v>6483645</v>
      </c>
      <c r="W60">
        <v>7141340</v>
      </c>
      <c r="X60">
        <v>5202315.33</v>
      </c>
      <c r="Y60">
        <v>4699612</v>
      </c>
      <c r="Z60">
        <v>4832882</v>
      </c>
      <c r="AA60">
        <v>4874552</v>
      </c>
      <c r="AB60">
        <v>4478722</v>
      </c>
      <c r="AC60">
        <v>0</v>
      </c>
      <c r="AD60">
        <v>4101922</v>
      </c>
      <c r="AE60">
        <v>4749692</v>
      </c>
      <c r="AF60">
        <v>5153567</v>
      </c>
      <c r="AG60">
        <v>0</v>
      </c>
      <c r="AH60">
        <v>5392977</v>
      </c>
      <c r="AI60">
        <v>219292</v>
      </c>
      <c r="AJ60">
        <v>219292.25</v>
      </c>
      <c r="AK60">
        <v>219292</v>
      </c>
      <c r="AL60">
        <v>219292</v>
      </c>
      <c r="AM60">
        <v>426172</v>
      </c>
      <c r="AN60">
        <v>426171.73</v>
      </c>
      <c r="AO60">
        <v>535818</v>
      </c>
      <c r="AP60">
        <v>426172</v>
      </c>
      <c r="AQ60">
        <v>413759</v>
      </c>
      <c r="AR60">
        <v>413758.96</v>
      </c>
      <c r="AS60">
        <v>390339</v>
      </c>
      <c r="AT60">
        <v>2832226</v>
      </c>
      <c r="AU60">
        <v>2483196</v>
      </c>
      <c r="AV60">
        <v>390338.64</v>
      </c>
      <c r="AW60">
        <v>368244</v>
      </c>
      <c r="AX60">
        <v>1188664</v>
      </c>
      <c r="AY60">
        <v>3240070</v>
      </c>
      <c r="AZ60">
        <v>3320420</v>
      </c>
      <c r="BA60">
        <v>3369811</v>
      </c>
      <c r="BB60">
        <v>3419821</v>
      </c>
      <c r="BC60">
        <v>1969861</v>
      </c>
      <c r="BD60"/>
      <c r="BE60"/>
      <c r="BF60"/>
      <c r="BG60"/>
      <c r="BH60"/>
      <c r="BI60"/>
      <c r="BJ60"/>
      <c r="BK60"/>
      <c r="BL60"/>
      <c r="BM60"/>
      <c r="BN60"/>
      <c r="BO60"/>
      <c r="BP60"/>
      <c r="BQ60"/>
      <c r="BR60"/>
      <c r="BS60"/>
      <c r="BT60"/>
    </row>
    <row r="61" spans="1:72" x14ac:dyDescent="0.3">
      <c r="A61" t="s">
        <v>2502</v>
      </c>
      <c r="B61">
        <v>1839086</v>
      </c>
      <c r="C61">
        <v>1901347</v>
      </c>
      <c r="D61">
        <v>1905361.36</v>
      </c>
      <c r="E61">
        <v>1846874</v>
      </c>
      <c r="F61">
        <v>1846606</v>
      </c>
      <c r="G61">
        <v>1845872</v>
      </c>
      <c r="H61">
        <v>1842399.13</v>
      </c>
      <c r="I61">
        <v>1811249</v>
      </c>
      <c r="J61">
        <v>1804066</v>
      </c>
      <c r="K61">
        <v>1746689</v>
      </c>
      <c r="L61">
        <v>1720153.39</v>
      </c>
      <c r="M61">
        <v>1674707</v>
      </c>
      <c r="N61">
        <v>1433260</v>
      </c>
      <c r="O61">
        <v>1421211</v>
      </c>
      <c r="P61">
        <v>1387287.91</v>
      </c>
      <c r="Q61">
        <v>738419</v>
      </c>
      <c r="R61">
        <v>679902</v>
      </c>
      <c r="S61">
        <v>681024</v>
      </c>
      <c r="T61">
        <v>682447.73</v>
      </c>
      <c r="U61">
        <v>656646</v>
      </c>
      <c r="V61">
        <v>641662</v>
      </c>
      <c r="W61">
        <v>640318</v>
      </c>
      <c r="X61">
        <v>664062.27</v>
      </c>
      <c r="Y61">
        <v>659213</v>
      </c>
      <c r="Z61">
        <v>643750</v>
      </c>
      <c r="AA61">
        <v>634284</v>
      </c>
      <c r="AB61">
        <v>688904.68</v>
      </c>
      <c r="AC61">
        <v>691229</v>
      </c>
      <c r="AD61">
        <v>366145</v>
      </c>
      <c r="AE61">
        <v>325862</v>
      </c>
      <c r="AF61">
        <v>317870.78000000003</v>
      </c>
      <c r="AG61">
        <v>258817</v>
      </c>
      <c r="AH61">
        <v>249689</v>
      </c>
      <c r="AI61">
        <v>300086</v>
      </c>
      <c r="AJ61">
        <v>315687.14</v>
      </c>
      <c r="AK61">
        <v>315696</v>
      </c>
      <c r="AL61">
        <v>299952</v>
      </c>
      <c r="AM61">
        <v>269255</v>
      </c>
      <c r="AN61">
        <v>292122.57</v>
      </c>
      <c r="AO61">
        <v>253340</v>
      </c>
      <c r="AP61">
        <v>308801</v>
      </c>
      <c r="AQ61">
        <v>306939</v>
      </c>
      <c r="AR61">
        <v>311656.11</v>
      </c>
      <c r="AS61">
        <v>314187</v>
      </c>
      <c r="AT61">
        <v>306171</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3069</v>
      </c>
      <c r="B62">
        <v>1839086</v>
      </c>
      <c r="C62">
        <v>1901347</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3070</v>
      </c>
      <c r="B63">
        <v>0</v>
      </c>
      <c r="C63">
        <v>0</v>
      </c>
      <c r="D63">
        <v>0</v>
      </c>
      <c r="E63">
        <v>1846874</v>
      </c>
      <c r="F63">
        <v>1846606</v>
      </c>
      <c r="G63">
        <v>1845872</v>
      </c>
      <c r="H63">
        <v>1842399.13</v>
      </c>
      <c r="I63">
        <v>0</v>
      </c>
      <c r="J63">
        <v>1804066</v>
      </c>
      <c r="K63">
        <v>1746689</v>
      </c>
      <c r="L63">
        <v>1720153.39</v>
      </c>
      <c r="M63">
        <v>1674707</v>
      </c>
      <c r="N63">
        <v>1433260</v>
      </c>
      <c r="O63">
        <v>1421211</v>
      </c>
      <c r="P63">
        <v>1387287.91</v>
      </c>
      <c r="Q63">
        <v>738419</v>
      </c>
      <c r="R63">
        <v>679902</v>
      </c>
      <c r="S63">
        <v>681024</v>
      </c>
      <c r="T63">
        <v>0</v>
      </c>
      <c r="U63">
        <v>656646</v>
      </c>
      <c r="V63">
        <v>641662</v>
      </c>
      <c r="W63">
        <v>640318</v>
      </c>
      <c r="X63">
        <v>664062.27</v>
      </c>
      <c r="Y63">
        <v>659213</v>
      </c>
      <c r="Z63">
        <v>643750</v>
      </c>
      <c r="AA63">
        <v>634284</v>
      </c>
      <c r="AB63">
        <v>688904.68</v>
      </c>
      <c r="AC63">
        <v>0</v>
      </c>
      <c r="AD63">
        <v>366145</v>
      </c>
      <c r="AE63">
        <v>325862</v>
      </c>
      <c r="AF63">
        <v>317870.78000000003</v>
      </c>
      <c r="AG63">
        <v>0</v>
      </c>
      <c r="AH63">
        <v>249689</v>
      </c>
      <c r="AI63">
        <v>0</v>
      </c>
      <c r="AJ63">
        <v>0</v>
      </c>
      <c r="AK63">
        <v>0</v>
      </c>
      <c r="AL63">
        <v>0</v>
      </c>
      <c r="AM63">
        <v>0</v>
      </c>
      <c r="AN63">
        <v>0</v>
      </c>
      <c r="AO63">
        <v>0</v>
      </c>
      <c r="AP63">
        <v>0</v>
      </c>
      <c r="AQ63">
        <v>0</v>
      </c>
      <c r="AR63">
        <v>0</v>
      </c>
      <c r="AS63">
        <v>0</v>
      </c>
      <c r="AT63">
        <v>306171</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2503</v>
      </c>
      <c r="B64">
        <v>0</v>
      </c>
      <c r="C64">
        <v>0</v>
      </c>
      <c r="D64">
        <v>1905361.36</v>
      </c>
      <c r="E64">
        <v>0</v>
      </c>
      <c r="F64">
        <v>0</v>
      </c>
      <c r="G64">
        <v>0</v>
      </c>
      <c r="H64">
        <v>0</v>
      </c>
      <c r="I64">
        <v>1811249</v>
      </c>
      <c r="J64">
        <v>0</v>
      </c>
      <c r="K64">
        <v>0</v>
      </c>
      <c r="L64">
        <v>0</v>
      </c>
      <c r="M64">
        <v>0</v>
      </c>
      <c r="N64">
        <v>0</v>
      </c>
      <c r="O64">
        <v>0</v>
      </c>
      <c r="P64">
        <v>0</v>
      </c>
      <c r="Q64">
        <v>0</v>
      </c>
      <c r="R64">
        <v>0</v>
      </c>
      <c r="S64">
        <v>0</v>
      </c>
      <c r="T64">
        <v>682447.73</v>
      </c>
      <c r="U64">
        <v>0</v>
      </c>
      <c r="V64">
        <v>0</v>
      </c>
      <c r="W64">
        <v>0</v>
      </c>
      <c r="X64">
        <v>0</v>
      </c>
      <c r="Y64">
        <v>0</v>
      </c>
      <c r="Z64">
        <v>0</v>
      </c>
      <c r="AA64">
        <v>0</v>
      </c>
      <c r="AB64">
        <v>0</v>
      </c>
      <c r="AC64">
        <v>691229</v>
      </c>
      <c r="AD64">
        <v>0</v>
      </c>
      <c r="AE64">
        <v>0</v>
      </c>
      <c r="AF64">
        <v>0</v>
      </c>
      <c r="AG64">
        <v>258817</v>
      </c>
      <c r="AH64">
        <v>0</v>
      </c>
      <c r="AI64">
        <v>300086</v>
      </c>
      <c r="AJ64">
        <v>315687.14</v>
      </c>
      <c r="AK64">
        <v>315696</v>
      </c>
      <c r="AL64">
        <v>299952</v>
      </c>
      <c r="AM64">
        <v>269255</v>
      </c>
      <c r="AN64">
        <v>292122.57</v>
      </c>
      <c r="AO64">
        <v>253340</v>
      </c>
      <c r="AP64">
        <v>308801</v>
      </c>
      <c r="AQ64">
        <v>306939</v>
      </c>
      <c r="AR64">
        <v>311656.11</v>
      </c>
      <c r="AS64">
        <v>314187</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2504</v>
      </c>
      <c r="B65">
        <v>2648100</v>
      </c>
      <c r="C65">
        <v>2288981</v>
      </c>
      <c r="D65">
        <v>0</v>
      </c>
      <c r="E65">
        <v>2648293</v>
      </c>
      <c r="F65">
        <v>2498400</v>
      </c>
      <c r="G65">
        <v>2212143</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3071</v>
      </c>
      <c r="B66">
        <v>0</v>
      </c>
      <c r="C66">
        <v>0</v>
      </c>
      <c r="D66">
        <v>0</v>
      </c>
      <c r="E66">
        <v>0</v>
      </c>
      <c r="F66">
        <v>0</v>
      </c>
      <c r="G66">
        <v>0</v>
      </c>
      <c r="H66">
        <v>0</v>
      </c>
      <c r="I66">
        <v>0</v>
      </c>
      <c r="J66">
        <v>0</v>
      </c>
      <c r="K66">
        <v>13435</v>
      </c>
      <c r="L66">
        <v>30365.82</v>
      </c>
      <c r="M66">
        <v>15971</v>
      </c>
      <c r="N66">
        <v>13684</v>
      </c>
      <c r="O66">
        <v>12170</v>
      </c>
      <c r="P66">
        <v>13128.35</v>
      </c>
      <c r="Q66">
        <v>10712</v>
      </c>
      <c r="R66">
        <v>8296</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3072</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30965</v>
      </c>
      <c r="AU67">
        <v>30965</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2505</v>
      </c>
      <c r="B68">
        <v>310378</v>
      </c>
      <c r="C68">
        <v>540603</v>
      </c>
      <c r="D68">
        <v>483540.67</v>
      </c>
      <c r="E68">
        <v>341413</v>
      </c>
      <c r="F68">
        <v>1090433</v>
      </c>
      <c r="G68">
        <v>1518744</v>
      </c>
      <c r="H68">
        <v>921155.03</v>
      </c>
      <c r="I68">
        <v>478623</v>
      </c>
      <c r="J68">
        <v>798673</v>
      </c>
      <c r="K68">
        <v>1088267</v>
      </c>
      <c r="L68">
        <v>662266.28</v>
      </c>
      <c r="M68">
        <v>417697</v>
      </c>
      <c r="N68">
        <v>847436</v>
      </c>
      <c r="O68">
        <v>883889</v>
      </c>
      <c r="P68">
        <v>455838.44</v>
      </c>
      <c r="Q68">
        <v>346240</v>
      </c>
      <c r="R68">
        <v>777547</v>
      </c>
      <c r="S68">
        <v>1121175</v>
      </c>
      <c r="T68">
        <v>725980.07</v>
      </c>
      <c r="U68">
        <v>466523</v>
      </c>
      <c r="V68">
        <v>735388</v>
      </c>
      <c r="W68">
        <v>762426</v>
      </c>
      <c r="X68">
        <v>372496.73</v>
      </c>
      <c r="Y68">
        <v>273214</v>
      </c>
      <c r="Z68">
        <v>502167</v>
      </c>
      <c r="AA68">
        <v>469265</v>
      </c>
      <c r="AB68">
        <v>253605.37</v>
      </c>
      <c r="AC68">
        <v>198972</v>
      </c>
      <c r="AD68">
        <v>486332</v>
      </c>
      <c r="AE68">
        <v>819048</v>
      </c>
      <c r="AF68">
        <v>547968.06000000006</v>
      </c>
      <c r="AG68">
        <v>329886</v>
      </c>
      <c r="AH68">
        <v>468843</v>
      </c>
      <c r="AI68">
        <v>573928</v>
      </c>
      <c r="AJ68">
        <v>326442.14</v>
      </c>
      <c r="AK68">
        <v>156864</v>
      </c>
      <c r="AL68">
        <v>345546</v>
      </c>
      <c r="AM68">
        <v>461309</v>
      </c>
      <c r="AN68">
        <v>315041.90000000002</v>
      </c>
      <c r="AO68">
        <v>157725</v>
      </c>
      <c r="AP68">
        <v>294348</v>
      </c>
      <c r="AQ68">
        <v>535013</v>
      </c>
      <c r="AR68">
        <v>352419.09</v>
      </c>
      <c r="AS68">
        <v>213006</v>
      </c>
      <c r="AT68">
        <v>422748</v>
      </c>
      <c r="AU68">
        <v>434089</v>
      </c>
      <c r="AV68">
        <v>188499.95</v>
      </c>
      <c r="AW68">
        <v>179304</v>
      </c>
      <c r="AX68">
        <v>301858</v>
      </c>
      <c r="AY68">
        <v>0</v>
      </c>
      <c r="AZ68">
        <v>0</v>
      </c>
      <c r="BA68">
        <v>0</v>
      </c>
      <c r="BB68">
        <v>0</v>
      </c>
      <c r="BC68">
        <v>0</v>
      </c>
      <c r="BD68"/>
      <c r="BE68"/>
      <c r="BF68"/>
      <c r="BG68"/>
      <c r="BH68"/>
      <c r="BI68"/>
      <c r="BJ68"/>
      <c r="BK68"/>
      <c r="BL68"/>
      <c r="BM68"/>
      <c r="BN68"/>
      <c r="BO68"/>
      <c r="BP68"/>
      <c r="BQ68"/>
      <c r="BR68"/>
      <c r="BS68"/>
      <c r="BT68"/>
    </row>
    <row r="69" spans="1:72" x14ac:dyDescent="0.3">
      <c r="A69" t="s">
        <v>2506</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3148867</v>
      </c>
      <c r="AQ69">
        <v>2318692</v>
      </c>
      <c r="AR69">
        <v>2656778.35</v>
      </c>
      <c r="AS69">
        <v>2366528</v>
      </c>
      <c r="AT69">
        <v>2380979</v>
      </c>
      <c r="AU69">
        <v>2327439</v>
      </c>
      <c r="AV69">
        <v>2700491.5</v>
      </c>
      <c r="AW69">
        <v>2428038</v>
      </c>
      <c r="AX69">
        <v>3016696</v>
      </c>
      <c r="AY69">
        <v>3618144</v>
      </c>
      <c r="AZ69">
        <v>3523652</v>
      </c>
      <c r="BA69">
        <v>2512553</v>
      </c>
      <c r="BB69">
        <v>2538829</v>
      </c>
      <c r="BC69">
        <v>2592528</v>
      </c>
      <c r="BD69"/>
      <c r="BE69"/>
      <c r="BF69"/>
      <c r="BG69"/>
      <c r="BH69"/>
      <c r="BI69"/>
      <c r="BJ69"/>
      <c r="BK69"/>
      <c r="BL69"/>
      <c r="BM69"/>
      <c r="BN69"/>
      <c r="BO69"/>
      <c r="BP69"/>
      <c r="BQ69"/>
      <c r="BR69"/>
      <c r="BS69"/>
      <c r="BT69"/>
    </row>
    <row r="70" spans="1:72" x14ac:dyDescent="0.3">
      <c r="A70" t="s">
        <v>801</v>
      </c>
      <c r="B70">
        <v>25832316</v>
      </c>
      <c r="C70">
        <v>23679318</v>
      </c>
      <c r="D70">
        <v>30554088.969999999</v>
      </c>
      <c r="E70">
        <v>34413582</v>
      </c>
      <c r="F70">
        <v>30616274</v>
      </c>
      <c r="G70">
        <v>30031246</v>
      </c>
      <c r="H70">
        <v>21074977.199999999</v>
      </c>
      <c r="I70">
        <v>21940202</v>
      </c>
      <c r="J70">
        <v>24946182</v>
      </c>
      <c r="K70">
        <v>23346754</v>
      </c>
      <c r="L70">
        <v>24613354.140000001</v>
      </c>
      <c r="M70">
        <v>24740789</v>
      </c>
      <c r="N70">
        <v>16807244</v>
      </c>
      <c r="O70">
        <v>13277831</v>
      </c>
      <c r="P70">
        <v>14353979.039999999</v>
      </c>
      <c r="Q70">
        <v>17749850</v>
      </c>
      <c r="R70">
        <v>18345751</v>
      </c>
      <c r="S70">
        <v>13063186</v>
      </c>
      <c r="T70">
        <v>14878403.470000001</v>
      </c>
      <c r="U70">
        <v>14945055</v>
      </c>
      <c r="V70">
        <v>16229127</v>
      </c>
      <c r="W70">
        <v>16706854</v>
      </c>
      <c r="X70">
        <v>15529897.640000001</v>
      </c>
      <c r="Y70">
        <v>17152274</v>
      </c>
      <c r="Z70">
        <v>21225622</v>
      </c>
      <c r="AA70">
        <v>13632192</v>
      </c>
      <c r="AB70">
        <v>14126491.380000001</v>
      </c>
      <c r="AC70">
        <v>12703254</v>
      </c>
      <c r="AD70">
        <v>12590412</v>
      </c>
      <c r="AE70">
        <v>15703051</v>
      </c>
      <c r="AF70">
        <v>15458231.939999999</v>
      </c>
      <c r="AG70">
        <v>13781670</v>
      </c>
      <c r="AH70">
        <v>11921002</v>
      </c>
      <c r="AI70">
        <v>14206230</v>
      </c>
      <c r="AJ70">
        <v>14491661.130000001</v>
      </c>
      <c r="AK70">
        <v>12285272</v>
      </c>
      <c r="AL70">
        <v>13906500</v>
      </c>
      <c r="AM70">
        <v>14330005</v>
      </c>
      <c r="AN70">
        <v>15355490.060000001</v>
      </c>
      <c r="AO70">
        <v>18104408</v>
      </c>
      <c r="AP70">
        <v>13212501</v>
      </c>
      <c r="AQ70">
        <v>9360710</v>
      </c>
      <c r="AR70">
        <v>10153294.210000001</v>
      </c>
      <c r="AS70">
        <v>8232100</v>
      </c>
      <c r="AT70">
        <v>6999141</v>
      </c>
      <c r="AU70">
        <v>6454184</v>
      </c>
      <c r="AV70">
        <v>6582812.9000000004</v>
      </c>
      <c r="AW70">
        <v>5744176</v>
      </c>
      <c r="AX70">
        <v>7403951</v>
      </c>
      <c r="AY70">
        <v>8293426</v>
      </c>
      <c r="AZ70">
        <v>8350826</v>
      </c>
      <c r="BA70">
        <v>7469706</v>
      </c>
      <c r="BB70">
        <v>6829508</v>
      </c>
      <c r="BC70">
        <v>4628981</v>
      </c>
      <c r="BD70"/>
      <c r="BE70"/>
      <c r="BF70"/>
      <c r="BG70"/>
      <c r="BH70"/>
      <c r="BI70"/>
      <c r="BJ70"/>
      <c r="BK70"/>
      <c r="BL70"/>
      <c r="BM70"/>
      <c r="BN70"/>
      <c r="BO70"/>
      <c r="BP70"/>
      <c r="BQ70"/>
      <c r="BR70"/>
      <c r="BS70"/>
      <c r="BT70"/>
    </row>
    <row r="71" spans="1:72" x14ac:dyDescent="0.3">
      <c r="A71" t="s">
        <v>2507</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2721</v>
      </c>
      <c r="B72">
        <v>0</v>
      </c>
      <c r="C72">
        <v>0</v>
      </c>
      <c r="D72">
        <v>0</v>
      </c>
      <c r="E72">
        <v>0</v>
      </c>
      <c r="F72">
        <v>0</v>
      </c>
      <c r="G72">
        <v>0</v>
      </c>
      <c r="H72">
        <v>0</v>
      </c>
      <c r="I72">
        <v>0</v>
      </c>
      <c r="J72">
        <v>0</v>
      </c>
      <c r="K72">
        <v>418018</v>
      </c>
      <c r="L72">
        <v>418017.67</v>
      </c>
      <c r="M72">
        <v>418018</v>
      </c>
      <c r="N72">
        <v>418018</v>
      </c>
      <c r="O72">
        <v>418018</v>
      </c>
      <c r="P72">
        <v>418017.67</v>
      </c>
      <c r="Q72">
        <v>451351</v>
      </c>
      <c r="R72">
        <v>451351</v>
      </c>
      <c r="S72">
        <v>451351</v>
      </c>
      <c r="T72">
        <v>0</v>
      </c>
      <c r="U72">
        <v>300000</v>
      </c>
      <c r="V72">
        <v>300000</v>
      </c>
      <c r="W72">
        <v>300000</v>
      </c>
      <c r="X72">
        <v>300000</v>
      </c>
      <c r="Y72">
        <v>333333</v>
      </c>
      <c r="Z72">
        <v>333333</v>
      </c>
      <c r="AA72">
        <v>0</v>
      </c>
      <c r="AB72">
        <v>0</v>
      </c>
      <c r="AC72">
        <v>0</v>
      </c>
      <c r="AD72">
        <v>0</v>
      </c>
      <c r="AE72">
        <v>0</v>
      </c>
      <c r="AF72">
        <v>0</v>
      </c>
      <c r="AG72">
        <v>0</v>
      </c>
      <c r="AH72">
        <v>0</v>
      </c>
      <c r="AI72">
        <v>0</v>
      </c>
      <c r="AJ72">
        <v>0</v>
      </c>
      <c r="AK72">
        <v>0</v>
      </c>
      <c r="AL72">
        <v>0</v>
      </c>
      <c r="AM72">
        <v>0</v>
      </c>
      <c r="AN72">
        <v>0</v>
      </c>
      <c r="AO72">
        <v>0</v>
      </c>
      <c r="AP72">
        <v>0</v>
      </c>
      <c r="AQ72">
        <v>0</v>
      </c>
      <c r="AR72">
        <v>0</v>
      </c>
      <c r="AS72">
        <v>0</v>
      </c>
      <c r="AT72">
        <v>852344</v>
      </c>
      <c r="AU72">
        <v>0</v>
      </c>
      <c r="AV72">
        <v>0</v>
      </c>
      <c r="AW72">
        <v>0</v>
      </c>
      <c r="AX72">
        <v>1242682</v>
      </c>
      <c r="AY72">
        <v>0</v>
      </c>
      <c r="AZ72">
        <v>0</v>
      </c>
      <c r="BA72">
        <v>0</v>
      </c>
      <c r="BB72">
        <v>0</v>
      </c>
      <c r="BC72">
        <v>0</v>
      </c>
      <c r="BD72"/>
      <c r="BE72"/>
      <c r="BF72"/>
      <c r="BG72"/>
      <c r="BH72"/>
      <c r="BI72"/>
      <c r="BJ72"/>
      <c r="BK72"/>
      <c r="BL72"/>
      <c r="BM72"/>
      <c r="BN72"/>
      <c r="BO72"/>
      <c r="BP72"/>
      <c r="BQ72"/>
      <c r="BR72"/>
      <c r="BS72"/>
      <c r="BT72"/>
    </row>
    <row r="73" spans="1:72" x14ac:dyDescent="0.3">
      <c r="A73" t="s">
        <v>2469</v>
      </c>
      <c r="B73">
        <v>0</v>
      </c>
      <c r="C73">
        <v>0</v>
      </c>
      <c r="D73">
        <v>0</v>
      </c>
      <c r="E73">
        <v>0</v>
      </c>
      <c r="F73">
        <v>0</v>
      </c>
      <c r="G73">
        <v>0</v>
      </c>
      <c r="H73">
        <v>0</v>
      </c>
      <c r="I73">
        <v>0</v>
      </c>
      <c r="J73">
        <v>0</v>
      </c>
      <c r="K73">
        <v>418018</v>
      </c>
      <c r="L73">
        <v>418017.67</v>
      </c>
      <c r="M73">
        <v>418018</v>
      </c>
      <c r="N73">
        <v>418018</v>
      </c>
      <c r="O73">
        <v>418018</v>
      </c>
      <c r="P73">
        <v>418017.67</v>
      </c>
      <c r="Q73">
        <v>451351</v>
      </c>
      <c r="R73">
        <v>451351</v>
      </c>
      <c r="S73">
        <v>451351</v>
      </c>
      <c r="T73">
        <v>0</v>
      </c>
      <c r="U73">
        <v>300000</v>
      </c>
      <c r="V73">
        <v>300000</v>
      </c>
      <c r="W73">
        <v>300000</v>
      </c>
      <c r="X73">
        <v>300000</v>
      </c>
      <c r="Y73">
        <v>333333</v>
      </c>
      <c r="Z73">
        <v>333333</v>
      </c>
      <c r="AA73">
        <v>0</v>
      </c>
      <c r="AB73">
        <v>0</v>
      </c>
      <c r="AC73">
        <v>0</v>
      </c>
      <c r="AD73">
        <v>0</v>
      </c>
      <c r="AE73">
        <v>0</v>
      </c>
      <c r="AF73">
        <v>0</v>
      </c>
      <c r="AG73">
        <v>0</v>
      </c>
      <c r="AH73">
        <v>0</v>
      </c>
      <c r="AI73">
        <v>0</v>
      </c>
      <c r="AJ73">
        <v>0</v>
      </c>
      <c r="AK73">
        <v>0</v>
      </c>
      <c r="AL73">
        <v>0</v>
      </c>
      <c r="AM73">
        <v>0</v>
      </c>
      <c r="AN73">
        <v>0</v>
      </c>
      <c r="AO73">
        <v>0</v>
      </c>
      <c r="AP73">
        <v>0</v>
      </c>
      <c r="AQ73">
        <v>0</v>
      </c>
      <c r="AR73">
        <v>0</v>
      </c>
      <c r="AS73">
        <v>0</v>
      </c>
      <c r="AT73">
        <v>852344</v>
      </c>
      <c r="AU73">
        <v>0</v>
      </c>
      <c r="AV73">
        <v>0</v>
      </c>
      <c r="AW73">
        <v>0</v>
      </c>
      <c r="AX73">
        <v>1242682</v>
      </c>
      <c r="AY73">
        <v>0</v>
      </c>
      <c r="AZ73">
        <v>0</v>
      </c>
      <c r="BA73">
        <v>0</v>
      </c>
      <c r="BB73">
        <v>0</v>
      </c>
      <c r="BC73">
        <v>0</v>
      </c>
      <c r="BD73"/>
      <c r="BE73"/>
      <c r="BF73"/>
      <c r="BG73"/>
      <c r="BH73"/>
      <c r="BI73"/>
      <c r="BJ73"/>
      <c r="BK73"/>
      <c r="BL73"/>
      <c r="BM73"/>
      <c r="BN73"/>
      <c r="BO73"/>
      <c r="BP73"/>
      <c r="BQ73"/>
      <c r="BR73"/>
      <c r="BS73"/>
      <c r="BT73"/>
    </row>
    <row r="74" spans="1:72" x14ac:dyDescent="0.3">
      <c r="A74" t="s">
        <v>802</v>
      </c>
      <c r="B74">
        <v>34002967</v>
      </c>
      <c r="C74">
        <v>32338317</v>
      </c>
      <c r="D74">
        <v>71841586.629999995</v>
      </c>
      <c r="E74">
        <v>27080745</v>
      </c>
      <c r="F74">
        <v>27474352</v>
      </c>
      <c r="G74">
        <v>26518271</v>
      </c>
      <c r="H74">
        <v>25163538.800000001</v>
      </c>
      <c r="I74">
        <v>27161275</v>
      </c>
      <c r="J74">
        <v>25452421</v>
      </c>
      <c r="K74">
        <v>19652136</v>
      </c>
      <c r="L74">
        <v>19522147.449999999</v>
      </c>
      <c r="M74">
        <v>16825562</v>
      </c>
      <c r="N74">
        <v>7088400</v>
      </c>
      <c r="O74">
        <v>7171800</v>
      </c>
      <c r="P74">
        <v>7255200</v>
      </c>
      <c r="Q74">
        <v>9828850</v>
      </c>
      <c r="R74">
        <v>11889830</v>
      </c>
      <c r="S74">
        <v>12523010</v>
      </c>
      <c r="T74">
        <v>13496667.220000001</v>
      </c>
      <c r="U74">
        <v>13595287</v>
      </c>
      <c r="V74">
        <v>13910567</v>
      </c>
      <c r="W74">
        <v>14459067</v>
      </c>
      <c r="X74">
        <v>17454287.68</v>
      </c>
      <c r="Y74">
        <v>15313173</v>
      </c>
      <c r="Z74">
        <v>11177569</v>
      </c>
      <c r="AA74">
        <v>10333754</v>
      </c>
      <c r="AB74">
        <v>11339939.68</v>
      </c>
      <c r="AC74">
        <v>11510595</v>
      </c>
      <c r="AD74">
        <v>12212451</v>
      </c>
      <c r="AE74">
        <v>13037556</v>
      </c>
      <c r="AF74">
        <v>13788036.68</v>
      </c>
      <c r="AG74">
        <v>14779517</v>
      </c>
      <c r="AH74">
        <v>16235998</v>
      </c>
      <c r="AI74">
        <v>18377248</v>
      </c>
      <c r="AJ74">
        <v>18943698</v>
      </c>
      <c r="AK74">
        <v>20949778</v>
      </c>
      <c r="AL74">
        <v>20132518</v>
      </c>
      <c r="AM74">
        <v>19692880</v>
      </c>
      <c r="AN74">
        <v>18484056.449999999</v>
      </c>
      <c r="AO74">
        <v>14599889</v>
      </c>
      <c r="AP74">
        <v>14261015</v>
      </c>
      <c r="AQ74">
        <v>16731786</v>
      </c>
      <c r="AR74">
        <v>15433265.9</v>
      </c>
      <c r="AS74">
        <v>14848505</v>
      </c>
      <c r="AT74">
        <v>15822640</v>
      </c>
      <c r="AU74">
        <v>15401473</v>
      </c>
      <c r="AV74">
        <v>15730371.359999999</v>
      </c>
      <c r="AW74">
        <v>19197478</v>
      </c>
      <c r="AX74">
        <v>17132038</v>
      </c>
      <c r="AY74">
        <v>12618405</v>
      </c>
      <c r="AZ74">
        <v>11836274</v>
      </c>
      <c r="BA74">
        <v>9379791</v>
      </c>
      <c r="BB74">
        <v>8084896</v>
      </c>
      <c r="BC74">
        <v>9819971</v>
      </c>
      <c r="BD74"/>
      <c r="BE74"/>
      <c r="BF74"/>
      <c r="BG74"/>
      <c r="BH74"/>
      <c r="BI74"/>
      <c r="BJ74"/>
      <c r="BK74"/>
      <c r="BL74"/>
      <c r="BM74"/>
      <c r="BN74"/>
      <c r="BO74"/>
      <c r="BP74"/>
      <c r="BQ74"/>
      <c r="BR74"/>
      <c r="BS74"/>
      <c r="BT74"/>
    </row>
    <row r="75" spans="1:72" x14ac:dyDescent="0.3">
      <c r="A75" t="s">
        <v>2498</v>
      </c>
      <c r="B75">
        <v>33115759</v>
      </c>
      <c r="C75">
        <v>31610768</v>
      </c>
      <c r="D75">
        <v>27630459.670000002</v>
      </c>
      <c r="E75">
        <v>0</v>
      </c>
      <c r="F75">
        <v>0</v>
      </c>
      <c r="G75">
        <v>0</v>
      </c>
      <c r="H75">
        <v>0</v>
      </c>
      <c r="I75">
        <v>27161275</v>
      </c>
      <c r="J75">
        <v>0</v>
      </c>
      <c r="K75">
        <v>0</v>
      </c>
      <c r="L75">
        <v>0</v>
      </c>
      <c r="M75">
        <v>0</v>
      </c>
      <c r="N75">
        <v>0</v>
      </c>
      <c r="O75">
        <v>0</v>
      </c>
      <c r="P75">
        <v>0</v>
      </c>
      <c r="Q75">
        <v>0</v>
      </c>
      <c r="R75">
        <v>0</v>
      </c>
      <c r="S75">
        <v>0</v>
      </c>
      <c r="T75">
        <v>13196667.220000001</v>
      </c>
      <c r="U75">
        <v>0</v>
      </c>
      <c r="V75">
        <v>0</v>
      </c>
      <c r="W75">
        <v>0</v>
      </c>
      <c r="X75">
        <v>0</v>
      </c>
      <c r="Y75">
        <v>0</v>
      </c>
      <c r="Z75">
        <v>0</v>
      </c>
      <c r="AA75">
        <v>0</v>
      </c>
      <c r="AB75">
        <v>0</v>
      </c>
      <c r="AC75">
        <v>11510595</v>
      </c>
      <c r="AD75">
        <v>0</v>
      </c>
      <c r="AE75">
        <v>0</v>
      </c>
      <c r="AF75">
        <v>0</v>
      </c>
      <c r="AG75">
        <v>14779517</v>
      </c>
      <c r="AH75">
        <v>0</v>
      </c>
      <c r="AI75">
        <v>18377248</v>
      </c>
      <c r="AJ75">
        <v>18943698</v>
      </c>
      <c r="AK75">
        <v>20949778</v>
      </c>
      <c r="AL75">
        <v>20132518</v>
      </c>
      <c r="AM75">
        <v>19473588</v>
      </c>
      <c r="AN75">
        <v>18264764.199999999</v>
      </c>
      <c r="AO75">
        <v>14490243</v>
      </c>
      <c r="AP75">
        <v>14041723</v>
      </c>
      <c r="AQ75">
        <v>16293202</v>
      </c>
      <c r="AR75">
        <v>14994681.4</v>
      </c>
      <c r="AS75">
        <v>13996161</v>
      </c>
      <c r="AT75">
        <v>0</v>
      </c>
      <c r="AU75">
        <v>0</v>
      </c>
      <c r="AV75">
        <v>14859598.6</v>
      </c>
      <c r="AW75">
        <v>17725621</v>
      </c>
      <c r="AX75">
        <v>0</v>
      </c>
      <c r="AY75">
        <v>0</v>
      </c>
      <c r="AZ75">
        <v>0</v>
      </c>
      <c r="BA75">
        <v>0</v>
      </c>
      <c r="BB75">
        <v>0</v>
      </c>
      <c r="BC75">
        <v>0</v>
      </c>
      <c r="BD75"/>
      <c r="BE75"/>
      <c r="BF75"/>
      <c r="BG75"/>
      <c r="BH75"/>
      <c r="BI75"/>
      <c r="BJ75"/>
      <c r="BK75"/>
      <c r="BL75"/>
      <c r="BM75"/>
      <c r="BN75"/>
      <c r="BO75"/>
      <c r="BP75"/>
      <c r="BQ75"/>
      <c r="BR75"/>
      <c r="BS75"/>
      <c r="BT75"/>
    </row>
    <row r="76" spans="1:72" x14ac:dyDescent="0.3">
      <c r="A76" t="s">
        <v>2497</v>
      </c>
      <c r="B76">
        <v>887208</v>
      </c>
      <c r="C76">
        <v>727549</v>
      </c>
      <c r="D76">
        <v>724338.06</v>
      </c>
      <c r="E76">
        <v>721082</v>
      </c>
      <c r="F76">
        <v>707724</v>
      </c>
      <c r="G76">
        <v>692724</v>
      </c>
      <c r="H76">
        <v>692724.45</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18429.310000000001</v>
      </c>
      <c r="AW76">
        <v>229175</v>
      </c>
      <c r="AX76">
        <v>201312</v>
      </c>
      <c r="AY76">
        <v>178824</v>
      </c>
      <c r="AZ76">
        <v>161588</v>
      </c>
      <c r="BA76">
        <v>0</v>
      </c>
      <c r="BB76">
        <v>0</v>
      </c>
      <c r="BC76">
        <v>0</v>
      </c>
      <c r="BD76"/>
      <c r="BE76"/>
      <c r="BF76"/>
      <c r="BG76"/>
      <c r="BH76"/>
      <c r="BI76"/>
      <c r="BJ76"/>
      <c r="BK76"/>
      <c r="BL76"/>
      <c r="BM76"/>
      <c r="BN76"/>
      <c r="BO76"/>
      <c r="BP76"/>
      <c r="BQ76"/>
      <c r="BR76"/>
      <c r="BS76"/>
      <c r="BT76"/>
    </row>
    <row r="77" spans="1:72" x14ac:dyDescent="0.3">
      <c r="A77" t="s">
        <v>2508</v>
      </c>
      <c r="B77">
        <v>0</v>
      </c>
      <c r="C77">
        <v>0</v>
      </c>
      <c r="D77">
        <v>43486788.890000001</v>
      </c>
      <c r="E77">
        <v>26359663</v>
      </c>
      <c r="F77">
        <v>26766628</v>
      </c>
      <c r="G77">
        <v>25825547</v>
      </c>
      <c r="H77">
        <v>24470814.350000001</v>
      </c>
      <c r="I77">
        <v>0</v>
      </c>
      <c r="J77">
        <v>25452421</v>
      </c>
      <c r="K77">
        <v>19652136</v>
      </c>
      <c r="L77">
        <v>19522147.449999999</v>
      </c>
      <c r="M77">
        <v>16825562</v>
      </c>
      <c r="N77">
        <v>7088400</v>
      </c>
      <c r="O77">
        <v>7171800</v>
      </c>
      <c r="P77">
        <v>7255200</v>
      </c>
      <c r="Q77">
        <v>9828850</v>
      </c>
      <c r="R77">
        <v>11889830</v>
      </c>
      <c r="S77">
        <v>12523010</v>
      </c>
      <c r="T77">
        <v>300000</v>
      </c>
      <c r="U77">
        <v>13595287</v>
      </c>
      <c r="V77">
        <v>13910567</v>
      </c>
      <c r="W77">
        <v>14459067</v>
      </c>
      <c r="X77">
        <v>17454287.68</v>
      </c>
      <c r="Y77">
        <v>15313173</v>
      </c>
      <c r="Z77">
        <v>11177569</v>
      </c>
      <c r="AA77">
        <v>10333754</v>
      </c>
      <c r="AB77">
        <v>11339939.68</v>
      </c>
      <c r="AC77">
        <v>0</v>
      </c>
      <c r="AD77">
        <v>12212451</v>
      </c>
      <c r="AE77">
        <v>13037556</v>
      </c>
      <c r="AF77">
        <v>13788036.68</v>
      </c>
      <c r="AG77">
        <v>0</v>
      </c>
      <c r="AH77">
        <v>16235998</v>
      </c>
      <c r="AI77">
        <v>0</v>
      </c>
      <c r="AJ77">
        <v>0</v>
      </c>
      <c r="AK77">
        <v>0</v>
      </c>
      <c r="AL77">
        <v>0</v>
      </c>
      <c r="AM77">
        <v>219292</v>
      </c>
      <c r="AN77">
        <v>219292.25</v>
      </c>
      <c r="AO77">
        <v>109646</v>
      </c>
      <c r="AP77">
        <v>219292</v>
      </c>
      <c r="AQ77">
        <v>438584</v>
      </c>
      <c r="AR77">
        <v>438584.5</v>
      </c>
      <c r="AS77">
        <v>852344</v>
      </c>
      <c r="AT77">
        <v>15822640</v>
      </c>
      <c r="AU77">
        <v>15401473</v>
      </c>
      <c r="AV77">
        <v>852343.45</v>
      </c>
      <c r="AW77">
        <v>1242682</v>
      </c>
      <c r="AX77">
        <v>16930726</v>
      </c>
      <c r="AY77">
        <v>12439581</v>
      </c>
      <c r="AZ77">
        <v>11674686</v>
      </c>
      <c r="BA77">
        <v>9379791</v>
      </c>
      <c r="BB77">
        <v>8084896</v>
      </c>
      <c r="BC77">
        <v>9819971</v>
      </c>
      <c r="BD77"/>
      <c r="BE77"/>
      <c r="BF77"/>
      <c r="BG77"/>
      <c r="BH77"/>
      <c r="BI77"/>
      <c r="BJ77"/>
      <c r="BK77"/>
      <c r="BL77"/>
      <c r="BM77"/>
      <c r="BN77"/>
      <c r="BO77"/>
      <c r="BP77"/>
      <c r="BQ77"/>
      <c r="BR77"/>
      <c r="BS77"/>
      <c r="BT77"/>
    </row>
    <row r="78" spans="1:72" x14ac:dyDescent="0.3">
      <c r="A78" t="s">
        <v>2509</v>
      </c>
      <c r="B78">
        <v>42305745</v>
      </c>
      <c r="C78">
        <v>43429517</v>
      </c>
      <c r="D78">
        <v>0</v>
      </c>
      <c r="E78">
        <v>42939369</v>
      </c>
      <c r="F78">
        <v>42968729</v>
      </c>
      <c r="G78">
        <v>44146391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c r="BE78"/>
      <c r="BF78"/>
      <c r="BG78"/>
      <c r="BH78"/>
      <c r="BI78"/>
      <c r="BJ78"/>
      <c r="BK78"/>
      <c r="BL78"/>
      <c r="BM78"/>
      <c r="BN78"/>
      <c r="BO78"/>
      <c r="BP78"/>
      <c r="BQ78"/>
      <c r="BR78"/>
      <c r="BS78"/>
      <c r="BT78"/>
    </row>
    <row r="79" spans="1:72" x14ac:dyDescent="0.3">
      <c r="A79" t="s">
        <v>2510</v>
      </c>
      <c r="B79">
        <v>7672246</v>
      </c>
      <c r="C79">
        <v>7697503</v>
      </c>
      <c r="D79">
        <v>7865714.9000000004</v>
      </c>
      <c r="E79">
        <v>7932719</v>
      </c>
      <c r="F79">
        <v>7955596</v>
      </c>
      <c r="G79">
        <v>8010998</v>
      </c>
      <c r="H79">
        <v>8027661.8399999999</v>
      </c>
      <c r="I79">
        <v>7981160</v>
      </c>
      <c r="J79">
        <v>7832612</v>
      </c>
      <c r="K79">
        <v>7754660</v>
      </c>
      <c r="L79">
        <v>7692519.96</v>
      </c>
      <c r="M79">
        <v>7556289</v>
      </c>
      <c r="N79">
        <v>7146989</v>
      </c>
      <c r="O79">
        <v>6970658</v>
      </c>
      <c r="P79">
        <v>6858851.5499999998</v>
      </c>
      <c r="Q79">
        <v>6863504</v>
      </c>
      <c r="R79">
        <v>6789275</v>
      </c>
      <c r="S79">
        <v>6702966</v>
      </c>
      <c r="T79">
        <v>6610973.7400000002</v>
      </c>
      <c r="U79">
        <v>6501818</v>
      </c>
      <c r="V79">
        <v>6395746</v>
      </c>
      <c r="W79">
        <v>6412262</v>
      </c>
      <c r="X79">
        <v>6322877.6200000001</v>
      </c>
      <c r="Y79">
        <v>6067063</v>
      </c>
      <c r="Z79">
        <v>5789989</v>
      </c>
      <c r="AA79">
        <v>5502254</v>
      </c>
      <c r="AB79">
        <v>5395426.9299999997</v>
      </c>
      <c r="AC79">
        <v>5345048</v>
      </c>
      <c r="AD79">
        <v>5248973</v>
      </c>
      <c r="AE79">
        <v>5308439</v>
      </c>
      <c r="AF79">
        <v>5184958.04</v>
      </c>
      <c r="AG79">
        <v>4995154</v>
      </c>
      <c r="AH79">
        <v>4839359</v>
      </c>
      <c r="AI79">
        <v>4660607</v>
      </c>
      <c r="AJ79">
        <v>4502246.96</v>
      </c>
      <c r="AK79">
        <v>4361059</v>
      </c>
      <c r="AL79">
        <v>4300875</v>
      </c>
      <c r="AM79">
        <v>4139791</v>
      </c>
      <c r="AN79">
        <v>3890619.9</v>
      </c>
      <c r="AO79">
        <v>3816154</v>
      </c>
      <c r="AP79">
        <v>3570776</v>
      </c>
      <c r="AQ79">
        <v>3431855</v>
      </c>
      <c r="AR79">
        <v>3340313.55</v>
      </c>
      <c r="AS79">
        <v>3252176</v>
      </c>
      <c r="AT79">
        <v>3109763</v>
      </c>
      <c r="AU79">
        <v>3101098</v>
      </c>
      <c r="AV79">
        <v>2994670.37</v>
      </c>
      <c r="AW79">
        <v>3078244</v>
      </c>
      <c r="AX79">
        <v>3000566</v>
      </c>
      <c r="AY79">
        <v>0</v>
      </c>
      <c r="AZ79">
        <v>0</v>
      </c>
      <c r="BA79">
        <v>0</v>
      </c>
      <c r="BB79">
        <v>0</v>
      </c>
      <c r="BC79">
        <v>0</v>
      </c>
      <c r="BD79"/>
      <c r="BE79"/>
      <c r="BF79"/>
      <c r="BG79"/>
      <c r="BH79"/>
      <c r="BI79"/>
      <c r="BJ79"/>
      <c r="BK79"/>
      <c r="BL79"/>
      <c r="BM79"/>
      <c r="BN79"/>
      <c r="BO79"/>
      <c r="BP79"/>
      <c r="BQ79"/>
      <c r="BR79"/>
      <c r="BS79"/>
      <c r="BT79"/>
    </row>
    <row r="80" spans="1:72" x14ac:dyDescent="0.3">
      <c r="A80" t="s">
        <v>2486</v>
      </c>
      <c r="B80">
        <v>7672246</v>
      </c>
      <c r="C80">
        <v>7697503</v>
      </c>
      <c r="D80">
        <v>7865714.9000000004</v>
      </c>
      <c r="E80">
        <v>7932719</v>
      </c>
      <c r="F80">
        <v>7955596</v>
      </c>
      <c r="G80">
        <v>8010998</v>
      </c>
      <c r="H80">
        <v>8027661.8399999999</v>
      </c>
      <c r="I80">
        <v>7981160</v>
      </c>
      <c r="J80">
        <v>7832612</v>
      </c>
      <c r="K80">
        <v>7754660</v>
      </c>
      <c r="L80">
        <v>7692519.96</v>
      </c>
      <c r="M80">
        <v>7556289</v>
      </c>
      <c r="N80">
        <v>7146989</v>
      </c>
      <c r="O80">
        <v>6970658</v>
      </c>
      <c r="P80">
        <v>6858851.5499999998</v>
      </c>
      <c r="Q80">
        <v>6863504</v>
      </c>
      <c r="R80">
        <v>6789275</v>
      </c>
      <c r="S80">
        <v>6702966</v>
      </c>
      <c r="T80">
        <v>6610973.7400000002</v>
      </c>
      <c r="U80">
        <v>6501818</v>
      </c>
      <c r="V80">
        <v>6395746</v>
      </c>
      <c r="W80">
        <v>6412262</v>
      </c>
      <c r="X80">
        <v>6322877.6200000001</v>
      </c>
      <c r="Y80">
        <v>6067063</v>
      </c>
      <c r="Z80">
        <v>5789989</v>
      </c>
      <c r="AA80">
        <v>5502254</v>
      </c>
      <c r="AB80">
        <v>5395426.9299999997</v>
      </c>
      <c r="AC80">
        <v>5345048</v>
      </c>
      <c r="AD80">
        <v>5248973</v>
      </c>
      <c r="AE80">
        <v>5308439</v>
      </c>
      <c r="AF80">
        <v>5184958.04</v>
      </c>
      <c r="AG80">
        <v>4995154</v>
      </c>
      <c r="AH80">
        <v>4839359</v>
      </c>
      <c r="AI80">
        <v>4660607</v>
      </c>
      <c r="AJ80">
        <v>4502246.96</v>
      </c>
      <c r="AK80">
        <v>4361059</v>
      </c>
      <c r="AL80">
        <v>4300875</v>
      </c>
      <c r="AM80">
        <v>4139791</v>
      </c>
      <c r="AN80">
        <v>3890619.9</v>
      </c>
      <c r="AO80">
        <v>3816154</v>
      </c>
      <c r="AP80">
        <v>3570776</v>
      </c>
      <c r="AQ80">
        <v>3431855</v>
      </c>
      <c r="AR80">
        <v>3340313.55</v>
      </c>
      <c r="AS80">
        <v>3252176</v>
      </c>
      <c r="AT80">
        <v>3109763</v>
      </c>
      <c r="AU80">
        <v>3101098</v>
      </c>
      <c r="AV80">
        <v>2994670.37</v>
      </c>
      <c r="AW80">
        <v>3078244</v>
      </c>
      <c r="AX80">
        <v>3000566</v>
      </c>
      <c r="AY80">
        <v>0</v>
      </c>
      <c r="AZ80">
        <v>0</v>
      </c>
      <c r="BA80">
        <v>0</v>
      </c>
      <c r="BB80">
        <v>0</v>
      </c>
      <c r="BC80">
        <v>0</v>
      </c>
      <c r="BD80"/>
      <c r="BE80"/>
      <c r="BF80"/>
      <c r="BG80"/>
      <c r="BH80"/>
      <c r="BI80"/>
      <c r="BJ80"/>
      <c r="BK80"/>
      <c r="BL80"/>
      <c r="BM80"/>
      <c r="BN80"/>
      <c r="BO80"/>
      <c r="BP80"/>
      <c r="BQ80"/>
      <c r="BR80"/>
      <c r="BS80"/>
      <c r="BT80"/>
    </row>
    <row r="81" spans="1:72" x14ac:dyDescent="0.3">
      <c r="A81" t="s">
        <v>3073</v>
      </c>
      <c r="B81">
        <v>29924648</v>
      </c>
      <c r="C81">
        <v>30374059</v>
      </c>
      <c r="D81">
        <v>30649055.870000001</v>
      </c>
      <c r="E81">
        <v>31034993</v>
      </c>
      <c r="F81">
        <v>31431303</v>
      </c>
      <c r="G81">
        <v>31846646</v>
      </c>
      <c r="H81">
        <v>32292675.949999999</v>
      </c>
      <c r="I81">
        <v>32662287</v>
      </c>
      <c r="J81">
        <v>32996166</v>
      </c>
      <c r="K81">
        <v>32086809</v>
      </c>
      <c r="L81">
        <v>32310327.219999999</v>
      </c>
      <c r="M81">
        <v>32471258</v>
      </c>
      <c r="N81">
        <v>26755251</v>
      </c>
      <c r="O81">
        <v>26863949</v>
      </c>
      <c r="P81">
        <v>26938527.780000001</v>
      </c>
      <c r="Q81">
        <v>15864850</v>
      </c>
      <c r="R81">
        <v>15638152</v>
      </c>
      <c r="S81">
        <v>15798365</v>
      </c>
      <c r="T81">
        <v>15679144.77</v>
      </c>
      <c r="U81">
        <v>15447032</v>
      </c>
      <c r="V81">
        <v>15492222</v>
      </c>
      <c r="W81">
        <v>15631507</v>
      </c>
      <c r="X81">
        <v>15786750.09</v>
      </c>
      <c r="Y81">
        <v>14595335</v>
      </c>
      <c r="Z81">
        <v>14662761</v>
      </c>
      <c r="AA81">
        <v>14731110</v>
      </c>
      <c r="AB81">
        <v>14830725.27</v>
      </c>
      <c r="AC81">
        <v>14965464</v>
      </c>
      <c r="AD81">
        <v>15527241</v>
      </c>
      <c r="AE81">
        <v>4942758</v>
      </c>
      <c r="AF81">
        <v>4941489.04</v>
      </c>
      <c r="AG81">
        <v>4902899</v>
      </c>
      <c r="AH81">
        <v>4639563</v>
      </c>
      <c r="AI81">
        <v>4645633</v>
      </c>
      <c r="AJ81">
        <v>4717556.26</v>
      </c>
      <c r="AK81">
        <v>4777146</v>
      </c>
      <c r="AL81">
        <v>4801451</v>
      </c>
      <c r="AM81">
        <v>4809003</v>
      </c>
      <c r="AN81">
        <v>4731512.0599999996</v>
      </c>
      <c r="AO81">
        <v>4207140</v>
      </c>
      <c r="AP81">
        <v>4100293</v>
      </c>
      <c r="AQ81">
        <v>4187884</v>
      </c>
      <c r="AR81">
        <v>4235482.13</v>
      </c>
      <c r="AS81">
        <v>4350328</v>
      </c>
      <c r="AT81">
        <v>4447002</v>
      </c>
      <c r="AU81">
        <v>4816667</v>
      </c>
      <c r="AV81">
        <v>4744359.33</v>
      </c>
      <c r="AW81">
        <v>4647268</v>
      </c>
      <c r="AX81">
        <v>4709325</v>
      </c>
      <c r="AY81">
        <v>0</v>
      </c>
      <c r="AZ81">
        <v>0</v>
      </c>
      <c r="BA81">
        <v>0</v>
      </c>
      <c r="BB81">
        <v>0</v>
      </c>
      <c r="BC81">
        <v>0</v>
      </c>
      <c r="BD81"/>
      <c r="BE81"/>
      <c r="BF81"/>
      <c r="BG81"/>
      <c r="BH81"/>
      <c r="BI81"/>
      <c r="BJ81"/>
      <c r="BK81"/>
      <c r="BL81"/>
      <c r="BM81"/>
      <c r="BN81"/>
      <c r="BO81"/>
      <c r="BP81"/>
      <c r="BQ81"/>
      <c r="BR81"/>
      <c r="BS81"/>
      <c r="BT81"/>
    </row>
    <row r="82" spans="1:72" x14ac:dyDescent="0.3">
      <c r="A82" t="s">
        <v>3069</v>
      </c>
      <c r="B82">
        <v>29924648</v>
      </c>
      <c r="C82">
        <v>30374059</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3070</v>
      </c>
      <c r="B83">
        <v>0</v>
      </c>
      <c r="C83">
        <v>0</v>
      </c>
      <c r="D83">
        <v>0</v>
      </c>
      <c r="E83">
        <v>31034993</v>
      </c>
      <c r="F83">
        <v>31431303</v>
      </c>
      <c r="G83">
        <v>31846646</v>
      </c>
      <c r="H83">
        <v>32292675.949999999</v>
      </c>
      <c r="I83">
        <v>0</v>
      </c>
      <c r="J83">
        <v>32996166</v>
      </c>
      <c r="K83">
        <v>32086809</v>
      </c>
      <c r="L83">
        <v>32310327.219999999</v>
      </c>
      <c r="M83">
        <v>32471258</v>
      </c>
      <c r="N83">
        <v>26755251</v>
      </c>
      <c r="O83">
        <v>26863949</v>
      </c>
      <c r="P83">
        <v>26938527.780000001</v>
      </c>
      <c r="Q83">
        <v>15864850</v>
      </c>
      <c r="R83">
        <v>15638152</v>
      </c>
      <c r="S83">
        <v>15798365</v>
      </c>
      <c r="T83">
        <v>0</v>
      </c>
      <c r="U83">
        <v>15447032</v>
      </c>
      <c r="V83">
        <v>15492222</v>
      </c>
      <c r="W83">
        <v>15631507</v>
      </c>
      <c r="X83">
        <v>15786750.09</v>
      </c>
      <c r="Y83">
        <v>14595335</v>
      </c>
      <c r="Z83">
        <v>14662761</v>
      </c>
      <c r="AA83">
        <v>14731110</v>
      </c>
      <c r="AB83">
        <v>14830725.27</v>
      </c>
      <c r="AC83">
        <v>0</v>
      </c>
      <c r="AD83">
        <v>15527241</v>
      </c>
      <c r="AE83">
        <v>4942758</v>
      </c>
      <c r="AF83">
        <v>4941489.04</v>
      </c>
      <c r="AG83">
        <v>0</v>
      </c>
      <c r="AH83">
        <v>4639563</v>
      </c>
      <c r="AI83">
        <v>0</v>
      </c>
      <c r="AJ83">
        <v>0</v>
      </c>
      <c r="AK83">
        <v>0</v>
      </c>
      <c r="AL83">
        <v>0</v>
      </c>
      <c r="AM83">
        <v>0</v>
      </c>
      <c r="AN83">
        <v>0</v>
      </c>
      <c r="AO83">
        <v>0</v>
      </c>
      <c r="AP83">
        <v>0</v>
      </c>
      <c r="AQ83">
        <v>0</v>
      </c>
      <c r="AR83">
        <v>0</v>
      </c>
      <c r="AS83">
        <v>0</v>
      </c>
      <c r="AT83">
        <v>4447002</v>
      </c>
      <c r="AU83">
        <v>4816667</v>
      </c>
      <c r="AV83">
        <v>0</v>
      </c>
      <c r="AW83">
        <v>0</v>
      </c>
      <c r="AX83">
        <v>4709325</v>
      </c>
      <c r="AY83">
        <v>0</v>
      </c>
      <c r="AZ83">
        <v>0</v>
      </c>
      <c r="BA83">
        <v>0</v>
      </c>
      <c r="BB83">
        <v>0</v>
      </c>
      <c r="BC83">
        <v>0</v>
      </c>
      <c r="BD83"/>
      <c r="BE83"/>
      <c r="BF83"/>
      <c r="BG83"/>
      <c r="BH83"/>
      <c r="BI83"/>
      <c r="BJ83"/>
      <c r="BK83"/>
      <c r="BL83"/>
      <c r="BM83"/>
      <c r="BN83"/>
      <c r="BO83"/>
      <c r="BP83"/>
      <c r="BQ83"/>
      <c r="BR83"/>
      <c r="BS83"/>
      <c r="BT83"/>
    </row>
    <row r="84" spans="1:72" x14ac:dyDescent="0.3">
      <c r="A84" t="s">
        <v>2503</v>
      </c>
      <c r="B84">
        <v>0</v>
      </c>
      <c r="C84">
        <v>0</v>
      </c>
      <c r="D84">
        <v>30649055.870000001</v>
      </c>
      <c r="E84">
        <v>0</v>
      </c>
      <c r="F84">
        <v>0</v>
      </c>
      <c r="G84">
        <v>0</v>
      </c>
      <c r="H84">
        <v>0</v>
      </c>
      <c r="I84">
        <v>32662287</v>
      </c>
      <c r="J84">
        <v>0</v>
      </c>
      <c r="K84">
        <v>0</v>
      </c>
      <c r="L84">
        <v>0</v>
      </c>
      <c r="M84">
        <v>0</v>
      </c>
      <c r="N84">
        <v>0</v>
      </c>
      <c r="O84">
        <v>0</v>
      </c>
      <c r="P84">
        <v>0</v>
      </c>
      <c r="Q84">
        <v>0</v>
      </c>
      <c r="R84">
        <v>0</v>
      </c>
      <c r="S84">
        <v>0</v>
      </c>
      <c r="T84">
        <v>15679144.77</v>
      </c>
      <c r="U84">
        <v>0</v>
      </c>
      <c r="V84">
        <v>0</v>
      </c>
      <c r="W84">
        <v>0</v>
      </c>
      <c r="X84">
        <v>0</v>
      </c>
      <c r="Y84">
        <v>0</v>
      </c>
      <c r="Z84">
        <v>0</v>
      </c>
      <c r="AA84">
        <v>0</v>
      </c>
      <c r="AB84">
        <v>0</v>
      </c>
      <c r="AC84">
        <v>14965464</v>
      </c>
      <c r="AD84">
        <v>0</v>
      </c>
      <c r="AE84">
        <v>0</v>
      </c>
      <c r="AF84">
        <v>0</v>
      </c>
      <c r="AG84">
        <v>4902899</v>
      </c>
      <c r="AH84">
        <v>0</v>
      </c>
      <c r="AI84">
        <v>4645633</v>
      </c>
      <c r="AJ84">
        <v>4717556.26</v>
      </c>
      <c r="AK84">
        <v>4777146</v>
      </c>
      <c r="AL84">
        <v>4801451</v>
      </c>
      <c r="AM84">
        <v>4809003</v>
      </c>
      <c r="AN84">
        <v>4731512.0599999996</v>
      </c>
      <c r="AO84">
        <v>4207140</v>
      </c>
      <c r="AP84">
        <v>4100293</v>
      </c>
      <c r="AQ84">
        <v>4187884</v>
      </c>
      <c r="AR84">
        <v>4235482.13</v>
      </c>
      <c r="AS84">
        <v>4350328</v>
      </c>
      <c r="AT84">
        <v>0</v>
      </c>
      <c r="AU84">
        <v>0</v>
      </c>
      <c r="AV84">
        <v>4744359.33</v>
      </c>
      <c r="AW84">
        <v>4647268</v>
      </c>
      <c r="AX84">
        <v>0</v>
      </c>
      <c r="AY84">
        <v>0</v>
      </c>
      <c r="AZ84">
        <v>0</v>
      </c>
      <c r="BA84">
        <v>0</v>
      </c>
      <c r="BB84">
        <v>0</v>
      </c>
      <c r="BC84">
        <v>0</v>
      </c>
      <c r="BD84"/>
      <c r="BE84"/>
      <c r="BF84"/>
      <c r="BG84"/>
      <c r="BH84"/>
      <c r="BI84"/>
      <c r="BJ84"/>
      <c r="BK84"/>
      <c r="BL84"/>
      <c r="BM84"/>
      <c r="BN84"/>
      <c r="BO84"/>
      <c r="BP84"/>
      <c r="BQ84"/>
      <c r="BR84"/>
      <c r="BS84"/>
      <c r="BT84"/>
    </row>
    <row r="85" spans="1:72" x14ac:dyDescent="0.3">
      <c r="A85" t="s">
        <v>2723</v>
      </c>
      <c r="B85">
        <v>317610</v>
      </c>
      <c r="C85">
        <v>314435</v>
      </c>
      <c r="D85">
        <v>384188.22</v>
      </c>
      <c r="E85">
        <v>379692</v>
      </c>
      <c r="F85">
        <v>375996</v>
      </c>
      <c r="G85">
        <v>372305</v>
      </c>
      <c r="H85">
        <v>287057.46999999997</v>
      </c>
      <c r="I85">
        <v>284120</v>
      </c>
      <c r="J85">
        <v>281225</v>
      </c>
      <c r="K85">
        <v>278349</v>
      </c>
      <c r="L85">
        <v>275479.21999999997</v>
      </c>
      <c r="M85">
        <v>272660</v>
      </c>
      <c r="N85">
        <v>269882</v>
      </c>
      <c r="O85">
        <v>267122</v>
      </c>
      <c r="P85">
        <v>264368</v>
      </c>
      <c r="Q85">
        <v>261663</v>
      </c>
      <c r="R85">
        <v>258996</v>
      </c>
      <c r="S85">
        <v>256348</v>
      </c>
      <c r="T85">
        <v>253704.98</v>
      </c>
      <c r="U85">
        <v>251109</v>
      </c>
      <c r="V85">
        <v>239027</v>
      </c>
      <c r="W85">
        <v>236582</v>
      </c>
      <c r="X85">
        <v>234141.78</v>
      </c>
      <c r="Y85">
        <v>41189</v>
      </c>
      <c r="Z85">
        <v>40771</v>
      </c>
      <c r="AA85">
        <v>40367</v>
      </c>
      <c r="AB85">
        <v>39967.449999999997</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2512</v>
      </c>
      <c r="B86">
        <v>765172</v>
      </c>
      <c r="C86">
        <v>746327</v>
      </c>
      <c r="D86">
        <v>730904.81</v>
      </c>
      <c r="E86">
        <v>708777</v>
      </c>
      <c r="F86">
        <v>686340</v>
      </c>
      <c r="G86">
        <v>671135</v>
      </c>
      <c r="H86">
        <v>649366.79</v>
      </c>
      <c r="I86">
        <v>633494</v>
      </c>
      <c r="J86">
        <v>614632</v>
      </c>
      <c r="K86">
        <v>467210</v>
      </c>
      <c r="L86">
        <v>430963.7</v>
      </c>
      <c r="M86">
        <v>397904</v>
      </c>
      <c r="N86">
        <v>370475</v>
      </c>
      <c r="O86">
        <v>359221</v>
      </c>
      <c r="P86">
        <v>345494.34</v>
      </c>
      <c r="Q86">
        <v>336679</v>
      </c>
      <c r="R86">
        <v>327052</v>
      </c>
      <c r="S86">
        <v>323849</v>
      </c>
      <c r="T86">
        <v>312079.15000000002</v>
      </c>
      <c r="U86">
        <v>306136</v>
      </c>
      <c r="V86">
        <v>295378</v>
      </c>
      <c r="W86">
        <v>284619</v>
      </c>
      <c r="X86">
        <v>274543.71999999997</v>
      </c>
      <c r="Y86">
        <v>215591</v>
      </c>
      <c r="Z86">
        <v>208737</v>
      </c>
      <c r="AA86">
        <v>200233</v>
      </c>
      <c r="AB86">
        <v>193475.85</v>
      </c>
      <c r="AC86">
        <v>189986</v>
      </c>
      <c r="AD86">
        <v>183507</v>
      </c>
      <c r="AE86">
        <v>177028</v>
      </c>
      <c r="AF86">
        <v>171551.58</v>
      </c>
      <c r="AG86">
        <v>165495</v>
      </c>
      <c r="AH86">
        <v>158791</v>
      </c>
      <c r="AI86">
        <v>152050</v>
      </c>
      <c r="AJ86">
        <v>127976.43</v>
      </c>
      <c r="AK86">
        <v>123506</v>
      </c>
      <c r="AL86">
        <v>119209</v>
      </c>
      <c r="AM86">
        <v>114738</v>
      </c>
      <c r="AN86">
        <v>110267.66</v>
      </c>
      <c r="AO86">
        <v>106349</v>
      </c>
      <c r="AP86">
        <v>102268</v>
      </c>
      <c r="AQ86">
        <v>98397</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2513</v>
      </c>
      <c r="B87">
        <v>3295939</v>
      </c>
      <c r="C87">
        <v>3193242</v>
      </c>
      <c r="D87">
        <v>2623959.1</v>
      </c>
      <c r="E87">
        <v>2635278</v>
      </c>
      <c r="F87">
        <v>2611933</v>
      </c>
      <c r="G87">
        <v>2519246</v>
      </c>
      <c r="H87">
        <v>1974785.57</v>
      </c>
      <c r="I87">
        <v>2012925</v>
      </c>
      <c r="J87">
        <v>2018915</v>
      </c>
      <c r="K87">
        <v>2027240</v>
      </c>
      <c r="L87">
        <v>2035483.31</v>
      </c>
      <c r="M87">
        <v>2044402</v>
      </c>
      <c r="N87">
        <v>0</v>
      </c>
      <c r="O87">
        <v>0</v>
      </c>
      <c r="P87">
        <v>0</v>
      </c>
      <c r="Q87">
        <v>6940</v>
      </c>
      <c r="R87">
        <v>16560</v>
      </c>
      <c r="S87">
        <v>25026</v>
      </c>
      <c r="T87">
        <v>35150.93</v>
      </c>
      <c r="U87">
        <v>45451</v>
      </c>
      <c r="V87">
        <v>54871</v>
      </c>
      <c r="W87">
        <v>64850</v>
      </c>
      <c r="X87">
        <v>76594.16</v>
      </c>
      <c r="Y87">
        <v>84689</v>
      </c>
      <c r="Z87">
        <v>94563</v>
      </c>
      <c r="AA87">
        <v>113581</v>
      </c>
      <c r="AB87">
        <v>139265.42000000001</v>
      </c>
      <c r="AC87">
        <v>124081</v>
      </c>
      <c r="AD87">
        <v>135636</v>
      </c>
      <c r="AE87">
        <v>144659</v>
      </c>
      <c r="AF87">
        <v>155447.69</v>
      </c>
      <c r="AG87">
        <v>838418</v>
      </c>
      <c r="AH87">
        <v>866250</v>
      </c>
      <c r="AI87">
        <v>893844</v>
      </c>
      <c r="AJ87">
        <v>921438.71999999997</v>
      </c>
      <c r="AK87">
        <v>948800</v>
      </c>
      <c r="AL87">
        <v>976161</v>
      </c>
      <c r="AM87">
        <v>999853</v>
      </c>
      <c r="AN87">
        <v>1030884.87</v>
      </c>
      <c r="AO87">
        <v>1589699</v>
      </c>
      <c r="AP87">
        <v>1623799</v>
      </c>
      <c r="AQ87">
        <v>1588243</v>
      </c>
      <c r="AR87">
        <v>1677091.16</v>
      </c>
      <c r="AS87">
        <v>1710921</v>
      </c>
      <c r="AT87">
        <v>1744548</v>
      </c>
      <c r="AU87">
        <v>1778175</v>
      </c>
      <c r="AV87">
        <v>1812014.34</v>
      </c>
      <c r="AW87">
        <v>681936</v>
      </c>
      <c r="AX87">
        <v>693038</v>
      </c>
      <c r="AY87">
        <v>0</v>
      </c>
      <c r="AZ87">
        <v>0</v>
      </c>
      <c r="BA87">
        <v>0</v>
      </c>
      <c r="BB87">
        <v>0</v>
      </c>
      <c r="BC87">
        <v>0</v>
      </c>
      <c r="BD87"/>
      <c r="BE87"/>
      <c r="BF87"/>
      <c r="BG87"/>
      <c r="BH87"/>
      <c r="BI87"/>
      <c r="BJ87"/>
      <c r="BK87"/>
      <c r="BL87"/>
      <c r="BM87"/>
      <c r="BN87"/>
      <c r="BO87"/>
      <c r="BP87"/>
      <c r="BQ87"/>
      <c r="BR87"/>
      <c r="BS87"/>
      <c r="BT87"/>
    </row>
    <row r="88" spans="1:72" x14ac:dyDescent="0.3">
      <c r="A88" t="s">
        <v>2514</v>
      </c>
      <c r="B88">
        <v>0</v>
      </c>
      <c r="C88">
        <v>0</v>
      </c>
      <c r="D88">
        <v>707.36</v>
      </c>
      <c r="E88">
        <v>707</v>
      </c>
      <c r="F88">
        <v>707</v>
      </c>
      <c r="G88">
        <v>707</v>
      </c>
      <c r="H88">
        <v>707.36</v>
      </c>
      <c r="I88">
        <v>707</v>
      </c>
      <c r="J88">
        <v>707</v>
      </c>
      <c r="K88">
        <v>707</v>
      </c>
      <c r="L88">
        <v>233796.71</v>
      </c>
      <c r="M88">
        <v>235494</v>
      </c>
      <c r="N88">
        <v>237191</v>
      </c>
      <c r="O88">
        <v>242888</v>
      </c>
      <c r="P88">
        <v>259365.3</v>
      </c>
      <c r="Q88">
        <v>249391</v>
      </c>
      <c r="R88">
        <v>251735</v>
      </c>
      <c r="S88">
        <v>254079</v>
      </c>
      <c r="T88">
        <v>256422.34</v>
      </c>
      <c r="U88">
        <v>287116</v>
      </c>
      <c r="V88">
        <v>288884</v>
      </c>
      <c r="W88">
        <v>262653</v>
      </c>
      <c r="X88">
        <v>264422.65999999997</v>
      </c>
      <c r="Y88">
        <v>1258747</v>
      </c>
      <c r="Z88">
        <v>1261962</v>
      </c>
      <c r="AA88">
        <v>1213985</v>
      </c>
      <c r="AB88">
        <v>1221974.67</v>
      </c>
      <c r="AC88">
        <v>1228724</v>
      </c>
      <c r="AD88">
        <v>1196421</v>
      </c>
      <c r="AE88">
        <v>1268984</v>
      </c>
      <c r="AF88">
        <v>1015418.01</v>
      </c>
      <c r="AG88">
        <v>1056398</v>
      </c>
      <c r="AH88">
        <v>1045027</v>
      </c>
      <c r="AI88">
        <v>677059</v>
      </c>
      <c r="AJ88">
        <v>679267.22</v>
      </c>
      <c r="AK88">
        <v>133203</v>
      </c>
      <c r="AL88">
        <v>152578</v>
      </c>
      <c r="AM88">
        <v>8157</v>
      </c>
      <c r="AN88">
        <v>8156.69</v>
      </c>
      <c r="AO88">
        <v>8157</v>
      </c>
      <c r="AP88">
        <v>8157</v>
      </c>
      <c r="AQ88">
        <v>8157</v>
      </c>
      <c r="AR88">
        <v>8156.69</v>
      </c>
      <c r="AS88">
        <v>8157</v>
      </c>
      <c r="AT88">
        <v>8157</v>
      </c>
      <c r="AU88">
        <v>26267</v>
      </c>
      <c r="AV88">
        <v>23119.45</v>
      </c>
      <c r="AW88">
        <v>17686</v>
      </c>
      <c r="AX88">
        <v>5957</v>
      </c>
      <c r="AY88">
        <v>9674876</v>
      </c>
      <c r="AZ88">
        <v>8423357</v>
      </c>
      <c r="BA88">
        <v>8382173</v>
      </c>
      <c r="BB88">
        <v>8373775</v>
      </c>
      <c r="BC88">
        <v>8319114</v>
      </c>
      <c r="BD88"/>
      <c r="BE88"/>
      <c r="BF88"/>
      <c r="BG88"/>
      <c r="BH88"/>
      <c r="BI88"/>
      <c r="BJ88"/>
      <c r="BK88"/>
      <c r="BL88"/>
      <c r="BM88"/>
      <c r="BN88"/>
      <c r="BO88"/>
      <c r="BP88"/>
      <c r="BQ88"/>
      <c r="BR88"/>
      <c r="BS88"/>
      <c r="BT88"/>
    </row>
    <row r="89" spans="1:72" x14ac:dyDescent="0.3">
      <c r="A89" t="s">
        <v>803</v>
      </c>
      <c r="B89">
        <v>118284327</v>
      </c>
      <c r="C89">
        <v>118093400</v>
      </c>
      <c r="D89">
        <v>114096116.90000001</v>
      </c>
      <c r="E89">
        <v>112712280</v>
      </c>
      <c r="F89">
        <v>113504956</v>
      </c>
      <c r="G89">
        <v>114085699</v>
      </c>
      <c r="H89">
        <v>68395793.790000007</v>
      </c>
      <c r="I89">
        <v>70735968</v>
      </c>
      <c r="J89">
        <v>69196678</v>
      </c>
      <c r="K89">
        <v>62685129</v>
      </c>
      <c r="L89">
        <v>62918735.229999997</v>
      </c>
      <c r="M89">
        <v>60221587</v>
      </c>
      <c r="N89">
        <v>42286206</v>
      </c>
      <c r="O89">
        <v>42293656</v>
      </c>
      <c r="P89">
        <v>42339824.630000003</v>
      </c>
      <c r="Q89">
        <v>33863228</v>
      </c>
      <c r="R89">
        <v>35622951</v>
      </c>
      <c r="S89">
        <v>36334994</v>
      </c>
      <c r="T89">
        <v>36644143.140000001</v>
      </c>
      <c r="U89">
        <v>36733949</v>
      </c>
      <c r="V89">
        <v>36976695</v>
      </c>
      <c r="W89">
        <v>37651540</v>
      </c>
      <c r="X89">
        <v>40713617.719999999</v>
      </c>
      <c r="Y89">
        <v>37909120</v>
      </c>
      <c r="Z89">
        <v>33569685</v>
      </c>
      <c r="AA89">
        <v>32135284</v>
      </c>
      <c r="AB89">
        <v>33160775.27</v>
      </c>
      <c r="AC89">
        <v>33363898</v>
      </c>
      <c r="AD89">
        <v>34504229</v>
      </c>
      <c r="AE89">
        <v>24879424</v>
      </c>
      <c r="AF89">
        <v>25256901.039999999</v>
      </c>
      <c r="AG89">
        <v>26737881</v>
      </c>
      <c r="AH89">
        <v>27784988</v>
      </c>
      <c r="AI89">
        <v>29406441</v>
      </c>
      <c r="AJ89">
        <v>29892183.59</v>
      </c>
      <c r="AK89">
        <v>31293492</v>
      </c>
      <c r="AL89">
        <v>30482792</v>
      </c>
      <c r="AM89">
        <v>29764422</v>
      </c>
      <c r="AN89">
        <v>28255497.620000001</v>
      </c>
      <c r="AO89">
        <v>24327388</v>
      </c>
      <c r="AP89">
        <v>23666308</v>
      </c>
      <c r="AQ89">
        <v>26046322</v>
      </c>
      <c r="AR89">
        <v>24694309.420000002</v>
      </c>
      <c r="AS89">
        <v>24170087</v>
      </c>
      <c r="AT89">
        <v>25984454</v>
      </c>
      <c r="AU89">
        <v>25123680</v>
      </c>
      <c r="AV89">
        <v>25304534.84</v>
      </c>
      <c r="AW89">
        <v>27622612</v>
      </c>
      <c r="AX89">
        <v>26783606</v>
      </c>
      <c r="AY89">
        <v>22293281</v>
      </c>
      <c r="AZ89">
        <v>20259631</v>
      </c>
      <c r="BA89">
        <v>17761964</v>
      </c>
      <c r="BB89">
        <v>16458671</v>
      </c>
      <c r="BC89">
        <v>18139085</v>
      </c>
      <c r="BD89"/>
      <c r="BE89"/>
      <c r="BF89"/>
      <c r="BG89"/>
      <c r="BH89"/>
      <c r="BI89"/>
      <c r="BJ89"/>
      <c r="BK89"/>
      <c r="BL89"/>
      <c r="BM89"/>
      <c r="BN89"/>
      <c r="BO89"/>
      <c r="BP89"/>
      <c r="BQ89"/>
      <c r="BR89"/>
      <c r="BS89"/>
      <c r="BT89"/>
    </row>
    <row r="90" spans="1:72" x14ac:dyDescent="0.3">
      <c r="A90" t="s">
        <v>804</v>
      </c>
      <c r="B90">
        <v>144116643</v>
      </c>
      <c r="C90">
        <v>141772718</v>
      </c>
      <c r="D90">
        <v>144650205.86000001</v>
      </c>
      <c r="E90">
        <v>147125862</v>
      </c>
      <c r="F90">
        <v>144121230</v>
      </c>
      <c r="G90">
        <v>144116945</v>
      </c>
      <c r="H90">
        <v>89470770.980000004</v>
      </c>
      <c r="I90">
        <v>92676170</v>
      </c>
      <c r="J90">
        <v>94142860</v>
      </c>
      <c r="K90">
        <v>86031883</v>
      </c>
      <c r="L90">
        <v>87532089.370000005</v>
      </c>
      <c r="M90">
        <v>84962376</v>
      </c>
      <c r="N90">
        <v>59093450</v>
      </c>
      <c r="O90">
        <v>55571487</v>
      </c>
      <c r="P90">
        <v>56693803.68</v>
      </c>
      <c r="Q90">
        <v>51613078</v>
      </c>
      <c r="R90">
        <v>53968702</v>
      </c>
      <c r="S90">
        <v>49398180</v>
      </c>
      <c r="T90">
        <v>51522546.600000001</v>
      </c>
      <c r="U90">
        <v>51679004</v>
      </c>
      <c r="V90">
        <v>53205822</v>
      </c>
      <c r="W90">
        <v>54358394</v>
      </c>
      <c r="X90">
        <v>56243515.359999999</v>
      </c>
      <c r="Y90">
        <v>55061394</v>
      </c>
      <c r="Z90">
        <v>54795307</v>
      </c>
      <c r="AA90">
        <v>45767476</v>
      </c>
      <c r="AB90">
        <v>47287266.649999999</v>
      </c>
      <c r="AC90">
        <v>46067152</v>
      </c>
      <c r="AD90">
        <v>47094641</v>
      </c>
      <c r="AE90">
        <v>40582475</v>
      </c>
      <c r="AF90">
        <v>40715132.969999999</v>
      </c>
      <c r="AG90">
        <v>40519551</v>
      </c>
      <c r="AH90">
        <v>39705990</v>
      </c>
      <c r="AI90">
        <v>43612671</v>
      </c>
      <c r="AJ90">
        <v>44383844.719999999</v>
      </c>
      <c r="AK90">
        <v>43578764</v>
      </c>
      <c r="AL90">
        <v>44389292</v>
      </c>
      <c r="AM90">
        <v>44094427</v>
      </c>
      <c r="AN90">
        <v>43610987.670000002</v>
      </c>
      <c r="AO90">
        <v>42431796</v>
      </c>
      <c r="AP90">
        <v>36878809</v>
      </c>
      <c r="AQ90">
        <v>35407032</v>
      </c>
      <c r="AR90">
        <v>34847603.630000003</v>
      </c>
      <c r="AS90">
        <v>32402187</v>
      </c>
      <c r="AT90">
        <v>32983595</v>
      </c>
      <c r="AU90">
        <v>31577864</v>
      </c>
      <c r="AV90">
        <v>31887347.739999998</v>
      </c>
      <c r="AW90">
        <v>33366788</v>
      </c>
      <c r="AX90">
        <v>34187557</v>
      </c>
      <c r="AY90">
        <v>30586707</v>
      </c>
      <c r="AZ90">
        <v>28610457</v>
      </c>
      <c r="BA90">
        <v>25231670</v>
      </c>
      <c r="BB90">
        <v>23288179</v>
      </c>
      <c r="BC90">
        <v>22768066</v>
      </c>
      <c r="BD90"/>
      <c r="BE90"/>
      <c r="BF90"/>
      <c r="BG90"/>
      <c r="BH90"/>
      <c r="BI90"/>
      <c r="BJ90"/>
      <c r="BK90"/>
      <c r="BL90"/>
      <c r="BM90"/>
      <c r="BN90"/>
      <c r="BO90"/>
      <c r="BP90"/>
      <c r="BQ90"/>
      <c r="BR90"/>
      <c r="BS90"/>
      <c r="BT90"/>
    </row>
    <row r="91" spans="1:72" x14ac:dyDescent="0.3">
      <c r="A91" t="s">
        <v>2515</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t="s">
        <v>2516</v>
      </c>
      <c r="B92">
        <v>2244000</v>
      </c>
      <c r="C92">
        <v>2244000</v>
      </c>
      <c r="D92">
        <v>2244000</v>
      </c>
      <c r="E92">
        <v>2244000</v>
      </c>
      <c r="F92">
        <v>2244000</v>
      </c>
      <c r="G92">
        <v>2244000</v>
      </c>
      <c r="H92">
        <v>2244000</v>
      </c>
      <c r="I92">
        <v>2244000</v>
      </c>
      <c r="J92">
        <v>2244000</v>
      </c>
      <c r="K92">
        <v>2244000</v>
      </c>
      <c r="L92">
        <v>2244000</v>
      </c>
      <c r="M92">
        <v>2244000</v>
      </c>
      <c r="N92">
        <v>2244000</v>
      </c>
      <c r="O92">
        <v>2244000</v>
      </c>
      <c r="P92">
        <v>2244000</v>
      </c>
      <c r="Q92">
        <v>2244000</v>
      </c>
      <c r="R92">
        <v>2244000</v>
      </c>
      <c r="S92">
        <v>2244000</v>
      </c>
      <c r="T92">
        <v>2244000</v>
      </c>
      <c r="U92">
        <v>2244000</v>
      </c>
      <c r="V92">
        <v>2244000</v>
      </c>
      <c r="W92">
        <v>2244000</v>
      </c>
      <c r="X92">
        <v>2244000</v>
      </c>
      <c r="Y92">
        <v>2244000</v>
      </c>
      <c r="Z92">
        <v>2244000</v>
      </c>
      <c r="AA92">
        <v>2244000</v>
      </c>
      <c r="AB92">
        <v>2244000</v>
      </c>
      <c r="AC92">
        <v>2244000</v>
      </c>
      <c r="AD92">
        <v>2244000</v>
      </c>
      <c r="AE92">
        <v>2244000</v>
      </c>
      <c r="AF92">
        <v>2244000</v>
      </c>
      <c r="AG92">
        <v>2244000</v>
      </c>
      <c r="AH92">
        <v>2244000</v>
      </c>
      <c r="AI92">
        <v>2178816</v>
      </c>
      <c r="AJ92">
        <v>2178816</v>
      </c>
      <c r="AK92">
        <v>2178816</v>
      </c>
      <c r="AL92">
        <v>2178816</v>
      </c>
      <c r="AM92">
        <v>2178816</v>
      </c>
      <c r="AN92">
        <v>2178816</v>
      </c>
      <c r="AO92">
        <v>2178816</v>
      </c>
      <c r="AP92">
        <v>2178816</v>
      </c>
      <c r="AQ92">
        <v>2178816</v>
      </c>
      <c r="AR92">
        <v>2178816</v>
      </c>
      <c r="AS92">
        <v>2178816</v>
      </c>
      <c r="AT92">
        <v>2178816</v>
      </c>
      <c r="AU92">
        <v>2178816</v>
      </c>
      <c r="AV92">
        <v>2178816</v>
      </c>
      <c r="AW92">
        <v>2178816</v>
      </c>
      <c r="AX92">
        <v>2178816</v>
      </c>
      <c r="AY92">
        <v>2178816</v>
      </c>
      <c r="AZ92">
        <v>2178816</v>
      </c>
      <c r="BA92">
        <v>2178816</v>
      </c>
      <c r="BB92">
        <v>2178816</v>
      </c>
      <c r="BC92">
        <v>2178816</v>
      </c>
      <c r="BD92"/>
      <c r="BE92"/>
      <c r="BF92"/>
      <c r="BG92"/>
      <c r="BH92"/>
      <c r="BI92"/>
      <c r="BJ92"/>
      <c r="BK92"/>
      <c r="BL92"/>
      <c r="BM92"/>
      <c r="BN92"/>
      <c r="BO92"/>
      <c r="BP92"/>
      <c r="BQ92"/>
      <c r="BR92"/>
      <c r="BS92"/>
      <c r="BT92"/>
    </row>
    <row r="93" spans="1:72" x14ac:dyDescent="0.3">
      <c r="A93" t="s">
        <v>2517</v>
      </c>
      <c r="B93">
        <v>2244000</v>
      </c>
      <c r="C93">
        <v>2244000</v>
      </c>
      <c r="D93">
        <v>2244000</v>
      </c>
      <c r="E93">
        <v>2244000</v>
      </c>
      <c r="F93">
        <v>2244000</v>
      </c>
      <c r="G93">
        <v>2244000</v>
      </c>
      <c r="H93">
        <v>2244000</v>
      </c>
      <c r="I93">
        <v>2244000</v>
      </c>
      <c r="J93">
        <v>2244000</v>
      </c>
      <c r="K93">
        <v>2244000</v>
      </c>
      <c r="L93">
        <v>2244000</v>
      </c>
      <c r="M93">
        <v>2244000</v>
      </c>
      <c r="N93">
        <v>2244000</v>
      </c>
      <c r="O93">
        <v>2244000</v>
      </c>
      <c r="P93">
        <v>2244000</v>
      </c>
      <c r="Q93">
        <v>2244000</v>
      </c>
      <c r="R93">
        <v>2244000</v>
      </c>
      <c r="S93">
        <v>2244000</v>
      </c>
      <c r="T93">
        <v>2244000</v>
      </c>
      <c r="U93">
        <v>2244000</v>
      </c>
      <c r="V93">
        <v>2244000</v>
      </c>
      <c r="W93">
        <v>2244000</v>
      </c>
      <c r="X93">
        <v>2244000</v>
      </c>
      <c r="Y93">
        <v>2244000</v>
      </c>
      <c r="Z93">
        <v>2244000</v>
      </c>
      <c r="AA93">
        <v>2244000</v>
      </c>
      <c r="AB93">
        <v>2244000</v>
      </c>
      <c r="AC93">
        <v>2244000</v>
      </c>
      <c r="AD93">
        <v>2244000</v>
      </c>
      <c r="AE93">
        <v>2244000</v>
      </c>
      <c r="AF93">
        <v>2244000</v>
      </c>
      <c r="AG93">
        <v>2244000</v>
      </c>
      <c r="AH93">
        <v>2244000</v>
      </c>
      <c r="AI93">
        <v>2178816</v>
      </c>
      <c r="AJ93">
        <v>2178816</v>
      </c>
      <c r="AK93">
        <v>2178816</v>
      </c>
      <c r="AL93">
        <v>2178816</v>
      </c>
      <c r="AM93">
        <v>2178816</v>
      </c>
      <c r="AN93">
        <v>2178816</v>
      </c>
      <c r="AO93">
        <v>2178816</v>
      </c>
      <c r="AP93">
        <v>2178816</v>
      </c>
      <c r="AQ93">
        <v>2178816</v>
      </c>
      <c r="AR93">
        <v>2178816</v>
      </c>
      <c r="AS93">
        <v>2178816</v>
      </c>
      <c r="AT93">
        <v>2178816</v>
      </c>
      <c r="AU93">
        <v>2178816</v>
      </c>
      <c r="AV93">
        <v>2178816</v>
      </c>
      <c r="AW93">
        <v>2178816</v>
      </c>
      <c r="AX93">
        <v>2178816</v>
      </c>
      <c r="AY93">
        <v>2178816</v>
      </c>
      <c r="AZ93">
        <v>2178816</v>
      </c>
      <c r="BA93">
        <v>2178816</v>
      </c>
      <c r="BB93">
        <v>2178816</v>
      </c>
      <c r="BC93">
        <v>2178816</v>
      </c>
      <c r="BD93"/>
      <c r="BE93"/>
      <c r="BF93"/>
      <c r="BG93"/>
      <c r="BH93"/>
      <c r="BI93"/>
      <c r="BJ93"/>
      <c r="BK93"/>
      <c r="BL93"/>
      <c r="BM93"/>
      <c r="BN93"/>
      <c r="BO93"/>
      <c r="BP93"/>
      <c r="BQ93"/>
      <c r="BR93"/>
      <c r="BS93"/>
      <c r="BT93"/>
    </row>
    <row r="94" spans="1:72" x14ac:dyDescent="0.3">
      <c r="A94" t="s">
        <v>2518</v>
      </c>
      <c r="B94">
        <v>2244000</v>
      </c>
      <c r="C94">
        <v>2244000</v>
      </c>
      <c r="D94">
        <v>2244000</v>
      </c>
      <c r="E94">
        <v>2244000</v>
      </c>
      <c r="F94">
        <v>2244000</v>
      </c>
      <c r="G94">
        <v>2244000</v>
      </c>
      <c r="H94">
        <v>2244000</v>
      </c>
      <c r="I94">
        <v>2244000</v>
      </c>
      <c r="J94">
        <v>2244000</v>
      </c>
      <c r="K94">
        <v>2244000</v>
      </c>
      <c r="L94">
        <v>2244000</v>
      </c>
      <c r="M94">
        <v>2244000</v>
      </c>
      <c r="N94">
        <v>2244000</v>
      </c>
      <c r="O94">
        <v>2244000</v>
      </c>
      <c r="P94">
        <v>2244000</v>
      </c>
      <c r="Q94">
        <v>2244000</v>
      </c>
      <c r="R94">
        <v>2244000</v>
      </c>
      <c r="S94">
        <v>2244000</v>
      </c>
      <c r="T94">
        <v>2244000</v>
      </c>
      <c r="U94">
        <v>2244000</v>
      </c>
      <c r="V94">
        <v>2244000</v>
      </c>
      <c r="W94">
        <v>2244000</v>
      </c>
      <c r="X94">
        <v>2244000</v>
      </c>
      <c r="Y94">
        <v>2244000</v>
      </c>
      <c r="Z94">
        <v>2244000</v>
      </c>
      <c r="AA94">
        <v>2244000</v>
      </c>
      <c r="AB94">
        <v>2244000</v>
      </c>
      <c r="AC94">
        <v>2244000</v>
      </c>
      <c r="AD94">
        <v>2244000</v>
      </c>
      <c r="AE94">
        <v>2244000</v>
      </c>
      <c r="AF94">
        <v>2244000</v>
      </c>
      <c r="AG94">
        <v>2244000</v>
      </c>
      <c r="AH94">
        <v>2244000</v>
      </c>
      <c r="AI94">
        <v>2178816</v>
      </c>
      <c r="AJ94">
        <v>2178816</v>
      </c>
      <c r="AK94">
        <v>2178816</v>
      </c>
      <c r="AL94">
        <v>2178816</v>
      </c>
      <c r="AM94">
        <v>2178816</v>
      </c>
      <c r="AN94">
        <v>2178816</v>
      </c>
      <c r="AO94">
        <v>2178816</v>
      </c>
      <c r="AP94">
        <v>2178816</v>
      </c>
      <c r="AQ94">
        <v>2178816</v>
      </c>
      <c r="AR94">
        <v>2178816</v>
      </c>
      <c r="AS94">
        <v>2178816</v>
      </c>
      <c r="AT94">
        <v>2178816</v>
      </c>
      <c r="AU94">
        <v>2178816</v>
      </c>
      <c r="AV94">
        <v>2178816</v>
      </c>
      <c r="AW94">
        <v>2178816</v>
      </c>
      <c r="AX94">
        <v>2178816</v>
      </c>
      <c r="AY94">
        <v>2178816</v>
      </c>
      <c r="AZ94">
        <v>2178816</v>
      </c>
      <c r="BA94">
        <v>2178816</v>
      </c>
      <c r="BB94">
        <v>2178816</v>
      </c>
      <c r="BC94">
        <v>2178816</v>
      </c>
      <c r="BD94"/>
      <c r="BE94"/>
      <c r="BF94"/>
      <c r="BG94"/>
      <c r="BH94"/>
      <c r="BI94"/>
      <c r="BJ94"/>
      <c r="BK94"/>
      <c r="BL94"/>
      <c r="BM94"/>
      <c r="BN94"/>
      <c r="BO94"/>
      <c r="BP94"/>
      <c r="BQ94"/>
      <c r="BR94"/>
      <c r="BS94"/>
      <c r="BT94"/>
    </row>
    <row r="95" spans="1:72" x14ac:dyDescent="0.3">
      <c r="A95" t="s">
        <v>2519</v>
      </c>
      <c r="B95">
        <v>2244000</v>
      </c>
      <c r="C95">
        <v>2244000</v>
      </c>
      <c r="D95">
        <v>2244000</v>
      </c>
      <c r="E95">
        <v>2244000</v>
      </c>
      <c r="F95">
        <v>2244000</v>
      </c>
      <c r="G95">
        <v>2244000</v>
      </c>
      <c r="H95">
        <v>2244000</v>
      </c>
      <c r="I95">
        <v>2244000</v>
      </c>
      <c r="J95">
        <v>2244000</v>
      </c>
      <c r="K95">
        <v>2244000</v>
      </c>
      <c r="L95">
        <v>2244000</v>
      </c>
      <c r="M95">
        <v>2244000</v>
      </c>
      <c r="N95">
        <v>2244000</v>
      </c>
      <c r="O95">
        <v>2244000</v>
      </c>
      <c r="P95">
        <v>2244000</v>
      </c>
      <c r="Q95">
        <v>2244000</v>
      </c>
      <c r="R95">
        <v>2244000</v>
      </c>
      <c r="S95">
        <v>2244000</v>
      </c>
      <c r="T95">
        <v>2244000</v>
      </c>
      <c r="U95">
        <v>2244000</v>
      </c>
      <c r="V95">
        <v>2244000</v>
      </c>
      <c r="W95">
        <v>2244000</v>
      </c>
      <c r="X95">
        <v>2244000</v>
      </c>
      <c r="Y95">
        <v>2244000</v>
      </c>
      <c r="Z95">
        <v>2244000</v>
      </c>
      <c r="AA95">
        <v>2244000</v>
      </c>
      <c r="AB95">
        <v>2244000</v>
      </c>
      <c r="AC95">
        <v>2244000</v>
      </c>
      <c r="AD95">
        <v>2244000</v>
      </c>
      <c r="AE95">
        <v>2244000</v>
      </c>
      <c r="AF95">
        <v>2244000</v>
      </c>
      <c r="AG95">
        <v>2244000</v>
      </c>
      <c r="AH95">
        <v>2244000</v>
      </c>
      <c r="AI95">
        <v>2178816</v>
      </c>
      <c r="AJ95">
        <v>2178816</v>
      </c>
      <c r="AK95">
        <v>2178816</v>
      </c>
      <c r="AL95">
        <v>2178816</v>
      </c>
      <c r="AM95">
        <v>2178816</v>
      </c>
      <c r="AN95">
        <v>2178816</v>
      </c>
      <c r="AO95">
        <v>2178816</v>
      </c>
      <c r="AP95">
        <v>2178816</v>
      </c>
      <c r="AQ95">
        <v>2178816</v>
      </c>
      <c r="AR95">
        <v>2178816</v>
      </c>
      <c r="AS95">
        <v>2178816</v>
      </c>
      <c r="AT95">
        <v>2178816</v>
      </c>
      <c r="AU95">
        <v>2178816</v>
      </c>
      <c r="AV95">
        <v>2178816</v>
      </c>
      <c r="AW95">
        <v>2178816</v>
      </c>
      <c r="AX95">
        <v>2178816</v>
      </c>
      <c r="AY95">
        <v>2178816</v>
      </c>
      <c r="AZ95">
        <v>2178816</v>
      </c>
      <c r="BA95">
        <v>2178816</v>
      </c>
      <c r="BB95">
        <v>2178816</v>
      </c>
      <c r="BC95">
        <v>2178816</v>
      </c>
      <c r="BD95"/>
      <c r="BE95"/>
      <c r="BF95"/>
      <c r="BG95"/>
      <c r="BH95"/>
      <c r="BI95"/>
      <c r="BJ95"/>
      <c r="BK95"/>
      <c r="BL95"/>
      <c r="BM95"/>
      <c r="BN95"/>
      <c r="BO95"/>
      <c r="BP95"/>
      <c r="BQ95"/>
      <c r="BR95"/>
      <c r="BS95"/>
      <c r="BT95"/>
    </row>
    <row r="96" spans="1:72" x14ac:dyDescent="0.3">
      <c r="A96" t="s">
        <v>2520</v>
      </c>
      <c r="B96">
        <v>8558558</v>
      </c>
      <c r="C96">
        <v>8558558</v>
      </c>
      <c r="D96">
        <v>8558557.8499999996</v>
      </c>
      <c r="E96">
        <v>8558558</v>
      </c>
      <c r="F96">
        <v>8558558</v>
      </c>
      <c r="G96">
        <v>8558558</v>
      </c>
      <c r="H96">
        <v>8558557.8499999996</v>
      </c>
      <c r="I96">
        <v>8558558</v>
      </c>
      <c r="J96">
        <v>8558558</v>
      </c>
      <c r="K96">
        <v>8558558</v>
      </c>
      <c r="L96">
        <v>8558557.8499999996</v>
      </c>
      <c r="M96">
        <v>8558558</v>
      </c>
      <c r="N96">
        <v>8558558</v>
      </c>
      <c r="O96">
        <v>8558558</v>
      </c>
      <c r="P96">
        <v>8558557.8499999996</v>
      </c>
      <c r="Q96">
        <v>8558558</v>
      </c>
      <c r="R96">
        <v>8558558</v>
      </c>
      <c r="S96">
        <v>8558558</v>
      </c>
      <c r="T96">
        <v>8558557.8499999996</v>
      </c>
      <c r="U96">
        <v>8558558</v>
      </c>
      <c r="V96">
        <v>8558558</v>
      </c>
      <c r="W96">
        <v>8558558</v>
      </c>
      <c r="X96">
        <v>8558557.8499999996</v>
      </c>
      <c r="Y96">
        <v>8558558</v>
      </c>
      <c r="Z96">
        <v>8558558</v>
      </c>
      <c r="AA96">
        <v>8558558</v>
      </c>
      <c r="AB96">
        <v>8558557.8499999996</v>
      </c>
      <c r="AC96">
        <v>8558558</v>
      </c>
      <c r="AD96">
        <v>8558558</v>
      </c>
      <c r="AE96">
        <v>8558558</v>
      </c>
      <c r="AF96">
        <v>8558557.8499999996</v>
      </c>
      <c r="AG96">
        <v>8558558</v>
      </c>
      <c r="AH96">
        <v>8558558</v>
      </c>
      <c r="AI96">
        <v>2007566</v>
      </c>
      <c r="AJ96">
        <v>2007565.85</v>
      </c>
      <c r="AK96">
        <v>2007566</v>
      </c>
      <c r="AL96">
        <v>2007566</v>
      </c>
      <c r="AM96">
        <v>2007566</v>
      </c>
      <c r="AN96">
        <v>2007565.85</v>
      </c>
      <c r="AO96">
        <v>2007566</v>
      </c>
      <c r="AP96">
        <v>2007566</v>
      </c>
      <c r="AQ96">
        <v>2007566</v>
      </c>
      <c r="AR96">
        <v>2007565.85</v>
      </c>
      <c r="AS96">
        <v>2007566</v>
      </c>
      <c r="AT96">
        <v>2007566</v>
      </c>
      <c r="AU96">
        <v>2007566</v>
      </c>
      <c r="AV96">
        <v>2007565.85</v>
      </c>
      <c r="AW96">
        <v>2007566</v>
      </c>
      <c r="AX96">
        <v>2007566</v>
      </c>
      <c r="AY96">
        <v>2007566</v>
      </c>
      <c r="AZ96">
        <v>2007566</v>
      </c>
      <c r="BA96">
        <v>2007566</v>
      </c>
      <c r="BB96">
        <v>2007566</v>
      </c>
      <c r="BC96">
        <v>2007566</v>
      </c>
      <c r="BD96"/>
      <c r="BE96"/>
      <c r="BF96"/>
      <c r="BG96"/>
      <c r="BH96"/>
      <c r="BI96"/>
      <c r="BJ96"/>
      <c r="BK96"/>
      <c r="BL96"/>
      <c r="BM96"/>
      <c r="BN96"/>
      <c r="BO96"/>
      <c r="BP96"/>
      <c r="BQ96"/>
      <c r="BR96"/>
      <c r="BS96"/>
      <c r="BT96"/>
    </row>
    <row r="97" spans="1:72" x14ac:dyDescent="0.3">
      <c r="A97" t="s">
        <v>2521</v>
      </c>
      <c r="B97">
        <v>8558558</v>
      </c>
      <c r="C97">
        <v>8558558</v>
      </c>
      <c r="D97">
        <v>8558557.8499999996</v>
      </c>
      <c r="E97">
        <v>8558558</v>
      </c>
      <c r="F97">
        <v>8558558</v>
      </c>
      <c r="G97">
        <v>8558558</v>
      </c>
      <c r="H97">
        <v>8558557.8499999996</v>
      </c>
      <c r="I97">
        <v>8558558</v>
      </c>
      <c r="J97">
        <v>8558558</v>
      </c>
      <c r="K97">
        <v>8558558</v>
      </c>
      <c r="L97">
        <v>8558557.8499999996</v>
      </c>
      <c r="M97">
        <v>8558558</v>
      </c>
      <c r="N97">
        <v>8558558</v>
      </c>
      <c r="O97">
        <v>8558558</v>
      </c>
      <c r="P97">
        <v>8558557.8499999996</v>
      </c>
      <c r="Q97">
        <v>8558558</v>
      </c>
      <c r="R97">
        <v>8558558</v>
      </c>
      <c r="S97">
        <v>8558558</v>
      </c>
      <c r="T97">
        <v>8558557.8499999996</v>
      </c>
      <c r="U97">
        <v>8558558</v>
      </c>
      <c r="V97">
        <v>8558558</v>
      </c>
      <c r="W97">
        <v>8558558</v>
      </c>
      <c r="X97">
        <v>8558557.8499999996</v>
      </c>
      <c r="Y97">
        <v>8558558</v>
      </c>
      <c r="Z97">
        <v>8558558</v>
      </c>
      <c r="AA97">
        <v>8558558</v>
      </c>
      <c r="AB97">
        <v>8558557.8499999996</v>
      </c>
      <c r="AC97">
        <v>8558558</v>
      </c>
      <c r="AD97">
        <v>8558558</v>
      </c>
      <c r="AE97">
        <v>8558558</v>
      </c>
      <c r="AF97">
        <v>8558557.8499999996</v>
      </c>
      <c r="AG97">
        <v>8558558</v>
      </c>
      <c r="AH97">
        <v>8558558</v>
      </c>
      <c r="AI97">
        <v>2007566</v>
      </c>
      <c r="AJ97">
        <v>2007565.85</v>
      </c>
      <c r="AK97">
        <v>2007566</v>
      </c>
      <c r="AL97">
        <v>2007566</v>
      </c>
      <c r="AM97">
        <v>2007566</v>
      </c>
      <c r="AN97">
        <v>2007565.85</v>
      </c>
      <c r="AO97">
        <v>2007566</v>
      </c>
      <c r="AP97">
        <v>2007566</v>
      </c>
      <c r="AQ97">
        <v>2007566</v>
      </c>
      <c r="AR97">
        <v>2007565.85</v>
      </c>
      <c r="AS97">
        <v>2007566</v>
      </c>
      <c r="AT97">
        <v>2007566</v>
      </c>
      <c r="AU97">
        <v>2007566</v>
      </c>
      <c r="AV97">
        <v>2007565.85</v>
      </c>
      <c r="AW97">
        <v>2007566</v>
      </c>
      <c r="AX97">
        <v>2007566</v>
      </c>
      <c r="AY97">
        <v>2007566</v>
      </c>
      <c r="AZ97">
        <v>2007566</v>
      </c>
      <c r="BA97">
        <v>2007566</v>
      </c>
      <c r="BB97">
        <v>2007566</v>
      </c>
      <c r="BC97">
        <v>2007566</v>
      </c>
      <c r="BD97"/>
      <c r="BE97"/>
      <c r="BF97"/>
      <c r="BG97"/>
      <c r="BH97"/>
      <c r="BI97"/>
      <c r="BJ97"/>
      <c r="BK97"/>
      <c r="BL97"/>
      <c r="BM97"/>
      <c r="BN97"/>
      <c r="BO97"/>
      <c r="BP97"/>
      <c r="BQ97"/>
      <c r="BR97"/>
      <c r="BS97"/>
      <c r="BT97"/>
    </row>
    <row r="98" spans="1:72" x14ac:dyDescent="0.3">
      <c r="A98" t="s">
        <v>2523</v>
      </c>
      <c r="B98">
        <v>60890340</v>
      </c>
      <c r="C98">
        <v>62751328</v>
      </c>
      <c r="D98">
        <v>58919963.520000003</v>
      </c>
      <c r="E98">
        <v>56958133</v>
      </c>
      <c r="F98">
        <v>54477594</v>
      </c>
      <c r="G98">
        <v>57587066</v>
      </c>
      <c r="H98">
        <v>61681482.399999999</v>
      </c>
      <c r="I98">
        <v>57984736</v>
      </c>
      <c r="J98">
        <v>55233807</v>
      </c>
      <c r="K98">
        <v>57918678</v>
      </c>
      <c r="L98">
        <v>55231535.399999999</v>
      </c>
      <c r="M98">
        <v>53077462</v>
      </c>
      <c r="N98">
        <v>50420650</v>
      </c>
      <c r="O98">
        <v>53768276</v>
      </c>
      <c r="P98">
        <v>51114634.030000001</v>
      </c>
      <c r="Q98">
        <v>48790793</v>
      </c>
      <c r="R98">
        <v>42810352</v>
      </c>
      <c r="S98">
        <v>44052290</v>
      </c>
      <c r="T98">
        <v>41276432.490000002</v>
      </c>
      <c r="U98">
        <v>39057881</v>
      </c>
      <c r="V98">
        <v>36715441</v>
      </c>
      <c r="W98">
        <v>37563900</v>
      </c>
      <c r="X98">
        <v>35174147.219999999</v>
      </c>
      <c r="Y98">
        <v>33310106</v>
      </c>
      <c r="Z98">
        <v>31494232</v>
      </c>
      <c r="AA98">
        <v>32405203</v>
      </c>
      <c r="AB98">
        <v>30258195.649999999</v>
      </c>
      <c r="AC98">
        <v>28437701</v>
      </c>
      <c r="AD98">
        <v>26502903</v>
      </c>
      <c r="AE98">
        <v>27129795</v>
      </c>
      <c r="AF98">
        <v>25419599.170000002</v>
      </c>
      <c r="AG98">
        <v>23669628</v>
      </c>
      <c r="AH98">
        <v>22210255</v>
      </c>
      <c r="AI98">
        <v>22866558</v>
      </c>
      <c r="AJ98">
        <v>21210725.489999998</v>
      </c>
      <c r="AK98">
        <v>20101319</v>
      </c>
      <c r="AL98">
        <v>17257933</v>
      </c>
      <c r="AM98">
        <v>16892703</v>
      </c>
      <c r="AN98">
        <v>15828189.82</v>
      </c>
      <c r="AO98">
        <v>15160697</v>
      </c>
      <c r="AP98">
        <v>14772097</v>
      </c>
      <c r="AQ98">
        <v>14951866</v>
      </c>
      <c r="AR98">
        <v>14406674.380000001</v>
      </c>
      <c r="AS98">
        <v>14561886</v>
      </c>
      <c r="AT98">
        <v>14391481</v>
      </c>
      <c r="AU98">
        <v>15490677</v>
      </c>
      <c r="AV98">
        <v>14539839.800000001</v>
      </c>
      <c r="AW98">
        <v>11328424</v>
      </c>
      <c r="AX98">
        <v>10778386</v>
      </c>
      <c r="AY98">
        <v>10910398</v>
      </c>
      <c r="AZ98">
        <v>10307220</v>
      </c>
      <c r="BA98">
        <v>9830696</v>
      </c>
      <c r="BB98">
        <v>9258161</v>
      </c>
      <c r="BC98">
        <v>9457709</v>
      </c>
      <c r="BD98"/>
      <c r="BE98"/>
      <c r="BF98"/>
      <c r="BG98"/>
      <c r="BH98"/>
      <c r="BI98"/>
      <c r="BJ98"/>
      <c r="BK98"/>
      <c r="BL98"/>
      <c r="BM98"/>
      <c r="BN98"/>
      <c r="BO98"/>
      <c r="BP98"/>
      <c r="BQ98"/>
      <c r="BR98"/>
      <c r="BS98"/>
      <c r="BT98"/>
    </row>
    <row r="99" spans="1:72" x14ac:dyDescent="0.3">
      <c r="A99" t="s">
        <v>2524</v>
      </c>
      <c r="B99">
        <v>224400</v>
      </c>
      <c r="C99">
        <v>224400</v>
      </c>
      <c r="D99">
        <v>224400</v>
      </c>
      <c r="E99">
        <v>224400</v>
      </c>
      <c r="F99">
        <v>224400</v>
      </c>
      <c r="G99">
        <v>224400</v>
      </c>
      <c r="H99">
        <v>224400</v>
      </c>
      <c r="I99">
        <v>224400</v>
      </c>
      <c r="J99">
        <v>224400</v>
      </c>
      <c r="K99">
        <v>224400</v>
      </c>
      <c r="L99">
        <v>224400</v>
      </c>
      <c r="M99">
        <v>224400</v>
      </c>
      <c r="N99">
        <v>224400</v>
      </c>
      <c r="O99">
        <v>224400</v>
      </c>
      <c r="P99">
        <v>224400</v>
      </c>
      <c r="Q99">
        <v>224400</v>
      </c>
      <c r="R99">
        <v>224400</v>
      </c>
      <c r="S99">
        <v>224400</v>
      </c>
      <c r="T99">
        <v>224400</v>
      </c>
      <c r="U99">
        <v>224400</v>
      </c>
      <c r="V99">
        <v>224400</v>
      </c>
      <c r="W99">
        <v>224400</v>
      </c>
      <c r="X99">
        <v>224400</v>
      </c>
      <c r="Y99">
        <v>224400</v>
      </c>
      <c r="Z99">
        <v>224400</v>
      </c>
      <c r="AA99">
        <v>224400</v>
      </c>
      <c r="AB99">
        <v>224400</v>
      </c>
      <c r="AC99">
        <v>224400</v>
      </c>
      <c r="AD99">
        <v>224400</v>
      </c>
      <c r="AE99">
        <v>224400</v>
      </c>
      <c r="AF99">
        <v>224400</v>
      </c>
      <c r="AG99">
        <v>217882</v>
      </c>
      <c r="AH99">
        <v>217882</v>
      </c>
      <c r="AI99">
        <v>217882</v>
      </c>
      <c r="AJ99">
        <v>217881.60000000001</v>
      </c>
      <c r="AK99">
        <v>217882</v>
      </c>
      <c r="AL99">
        <v>217882</v>
      </c>
      <c r="AM99">
        <v>217882</v>
      </c>
      <c r="AN99">
        <v>217881.60000000001</v>
      </c>
      <c r="AO99">
        <v>217882</v>
      </c>
      <c r="AP99">
        <v>217882</v>
      </c>
      <c r="AQ99">
        <v>217882</v>
      </c>
      <c r="AR99">
        <v>217881.60000000001</v>
      </c>
      <c r="AS99">
        <v>217882</v>
      </c>
      <c r="AT99">
        <v>217882</v>
      </c>
      <c r="AU99">
        <v>217882</v>
      </c>
      <c r="AV99">
        <v>217881.60000000001</v>
      </c>
      <c r="AW99">
        <v>217882</v>
      </c>
      <c r="AX99">
        <v>217882</v>
      </c>
      <c r="AY99">
        <v>217882</v>
      </c>
      <c r="AZ99">
        <v>217882</v>
      </c>
      <c r="BA99">
        <v>217882</v>
      </c>
      <c r="BB99">
        <v>217882</v>
      </c>
      <c r="BC99">
        <v>217882</v>
      </c>
      <c r="BD99"/>
      <c r="BE99"/>
      <c r="BF99"/>
      <c r="BG99"/>
      <c r="BH99"/>
      <c r="BI99"/>
      <c r="BJ99"/>
      <c r="BK99"/>
      <c r="BL99"/>
      <c r="BM99"/>
      <c r="BN99"/>
      <c r="BO99"/>
      <c r="BP99"/>
      <c r="BQ99"/>
      <c r="BR99"/>
      <c r="BS99"/>
      <c r="BT99"/>
    </row>
    <row r="100" spans="1:72" x14ac:dyDescent="0.3">
      <c r="A100" t="s">
        <v>2525</v>
      </c>
      <c r="B100">
        <v>224400</v>
      </c>
      <c r="C100">
        <v>224400</v>
      </c>
      <c r="D100">
        <v>224400</v>
      </c>
      <c r="E100">
        <v>224400</v>
      </c>
      <c r="F100">
        <v>224400</v>
      </c>
      <c r="G100">
        <v>224400</v>
      </c>
      <c r="H100">
        <v>224400</v>
      </c>
      <c r="I100">
        <v>224400</v>
      </c>
      <c r="J100">
        <v>224400</v>
      </c>
      <c r="K100">
        <v>224400</v>
      </c>
      <c r="L100">
        <v>224400</v>
      </c>
      <c r="M100">
        <v>224400</v>
      </c>
      <c r="N100">
        <v>224400</v>
      </c>
      <c r="O100">
        <v>224400</v>
      </c>
      <c r="P100">
        <v>224400</v>
      </c>
      <c r="Q100">
        <v>224400</v>
      </c>
      <c r="R100">
        <v>224400</v>
      </c>
      <c r="S100">
        <v>224400</v>
      </c>
      <c r="T100">
        <v>224400</v>
      </c>
      <c r="U100">
        <v>224400</v>
      </c>
      <c r="V100">
        <v>224400</v>
      </c>
      <c r="W100">
        <v>224400</v>
      </c>
      <c r="X100">
        <v>224400</v>
      </c>
      <c r="Y100">
        <v>224400</v>
      </c>
      <c r="Z100">
        <v>224400</v>
      </c>
      <c r="AA100">
        <v>224400</v>
      </c>
      <c r="AB100">
        <v>224400</v>
      </c>
      <c r="AC100">
        <v>224400</v>
      </c>
      <c r="AD100">
        <v>224400</v>
      </c>
      <c r="AE100">
        <v>224400</v>
      </c>
      <c r="AF100">
        <v>224400</v>
      </c>
      <c r="AG100">
        <v>217882</v>
      </c>
      <c r="AH100">
        <v>217882</v>
      </c>
      <c r="AI100">
        <v>217882</v>
      </c>
      <c r="AJ100">
        <v>217881.60000000001</v>
      </c>
      <c r="AK100">
        <v>217882</v>
      </c>
      <c r="AL100">
        <v>217882</v>
      </c>
      <c r="AM100">
        <v>217882</v>
      </c>
      <c r="AN100">
        <v>217881.60000000001</v>
      </c>
      <c r="AO100">
        <v>217882</v>
      </c>
      <c r="AP100">
        <v>217882</v>
      </c>
      <c r="AQ100">
        <v>217882</v>
      </c>
      <c r="AR100">
        <v>217881.60000000001</v>
      </c>
      <c r="AS100">
        <v>217882</v>
      </c>
      <c r="AT100">
        <v>217882</v>
      </c>
      <c r="AU100">
        <v>217882</v>
      </c>
      <c r="AV100">
        <v>217881.60000000001</v>
      </c>
      <c r="AW100">
        <v>217882</v>
      </c>
      <c r="AX100">
        <v>217882</v>
      </c>
      <c r="AY100">
        <v>217882</v>
      </c>
      <c r="AZ100">
        <v>217882</v>
      </c>
      <c r="BA100">
        <v>217882</v>
      </c>
      <c r="BB100">
        <v>217882</v>
      </c>
      <c r="BC100">
        <v>217882</v>
      </c>
      <c r="BD100"/>
      <c r="BE100"/>
      <c r="BF100"/>
      <c r="BG100"/>
      <c r="BH100"/>
      <c r="BI100"/>
      <c r="BJ100"/>
      <c r="BK100"/>
      <c r="BL100"/>
      <c r="BM100"/>
      <c r="BN100"/>
      <c r="BO100"/>
      <c r="BP100"/>
      <c r="BQ100"/>
      <c r="BR100"/>
      <c r="BS100"/>
      <c r="BT100"/>
    </row>
    <row r="101" spans="1:72" x14ac:dyDescent="0.3">
      <c r="A101" t="s">
        <v>805</v>
      </c>
      <c r="B101">
        <v>60665940</v>
      </c>
      <c r="C101">
        <v>62526928</v>
      </c>
      <c r="D101">
        <v>58695563.520000003</v>
      </c>
      <c r="E101">
        <v>56733733</v>
      </c>
      <c r="F101">
        <v>54253194</v>
      </c>
      <c r="G101">
        <v>57362666</v>
      </c>
      <c r="H101">
        <v>61457082.399999999</v>
      </c>
      <c r="I101">
        <v>57760336</v>
      </c>
      <c r="J101">
        <v>55009407</v>
      </c>
      <c r="K101">
        <v>57694278</v>
      </c>
      <c r="L101">
        <v>55007135.399999999</v>
      </c>
      <c r="M101">
        <v>52853062</v>
      </c>
      <c r="N101">
        <v>50196250</v>
      </c>
      <c r="O101">
        <v>53543876</v>
      </c>
      <c r="P101">
        <v>50890234.030000001</v>
      </c>
      <c r="Q101">
        <v>48566393</v>
      </c>
      <c r="R101">
        <v>42585952</v>
      </c>
      <c r="S101">
        <v>43827890</v>
      </c>
      <c r="T101">
        <v>41052032.490000002</v>
      </c>
      <c r="U101">
        <v>38833481</v>
      </c>
      <c r="V101">
        <v>36491041</v>
      </c>
      <c r="W101">
        <v>37339500</v>
      </c>
      <c r="X101">
        <v>34949747.219999999</v>
      </c>
      <c r="Y101">
        <v>33085706</v>
      </c>
      <c r="Z101">
        <v>31269832</v>
      </c>
      <c r="AA101">
        <v>32180803</v>
      </c>
      <c r="AB101">
        <v>30033795.649999999</v>
      </c>
      <c r="AC101">
        <v>28213301</v>
      </c>
      <c r="AD101">
        <v>26278503</v>
      </c>
      <c r="AE101">
        <v>26905395</v>
      </c>
      <c r="AF101">
        <v>25195199.170000002</v>
      </c>
      <c r="AG101">
        <v>23451746</v>
      </c>
      <c r="AH101">
        <v>21992373</v>
      </c>
      <c r="AI101">
        <v>22648676</v>
      </c>
      <c r="AJ101">
        <v>20992843.890000001</v>
      </c>
      <c r="AK101">
        <v>19883437</v>
      </c>
      <c r="AL101">
        <v>17040051</v>
      </c>
      <c r="AM101">
        <v>16674821</v>
      </c>
      <c r="AN101">
        <v>15610308.220000001</v>
      </c>
      <c r="AO101">
        <v>14942815</v>
      </c>
      <c r="AP101">
        <v>14554215</v>
      </c>
      <c r="AQ101">
        <v>14733984</v>
      </c>
      <c r="AR101">
        <v>14188792.779999999</v>
      </c>
      <c r="AS101">
        <v>14344004</v>
      </c>
      <c r="AT101">
        <v>14173599</v>
      </c>
      <c r="AU101">
        <v>15272795</v>
      </c>
      <c r="AV101">
        <v>14321958.199999999</v>
      </c>
      <c r="AW101">
        <v>11110542</v>
      </c>
      <c r="AX101">
        <v>10560504</v>
      </c>
      <c r="AY101">
        <v>10692516</v>
      </c>
      <c r="AZ101">
        <v>10089338</v>
      </c>
      <c r="BA101">
        <v>9612814</v>
      </c>
      <c r="BB101">
        <v>9040279</v>
      </c>
      <c r="BC101">
        <v>9239827</v>
      </c>
      <c r="BD101"/>
      <c r="BE101"/>
      <c r="BF101"/>
      <c r="BG101"/>
      <c r="BH101"/>
      <c r="BI101"/>
      <c r="BJ101"/>
      <c r="BK101"/>
      <c r="BL101"/>
      <c r="BM101"/>
      <c r="BN101"/>
      <c r="BO101"/>
      <c r="BP101"/>
      <c r="BQ101"/>
      <c r="BR101"/>
      <c r="BS101"/>
      <c r="BT101"/>
    </row>
    <row r="102" spans="1:72" x14ac:dyDescent="0.3">
      <c r="A102" t="s">
        <v>3074</v>
      </c>
      <c r="B102">
        <v>761216</v>
      </c>
      <c r="C102">
        <v>761216</v>
      </c>
      <c r="D102">
        <v>761216.03</v>
      </c>
      <c r="E102">
        <v>761216</v>
      </c>
      <c r="F102">
        <v>761216</v>
      </c>
      <c r="G102">
        <v>761216</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2526</v>
      </c>
      <c r="B103">
        <v>260235</v>
      </c>
      <c r="C103">
        <v>-92185</v>
      </c>
      <c r="D103">
        <v>-171256.95999999999</v>
      </c>
      <c r="E103">
        <v>-656869</v>
      </c>
      <c r="F103">
        <v>-603987</v>
      </c>
      <c r="G103">
        <v>-695119</v>
      </c>
      <c r="H103">
        <v>-355632.17</v>
      </c>
      <c r="I103">
        <v>-326207</v>
      </c>
      <c r="J103">
        <v>-341374</v>
      </c>
      <c r="K103">
        <v>-134799</v>
      </c>
      <c r="L103">
        <v>-308073.73</v>
      </c>
      <c r="M103">
        <v>104910</v>
      </c>
      <c r="N103">
        <v>102205</v>
      </c>
      <c r="O103">
        <v>-57047</v>
      </c>
      <c r="P103">
        <v>-116168.92</v>
      </c>
      <c r="Q103">
        <v>-44134</v>
      </c>
      <c r="R103">
        <v>-44730</v>
      </c>
      <c r="S103">
        <v>-45054</v>
      </c>
      <c r="T103">
        <v>-41943.21</v>
      </c>
      <c r="U103">
        <v>-39026</v>
      </c>
      <c r="V103">
        <v>-39111</v>
      </c>
      <c r="W103">
        <v>-36077</v>
      </c>
      <c r="X103">
        <v>-40111.53</v>
      </c>
      <c r="Y103">
        <v>-41338</v>
      </c>
      <c r="Z103">
        <v>-39996</v>
      </c>
      <c r="AA103">
        <v>-39024</v>
      </c>
      <c r="AB103">
        <v>-40044.89</v>
      </c>
      <c r="AC103">
        <v>-40389</v>
      </c>
      <c r="AD103">
        <v>-41107</v>
      </c>
      <c r="AE103">
        <v>-41727</v>
      </c>
      <c r="AF103">
        <v>-43736.02</v>
      </c>
      <c r="AG103">
        <v>-42753</v>
      </c>
      <c r="AH103">
        <v>-43306</v>
      </c>
      <c r="AI103">
        <v>-58472</v>
      </c>
      <c r="AJ103">
        <v>-45677.19</v>
      </c>
      <c r="AK103">
        <v>-52061</v>
      </c>
      <c r="AL103">
        <v>-54618</v>
      </c>
      <c r="AM103">
        <v>-53866</v>
      </c>
      <c r="AN103">
        <v>-51785.46</v>
      </c>
      <c r="AO103">
        <v>-52299</v>
      </c>
      <c r="AP103">
        <v>-48318</v>
      </c>
      <c r="AQ103">
        <v>-50242</v>
      </c>
      <c r="AR103">
        <v>-51119.28</v>
      </c>
      <c r="AS103">
        <v>-51479</v>
      </c>
      <c r="AT103">
        <v>-52100</v>
      </c>
      <c r="AU103">
        <v>-52373</v>
      </c>
      <c r="AV103">
        <v>-52824.53</v>
      </c>
      <c r="AW103">
        <v>1394</v>
      </c>
      <c r="AX103">
        <v>4962</v>
      </c>
      <c r="AY103">
        <v>6598</v>
      </c>
      <c r="AZ103">
        <v>5319</v>
      </c>
      <c r="BA103">
        <v>2437</v>
      </c>
      <c r="BB103">
        <v>3379</v>
      </c>
      <c r="BC103">
        <v>1717</v>
      </c>
      <c r="BD103"/>
      <c r="BE103"/>
      <c r="BF103"/>
      <c r="BG103"/>
      <c r="BH103"/>
      <c r="BI103"/>
      <c r="BJ103"/>
      <c r="BK103"/>
      <c r="BL103"/>
      <c r="BM103"/>
      <c r="BN103"/>
      <c r="BO103"/>
      <c r="BP103"/>
      <c r="BQ103"/>
      <c r="BR103"/>
      <c r="BS103"/>
      <c r="BT103"/>
    </row>
    <row r="104" spans="1:72" x14ac:dyDescent="0.3">
      <c r="A104" t="s">
        <v>2527</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-51120.92</v>
      </c>
      <c r="AS104">
        <v>-51479</v>
      </c>
      <c r="AT104">
        <v>-52100</v>
      </c>
      <c r="AU104">
        <v>-52373</v>
      </c>
      <c r="AV104">
        <v>-52824.53</v>
      </c>
      <c r="AW104">
        <v>1394</v>
      </c>
      <c r="AX104">
        <v>4962</v>
      </c>
      <c r="AY104">
        <v>6598</v>
      </c>
      <c r="AZ104">
        <v>5319</v>
      </c>
      <c r="BA104">
        <v>2437</v>
      </c>
      <c r="BB104">
        <v>3379</v>
      </c>
      <c r="BC104">
        <v>1717</v>
      </c>
      <c r="BD104"/>
      <c r="BE104"/>
      <c r="BF104"/>
      <c r="BG104"/>
      <c r="BH104"/>
      <c r="BI104"/>
      <c r="BJ104"/>
      <c r="BK104"/>
      <c r="BL104"/>
      <c r="BM104"/>
      <c r="BN104"/>
      <c r="BO104"/>
      <c r="BP104"/>
      <c r="BQ104"/>
      <c r="BR104"/>
      <c r="BS104"/>
      <c r="BT104"/>
    </row>
    <row r="105" spans="1:72" x14ac:dyDescent="0.3">
      <c r="A105" t="s">
        <v>2528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-54371.78</v>
      </c>
      <c r="AS105">
        <v>-54372</v>
      </c>
      <c r="AT105">
        <v>-54372</v>
      </c>
      <c r="AU105">
        <v>-54372</v>
      </c>
      <c r="AV105">
        <v>-54371.78</v>
      </c>
      <c r="AW105">
        <v>0</v>
      </c>
      <c r="AX105">
        <v>0</v>
      </c>
      <c r="AY105">
        <v>0</v>
      </c>
      <c r="AZ105">
        <v>0</v>
      </c>
      <c r="BA105">
        <v>0</v>
      </c>
      <c r="BB105">
        <v>0</v>
      </c>
      <c r="BC105">
        <v>0</v>
      </c>
      <c r="BD105"/>
      <c r="BE105"/>
      <c r="BF105"/>
      <c r="BG105"/>
      <c r="BH105"/>
      <c r="BI105"/>
      <c r="BJ105"/>
      <c r="BK105"/>
      <c r="BL105"/>
      <c r="BM105"/>
      <c r="BN105"/>
      <c r="BO105"/>
      <c r="BP105"/>
      <c r="BQ105"/>
      <c r="BR105"/>
      <c r="BS105"/>
      <c r="BT105"/>
    </row>
    <row r="106" spans="1:72" x14ac:dyDescent="0.3">
      <c r="A106" t="s">
        <v>2530</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3250.86</v>
      </c>
      <c r="AS106">
        <v>2893</v>
      </c>
      <c r="AT106">
        <v>2272</v>
      </c>
      <c r="AU106">
        <v>1999</v>
      </c>
      <c r="AV106">
        <v>1547.25</v>
      </c>
      <c r="AW106">
        <v>1394</v>
      </c>
      <c r="AX106">
        <v>4962</v>
      </c>
      <c r="AY106">
        <v>6598</v>
      </c>
      <c r="AZ106">
        <v>5319</v>
      </c>
      <c r="BA106">
        <v>2437</v>
      </c>
      <c r="BB106">
        <v>3379</v>
      </c>
      <c r="BC106">
        <v>1717</v>
      </c>
    </row>
    <row r="107" spans="1:72" x14ac:dyDescent="0.3">
      <c r="A107" t="s">
        <v>2531</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1.64</v>
      </c>
      <c r="AS107">
        <v>0</v>
      </c>
      <c r="AT107">
        <v>0</v>
      </c>
      <c r="AU107">
        <v>0</v>
      </c>
      <c r="AV107">
        <v>0</v>
      </c>
      <c r="AW107">
        <v>0</v>
      </c>
      <c r="AX107">
        <v>0</v>
      </c>
      <c r="AY107">
        <v>0</v>
      </c>
      <c r="AZ107">
        <v>0</v>
      </c>
      <c r="BA107">
        <v>0</v>
      </c>
      <c r="BB107">
        <v>0</v>
      </c>
      <c r="BC107">
        <v>0</v>
      </c>
    </row>
    <row r="108" spans="1:72" x14ac:dyDescent="0.3">
      <c r="A108" t="s">
        <v>2532</v>
      </c>
      <c r="B108">
        <v>260235</v>
      </c>
      <c r="C108">
        <v>-92185</v>
      </c>
      <c r="D108">
        <v>-171256.95999999999</v>
      </c>
      <c r="E108">
        <v>-656869</v>
      </c>
      <c r="F108">
        <v>-603987</v>
      </c>
      <c r="G108">
        <v>-695119</v>
      </c>
      <c r="H108">
        <v>-355632.17</v>
      </c>
      <c r="I108">
        <v>-326207</v>
      </c>
      <c r="J108">
        <v>-341374</v>
      </c>
      <c r="K108">
        <v>-134799</v>
      </c>
      <c r="L108">
        <v>0</v>
      </c>
      <c r="M108">
        <v>0</v>
      </c>
      <c r="N108">
        <v>0</v>
      </c>
      <c r="O108">
        <v>0</v>
      </c>
      <c r="P108">
        <v>0</v>
      </c>
      <c r="Q108">
        <v>0</v>
      </c>
      <c r="R108">
        <v>0</v>
      </c>
      <c r="S108">
        <v>0</v>
      </c>
      <c r="T108">
        <v>-41943.21</v>
      </c>
      <c r="U108">
        <v>0</v>
      </c>
      <c r="V108">
        <v>0</v>
      </c>
      <c r="W108">
        <v>0</v>
      </c>
      <c r="X108">
        <v>0</v>
      </c>
      <c r="Y108">
        <v>0</v>
      </c>
      <c r="Z108">
        <v>0</v>
      </c>
      <c r="AA108">
        <v>0</v>
      </c>
      <c r="AB108">
        <v>0</v>
      </c>
      <c r="AC108">
        <v>-40389</v>
      </c>
      <c r="AD108">
        <v>0</v>
      </c>
      <c r="AE108">
        <v>0</v>
      </c>
      <c r="AF108">
        <v>0</v>
      </c>
      <c r="AG108">
        <v>-42753</v>
      </c>
      <c r="AH108">
        <v>0</v>
      </c>
      <c r="AI108">
        <v>-58472</v>
      </c>
      <c r="AJ108">
        <v>-45677.19</v>
      </c>
      <c r="AK108">
        <v>-52061</v>
      </c>
      <c r="AL108">
        <v>-54618</v>
      </c>
      <c r="AM108">
        <v>-53866</v>
      </c>
      <c r="AN108">
        <v>-51785.46</v>
      </c>
      <c r="AO108">
        <v>-52299</v>
      </c>
      <c r="AP108">
        <v>-48318</v>
      </c>
      <c r="AQ108">
        <v>-50242</v>
      </c>
      <c r="AR108">
        <v>0</v>
      </c>
      <c r="AS108">
        <v>0</v>
      </c>
      <c r="AT108">
        <v>0</v>
      </c>
      <c r="AU108">
        <v>0</v>
      </c>
      <c r="AV108">
        <v>0</v>
      </c>
      <c r="AW108">
        <v>0</v>
      </c>
      <c r="AX108">
        <v>0</v>
      </c>
      <c r="AY108">
        <v>0</v>
      </c>
      <c r="AZ108">
        <v>0</v>
      </c>
      <c r="BA108">
        <v>0</v>
      </c>
      <c r="BB108">
        <v>0</v>
      </c>
      <c r="BC108">
        <v>0</v>
      </c>
    </row>
    <row r="109" spans="1:72" x14ac:dyDescent="0.3">
      <c r="A109" t="s">
        <v>806</v>
      </c>
      <c r="B109">
        <v>71191917</v>
      </c>
      <c r="C109">
        <v>72700485</v>
      </c>
      <c r="D109">
        <v>68790048.379999995</v>
      </c>
      <c r="E109">
        <v>66342606</v>
      </c>
      <c r="F109">
        <v>63914949</v>
      </c>
      <c r="G109">
        <v>66933289</v>
      </c>
      <c r="H109">
        <v>72128408.079999998</v>
      </c>
      <c r="I109">
        <v>68461087</v>
      </c>
      <c r="J109">
        <v>65694991</v>
      </c>
      <c r="K109">
        <v>68586437</v>
      </c>
      <c r="L109">
        <v>65726019.520000003</v>
      </c>
      <c r="M109">
        <v>63984930</v>
      </c>
      <c r="N109">
        <v>61325413</v>
      </c>
      <c r="O109">
        <v>64513787</v>
      </c>
      <c r="P109">
        <v>61801022.969999999</v>
      </c>
      <c r="Q109">
        <v>59549217</v>
      </c>
      <c r="R109">
        <v>53568180</v>
      </c>
      <c r="S109">
        <v>54809794</v>
      </c>
      <c r="T109">
        <v>52037047.130000003</v>
      </c>
      <c r="U109">
        <v>49821413</v>
      </c>
      <c r="V109">
        <v>47478888</v>
      </c>
      <c r="W109">
        <v>48330381</v>
      </c>
      <c r="X109">
        <v>45936593.539999999</v>
      </c>
      <c r="Y109">
        <v>44071326</v>
      </c>
      <c r="Z109">
        <v>42256794</v>
      </c>
      <c r="AA109">
        <v>43168737</v>
      </c>
      <c r="AB109">
        <v>41020708.609999999</v>
      </c>
      <c r="AC109">
        <v>39199870</v>
      </c>
      <c r="AD109">
        <v>37264354</v>
      </c>
      <c r="AE109">
        <v>37890626</v>
      </c>
      <c r="AF109">
        <v>36178421.009999998</v>
      </c>
      <c r="AG109">
        <v>34429433</v>
      </c>
      <c r="AH109">
        <v>32969507</v>
      </c>
      <c r="AI109">
        <v>26994468</v>
      </c>
      <c r="AJ109">
        <v>25351430.149999999</v>
      </c>
      <c r="AK109">
        <v>24235640</v>
      </c>
      <c r="AL109">
        <v>21389697</v>
      </c>
      <c r="AM109">
        <v>21025219</v>
      </c>
      <c r="AN109">
        <v>19962786.210000001</v>
      </c>
      <c r="AO109">
        <v>19294780</v>
      </c>
      <c r="AP109">
        <v>18910161</v>
      </c>
      <c r="AQ109">
        <v>19088006</v>
      </c>
      <c r="AR109">
        <v>18541936.949999999</v>
      </c>
      <c r="AS109">
        <v>18696789</v>
      </c>
      <c r="AT109">
        <v>18525763</v>
      </c>
      <c r="AU109">
        <v>19624686</v>
      </c>
      <c r="AV109">
        <v>18673397.120000001</v>
      </c>
      <c r="AW109">
        <v>15516200</v>
      </c>
      <c r="AX109">
        <v>14969730</v>
      </c>
      <c r="AY109">
        <v>15103378</v>
      </c>
      <c r="AZ109">
        <v>14498921</v>
      </c>
      <c r="BA109">
        <v>14019515</v>
      </c>
      <c r="BB109">
        <v>13447922</v>
      </c>
      <c r="BC109">
        <v>13645808</v>
      </c>
    </row>
    <row r="110" spans="1:72" x14ac:dyDescent="0.3">
      <c r="A110" t="s">
        <v>2533</v>
      </c>
      <c r="B110">
        <v>8099814</v>
      </c>
      <c r="C110">
        <v>8083634</v>
      </c>
      <c r="D110">
        <v>8333252.4000000004</v>
      </c>
      <c r="E110">
        <v>8289227</v>
      </c>
      <c r="F110">
        <v>8326415</v>
      </c>
      <c r="G110">
        <v>8358342</v>
      </c>
      <c r="H110">
        <v>8333855.0999999996</v>
      </c>
      <c r="I110">
        <v>8280265</v>
      </c>
      <c r="J110">
        <v>8388126</v>
      </c>
      <c r="K110">
        <v>8463886</v>
      </c>
      <c r="L110">
        <v>8449717.5199999996</v>
      </c>
      <c r="M110">
        <v>11489469</v>
      </c>
      <c r="N110">
        <v>2586740</v>
      </c>
      <c r="O110">
        <v>2280663</v>
      </c>
      <c r="P110">
        <v>2078763.82</v>
      </c>
      <c r="Q110">
        <v>1192094</v>
      </c>
      <c r="R110">
        <v>1091379</v>
      </c>
      <c r="S110">
        <v>997219</v>
      </c>
      <c r="T110">
        <v>967754.44</v>
      </c>
      <c r="U110">
        <v>940510</v>
      </c>
      <c r="V110">
        <v>914036</v>
      </c>
      <c r="W110">
        <v>890145</v>
      </c>
      <c r="X110">
        <v>864523.25</v>
      </c>
      <c r="Y110">
        <v>831246</v>
      </c>
      <c r="Z110">
        <v>805561</v>
      </c>
      <c r="AA110">
        <v>782188</v>
      </c>
      <c r="AB110">
        <v>727212.46</v>
      </c>
      <c r="AC110">
        <v>693837</v>
      </c>
      <c r="AD110">
        <v>662707</v>
      </c>
      <c r="AE110">
        <v>673352</v>
      </c>
      <c r="AF110">
        <v>645220.26</v>
      </c>
      <c r="AG110">
        <v>620131</v>
      </c>
      <c r="AH110">
        <v>596512</v>
      </c>
      <c r="AI110">
        <v>573922</v>
      </c>
      <c r="AJ110">
        <v>548544.09</v>
      </c>
      <c r="AK110">
        <v>529153</v>
      </c>
      <c r="AL110">
        <v>514826</v>
      </c>
      <c r="AM110">
        <v>497257</v>
      </c>
      <c r="AN110">
        <v>485391.09</v>
      </c>
      <c r="AO110">
        <v>454438</v>
      </c>
      <c r="AP110">
        <v>436182</v>
      </c>
      <c r="AQ110">
        <v>439446</v>
      </c>
      <c r="AR110">
        <v>443022.43</v>
      </c>
      <c r="AS110">
        <v>439909</v>
      </c>
      <c r="AT110">
        <v>437550</v>
      </c>
      <c r="AU110">
        <v>337625</v>
      </c>
      <c r="AV110">
        <v>334705.06</v>
      </c>
      <c r="AW110">
        <v>60084</v>
      </c>
      <c r="AX110">
        <v>60823</v>
      </c>
      <c r="AY110">
        <v>670652</v>
      </c>
      <c r="AZ110">
        <v>674402</v>
      </c>
      <c r="BA110">
        <v>682804</v>
      </c>
      <c r="BB110">
        <v>694111</v>
      </c>
      <c r="BC110">
        <v>705278</v>
      </c>
    </row>
    <row r="111" spans="1:72" x14ac:dyDescent="0.3">
      <c r="A111" t="s">
        <v>2534</v>
      </c>
      <c r="B111">
        <v>79291731</v>
      </c>
      <c r="C111">
        <v>80784119</v>
      </c>
      <c r="D111">
        <v>77123300.780000001</v>
      </c>
      <c r="E111">
        <v>74631833</v>
      </c>
      <c r="F111">
        <v>72241364</v>
      </c>
      <c r="G111">
        <v>75291631</v>
      </c>
      <c r="H111">
        <v>80462263.180000007</v>
      </c>
      <c r="I111">
        <v>76741352</v>
      </c>
      <c r="J111">
        <v>74083117</v>
      </c>
      <c r="K111">
        <v>77050323</v>
      </c>
      <c r="L111">
        <v>74175737.040000007</v>
      </c>
      <c r="M111">
        <v>75474399</v>
      </c>
      <c r="N111">
        <v>63912153</v>
      </c>
      <c r="O111">
        <v>66794450</v>
      </c>
      <c r="P111">
        <v>63879786.789999999</v>
      </c>
      <c r="Q111">
        <v>60741311</v>
      </c>
      <c r="R111">
        <v>54659559</v>
      </c>
      <c r="S111">
        <v>55807013</v>
      </c>
      <c r="T111">
        <v>53004801.57</v>
      </c>
      <c r="U111">
        <v>50761923</v>
      </c>
      <c r="V111">
        <v>48392924</v>
      </c>
      <c r="W111">
        <v>49220526</v>
      </c>
      <c r="X111">
        <v>46801116.789999999</v>
      </c>
      <c r="Y111">
        <v>44902572</v>
      </c>
      <c r="Z111">
        <v>43062355</v>
      </c>
      <c r="AA111">
        <v>43950925</v>
      </c>
      <c r="AB111">
        <v>41747921.07</v>
      </c>
      <c r="AC111">
        <v>39893707</v>
      </c>
      <c r="AD111">
        <v>37927061</v>
      </c>
      <c r="AE111">
        <v>38563978</v>
      </c>
      <c r="AF111">
        <v>36823641.270000003</v>
      </c>
      <c r="AG111">
        <v>35049564</v>
      </c>
      <c r="AH111">
        <v>33566019</v>
      </c>
      <c r="AI111">
        <v>27568390</v>
      </c>
      <c r="AJ111">
        <v>25899974.239999998</v>
      </c>
      <c r="AK111">
        <v>24764793</v>
      </c>
      <c r="AL111">
        <v>21904523</v>
      </c>
      <c r="AM111">
        <v>21522476</v>
      </c>
      <c r="AN111">
        <v>20448177.300000001</v>
      </c>
      <c r="AO111">
        <v>19749218</v>
      </c>
      <c r="AP111">
        <v>19346343</v>
      </c>
      <c r="AQ111">
        <v>19527452</v>
      </c>
      <c r="AR111">
        <v>18984959.379999999</v>
      </c>
      <c r="AS111">
        <v>19136698</v>
      </c>
      <c r="AT111">
        <v>18963313</v>
      </c>
      <c r="AU111">
        <v>19962311</v>
      </c>
      <c r="AV111">
        <v>19008102.18</v>
      </c>
      <c r="AW111">
        <v>15576284</v>
      </c>
      <c r="AX111">
        <v>15030553</v>
      </c>
      <c r="AY111">
        <v>15774030</v>
      </c>
      <c r="AZ111">
        <v>15173323</v>
      </c>
      <c r="BA111">
        <v>14702319</v>
      </c>
      <c r="BB111">
        <v>14142033</v>
      </c>
      <c r="BC111">
        <v>14351086</v>
      </c>
    </row>
    <row r="112" spans="1:72" x14ac:dyDescent="0.3">
      <c r="A112" t="s">
        <v>2535</v>
      </c>
      <c r="B112">
        <v>223408374</v>
      </c>
      <c r="C112">
        <v>222556837</v>
      </c>
      <c r="D112">
        <v>221773506.65000001</v>
      </c>
      <c r="E112">
        <v>221757695</v>
      </c>
      <c r="F112">
        <v>216362594</v>
      </c>
      <c r="G112">
        <v>219408576</v>
      </c>
      <c r="H112">
        <v>169933034.16</v>
      </c>
      <c r="I112">
        <v>169417522</v>
      </c>
      <c r="J112">
        <v>168225977</v>
      </c>
      <c r="K112">
        <v>163082206</v>
      </c>
      <c r="L112">
        <v>161707826.41</v>
      </c>
      <c r="M112">
        <v>160436775</v>
      </c>
      <c r="N112">
        <v>123005603</v>
      </c>
      <c r="O112">
        <v>122365937</v>
      </c>
      <c r="P112">
        <v>120573590.47</v>
      </c>
      <c r="Q112">
        <v>112354389</v>
      </c>
      <c r="R112">
        <v>108628261</v>
      </c>
      <c r="S112">
        <v>105205193</v>
      </c>
      <c r="T112">
        <v>104527348.17</v>
      </c>
      <c r="U112">
        <v>102440927</v>
      </c>
      <c r="V112">
        <v>101598746</v>
      </c>
      <c r="W112">
        <v>103578920</v>
      </c>
      <c r="X112">
        <v>103044632.15000001</v>
      </c>
      <c r="Y112">
        <v>99963966</v>
      </c>
      <c r="Z112">
        <v>97857662</v>
      </c>
      <c r="AA112">
        <v>89718401</v>
      </c>
      <c r="AB112">
        <v>89035187.719999999</v>
      </c>
      <c r="AC112">
        <v>85960859</v>
      </c>
      <c r="AD112">
        <v>85021702</v>
      </c>
      <c r="AE112">
        <v>79146453</v>
      </c>
      <c r="AF112">
        <v>77538774.239999995</v>
      </c>
      <c r="AG112">
        <v>75569115</v>
      </c>
      <c r="AH112">
        <v>73272009</v>
      </c>
      <c r="AI112">
        <v>71181061</v>
      </c>
      <c r="AJ112">
        <v>70283818.969999999</v>
      </c>
      <c r="AK112">
        <v>68343557</v>
      </c>
      <c r="AL112">
        <v>66293815</v>
      </c>
      <c r="AM112">
        <v>65616903</v>
      </c>
      <c r="AN112">
        <v>64059164.979999997</v>
      </c>
      <c r="AO112">
        <v>62181014</v>
      </c>
      <c r="AP112">
        <v>56225152</v>
      </c>
      <c r="AQ112">
        <v>54934484</v>
      </c>
      <c r="AR112">
        <v>53832563.009999998</v>
      </c>
      <c r="AS112">
        <v>51538885</v>
      </c>
      <c r="AT112">
        <v>51946908</v>
      </c>
      <c r="AU112">
        <v>51540175</v>
      </c>
      <c r="AV112">
        <v>50895449.920000002</v>
      </c>
      <c r="AW112">
        <v>48943072</v>
      </c>
      <c r="AX112">
        <v>49218110</v>
      </c>
      <c r="AY112">
        <v>46360737</v>
      </c>
      <c r="AZ112">
        <v>43783780</v>
      </c>
      <c r="BA112">
        <v>39933989</v>
      </c>
      <c r="BB112">
        <v>37430212</v>
      </c>
      <c r="BC112">
        <v>37119152</v>
      </c>
    </row>
    <row r="113" spans="1:72" x14ac:dyDescent="0.3">
      <c r="A113" t="s">
        <v>2654</v>
      </c>
      <c r="B113" t="s">
        <v>2904</v>
      </c>
      <c r="C113" t="s">
        <v>2655</v>
      </c>
      <c r="D113" t="s">
        <v>2656</v>
      </c>
      <c r="E113" t="s">
        <v>2657</v>
      </c>
      <c r="F113" t="s">
        <v>2658</v>
      </c>
      <c r="G113" t="s">
        <v>2659</v>
      </c>
      <c r="H113" t="s">
        <v>2660</v>
      </c>
      <c r="I113" t="s">
        <v>2661</v>
      </c>
      <c r="J113" t="s">
        <v>2662</v>
      </c>
      <c r="K113" t="s">
        <v>2663</v>
      </c>
      <c r="L113" t="s">
        <v>2664</v>
      </c>
      <c r="M113" t="s">
        <v>2665</v>
      </c>
      <c r="N113" t="s">
        <v>2666</v>
      </c>
      <c r="O113" t="s">
        <v>2667</v>
      </c>
      <c r="P113" t="s">
        <v>2668</v>
      </c>
      <c r="Q113" t="s">
        <v>2669</v>
      </c>
      <c r="R113" t="s">
        <v>2670</v>
      </c>
      <c r="S113" t="s">
        <v>2671</v>
      </c>
      <c r="T113" t="s">
        <v>2672</v>
      </c>
      <c r="U113" t="s">
        <v>2673</v>
      </c>
      <c r="V113" t="s">
        <v>2674</v>
      </c>
      <c r="W113" t="s">
        <v>2675</v>
      </c>
      <c r="X113" t="s">
        <v>2676</v>
      </c>
      <c r="Y113" t="s">
        <v>2677</v>
      </c>
      <c r="Z113" t="s">
        <v>2678</v>
      </c>
      <c r="AA113" t="s">
        <v>2679</v>
      </c>
      <c r="AB113" t="s">
        <v>2680</v>
      </c>
      <c r="AC113" t="s">
        <v>2681</v>
      </c>
      <c r="AD113" t="s">
        <v>2682</v>
      </c>
      <c r="AE113" t="s">
        <v>2683</v>
      </c>
      <c r="AF113" t="s">
        <v>2684</v>
      </c>
      <c r="AG113" t="s">
        <v>2685</v>
      </c>
      <c r="AH113" t="s">
        <v>2686</v>
      </c>
      <c r="AI113" t="s">
        <v>2687</v>
      </c>
      <c r="AJ113" t="s">
        <v>2688</v>
      </c>
      <c r="AK113" t="s">
        <v>2689</v>
      </c>
      <c r="AL113" t="s">
        <v>2690</v>
      </c>
      <c r="AM113" t="s">
        <v>2691</v>
      </c>
      <c r="AN113" t="s">
        <v>2692</v>
      </c>
      <c r="AO113" t="s">
        <v>2693</v>
      </c>
      <c r="AP113" t="s">
        <v>2694</v>
      </c>
      <c r="AQ113" t="s">
        <v>2695</v>
      </c>
      <c r="AR113" t="s">
        <v>2696</v>
      </c>
      <c r="AS113" t="s">
        <v>2697</v>
      </c>
      <c r="AT113" t="s">
        <v>2698</v>
      </c>
      <c r="AU113" t="s">
        <v>2699</v>
      </c>
      <c r="AV113" t="s">
        <v>2700</v>
      </c>
      <c r="AW113" t="s">
        <v>2701</v>
      </c>
      <c r="AX113" t="s">
        <v>2702</v>
      </c>
      <c r="AY113" t="s">
        <v>2703</v>
      </c>
      <c r="AZ113" t="s">
        <v>2704</v>
      </c>
      <c r="BA113" t="s">
        <v>2705</v>
      </c>
      <c r="BB113" t="s">
        <v>2706</v>
      </c>
      <c r="BC113" t="s">
        <v>2707</v>
      </c>
    </row>
    <row r="114" spans="1:72" x14ac:dyDescent="0.3">
      <c r="A114" t="s">
        <v>2708</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row>
    <row r="115" spans="1:72" x14ac:dyDescent="0.3">
      <c r="A115" t="s">
        <v>2709</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row>
    <row r="116" spans="1:72" x14ac:dyDescent="0.3">
      <c r="A116" t="s">
        <v>2710</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4430000</v>
      </c>
      <c r="C119" s="132">
        <f>INDEX(C$3:C$117,MATCH($A$119,$A3:$A117,0),1)</f>
        <v>3832000</v>
      </c>
      <c r="D119" s="132">
        <f t="shared" ref="D119:BK119" si="0">INDEX(D$3:D$117,MATCH($A$119,$A3:$A117,0),1)</f>
        <v>0</v>
      </c>
      <c r="E119" s="132">
        <f t="shared" si="0"/>
        <v>15632000</v>
      </c>
      <c r="F119" s="132">
        <f t="shared" si="0"/>
        <v>11982000</v>
      </c>
      <c r="G119" s="132">
        <f t="shared" si="0"/>
        <v>12500000</v>
      </c>
      <c r="H119" s="132">
        <f t="shared" si="0"/>
        <v>4970000</v>
      </c>
      <c r="I119" s="132">
        <f t="shared" si="0"/>
        <v>0</v>
      </c>
      <c r="J119" s="132">
        <f t="shared" si="0"/>
        <v>9203312</v>
      </c>
      <c r="K119" s="132">
        <f t="shared" si="0"/>
        <v>7050000</v>
      </c>
      <c r="L119" s="132">
        <f t="shared" si="0"/>
        <v>7948005.4100000001</v>
      </c>
      <c r="M119" s="132">
        <f t="shared" si="0"/>
        <v>10183018</v>
      </c>
      <c r="N119" s="132">
        <f t="shared" si="0"/>
        <v>3400000</v>
      </c>
      <c r="O119" s="132">
        <f t="shared" si="0"/>
        <v>0</v>
      </c>
      <c r="P119" s="132">
        <f t="shared" si="0"/>
        <v>0</v>
      </c>
      <c r="Q119" s="132">
        <f t="shared" si="0"/>
        <v>4400000</v>
      </c>
      <c r="R119" s="132">
        <f t="shared" si="0"/>
        <v>5400000</v>
      </c>
      <c r="S119" s="132">
        <f t="shared" si="0"/>
        <v>0</v>
      </c>
      <c r="T119" s="132">
        <f t="shared" si="0"/>
        <v>0</v>
      </c>
      <c r="U119" s="132">
        <f t="shared" si="0"/>
        <v>0</v>
      </c>
      <c r="V119" s="132">
        <f t="shared" si="0"/>
        <v>300000</v>
      </c>
      <c r="W119" s="132">
        <f t="shared" si="0"/>
        <v>0</v>
      </c>
      <c r="X119" s="132">
        <f t="shared" si="0"/>
        <v>0</v>
      </c>
      <c r="Y119" s="132">
        <f t="shared" si="0"/>
        <v>2935000</v>
      </c>
      <c r="Z119" s="132">
        <f t="shared" si="0"/>
        <v>7335000</v>
      </c>
      <c r="AA119" s="132">
        <f t="shared" si="0"/>
        <v>0</v>
      </c>
      <c r="AB119" s="132">
        <f t="shared" si="0"/>
        <v>200000</v>
      </c>
      <c r="AC119" s="132">
        <f t="shared" si="0"/>
        <v>200000</v>
      </c>
      <c r="AD119" s="132">
        <f t="shared" si="0"/>
        <v>0</v>
      </c>
      <c r="AE119" s="132">
        <f t="shared" si="0"/>
        <v>2000000</v>
      </c>
      <c r="AF119" s="132">
        <f t="shared" si="0"/>
        <v>900000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295331</v>
      </c>
      <c r="C120" s="132">
        <f t="shared" ref="C120:BK120" si="1">INDEX(C$3:C$117,MATCH($A$120,$A3:$A117,0),1)</f>
        <v>244165</v>
      </c>
      <c r="D120" s="132">
        <f t="shared" si="1"/>
        <v>11958249.34</v>
      </c>
      <c r="E120" s="132">
        <f t="shared" si="1"/>
        <v>215609</v>
      </c>
      <c r="F120" s="132">
        <f t="shared" si="1"/>
        <v>127471</v>
      </c>
      <c r="G120" s="132">
        <f t="shared" si="1"/>
        <v>126695</v>
      </c>
      <c r="H120" s="132">
        <f t="shared" si="1"/>
        <v>125761.22</v>
      </c>
      <c r="I120" s="132">
        <f t="shared" si="1"/>
        <v>6383242</v>
      </c>
      <c r="J120" s="132">
        <f t="shared" si="1"/>
        <v>122258</v>
      </c>
      <c r="K120" s="132">
        <f t="shared" si="1"/>
        <v>121284</v>
      </c>
      <c r="L120" s="132">
        <f t="shared" si="1"/>
        <v>90089.3</v>
      </c>
      <c r="M120" s="132">
        <f t="shared" si="1"/>
        <v>88815</v>
      </c>
      <c r="N120" s="132">
        <f t="shared" si="1"/>
        <v>14455</v>
      </c>
      <c r="O120" s="132">
        <f t="shared" si="1"/>
        <v>14150</v>
      </c>
      <c r="P120" s="132">
        <f t="shared" si="1"/>
        <v>14229.01</v>
      </c>
      <c r="Q120" s="132">
        <f t="shared" si="1"/>
        <v>14114</v>
      </c>
      <c r="R120" s="132">
        <f t="shared" si="1"/>
        <v>14038</v>
      </c>
      <c r="S120" s="132">
        <f t="shared" si="1"/>
        <v>0</v>
      </c>
      <c r="T120" s="132">
        <f t="shared" si="1"/>
        <v>0</v>
      </c>
      <c r="U120" s="132">
        <f t="shared" si="1"/>
        <v>0</v>
      </c>
      <c r="V120" s="132">
        <f t="shared" si="1"/>
        <v>0</v>
      </c>
      <c r="W120" s="132">
        <f t="shared" si="1"/>
        <v>0</v>
      </c>
      <c r="X120" s="132">
        <f t="shared" si="1"/>
        <v>0</v>
      </c>
      <c r="Y120" s="132">
        <f t="shared" si="1"/>
        <v>4566</v>
      </c>
      <c r="Z120" s="132">
        <f t="shared" si="1"/>
        <v>4506</v>
      </c>
      <c r="AA120" s="132">
        <f t="shared" si="1"/>
        <v>4447</v>
      </c>
      <c r="AB120" s="132">
        <f t="shared" si="1"/>
        <v>4387.0600000000004</v>
      </c>
      <c r="AC120" s="132">
        <f t="shared" si="1"/>
        <v>4330</v>
      </c>
      <c r="AD120" s="132">
        <f t="shared" si="1"/>
        <v>4272</v>
      </c>
      <c r="AE120" s="132">
        <f t="shared" si="1"/>
        <v>4216</v>
      </c>
      <c r="AF120" s="132">
        <f t="shared" si="1"/>
        <v>4159.96</v>
      </c>
      <c r="AG120" s="132">
        <f t="shared" si="1"/>
        <v>4106</v>
      </c>
      <c r="AH120" s="132">
        <f t="shared" si="1"/>
        <v>4051</v>
      </c>
      <c r="AI120" s="132">
        <f t="shared" si="1"/>
        <v>3998</v>
      </c>
      <c r="AJ120" s="132">
        <f t="shared" si="1"/>
        <v>3944.7</v>
      </c>
      <c r="AK120" s="132">
        <f t="shared" si="1"/>
        <v>3912</v>
      </c>
      <c r="AL120" s="132">
        <f t="shared" si="1"/>
        <v>453880</v>
      </c>
      <c r="AM120" s="132">
        <f t="shared" si="1"/>
        <v>3848</v>
      </c>
      <c r="AN120" s="132">
        <f t="shared" si="1"/>
        <v>503815.44</v>
      </c>
      <c r="AO120" s="132">
        <f t="shared" si="1"/>
        <v>3918783</v>
      </c>
      <c r="AP120" s="132">
        <f t="shared" si="1"/>
        <v>3750</v>
      </c>
      <c r="AQ120" s="132">
        <f t="shared" si="1"/>
        <v>153719</v>
      </c>
      <c r="AR120" s="132">
        <f t="shared" si="1"/>
        <v>1103686.8899999999</v>
      </c>
      <c r="AS120" s="132">
        <f t="shared" si="1"/>
        <v>3654</v>
      </c>
      <c r="AT120" s="132">
        <f t="shared" si="1"/>
        <v>3622</v>
      </c>
      <c r="AU120" s="132">
        <f t="shared" si="1"/>
        <v>82729</v>
      </c>
      <c r="AV120" s="132">
        <f t="shared" si="1"/>
        <v>3557.98</v>
      </c>
      <c r="AW120" s="132">
        <f t="shared" si="1"/>
        <v>903526</v>
      </c>
      <c r="AX120" s="132">
        <f t="shared" si="1"/>
        <v>1563493</v>
      </c>
      <c r="AY120" s="132">
        <f t="shared" si="1"/>
        <v>1403461</v>
      </c>
      <c r="AZ120" s="132">
        <f t="shared" si="1"/>
        <v>1453429</v>
      </c>
      <c r="BA120" s="132">
        <f t="shared" si="1"/>
        <v>1503397</v>
      </c>
      <c r="BB120" s="132">
        <f t="shared" si="1"/>
        <v>803364</v>
      </c>
      <c r="BC120" s="132">
        <f t="shared" si="1"/>
        <v>3332</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8682435</v>
      </c>
      <c r="C121" s="132">
        <f t="shared" ref="C121:BK121" si="2">INDEX(C$3:C$117,MATCH($A$121,$A3:$A117,0),1)</f>
        <v>6734102</v>
      </c>
      <c r="D121" s="132">
        <f t="shared" si="2"/>
        <v>8284494.79</v>
      </c>
      <c r="E121" s="132">
        <f t="shared" si="2"/>
        <v>5942612</v>
      </c>
      <c r="F121" s="132">
        <f t="shared" si="2"/>
        <v>5042232</v>
      </c>
      <c r="G121" s="132">
        <f t="shared" si="2"/>
        <v>3616784</v>
      </c>
      <c r="H121" s="132">
        <f t="shared" si="2"/>
        <v>3769203.29</v>
      </c>
      <c r="I121" s="132">
        <f t="shared" si="2"/>
        <v>3390714</v>
      </c>
      <c r="J121" s="132">
        <f t="shared" si="2"/>
        <v>2889314</v>
      </c>
      <c r="K121" s="132">
        <f t="shared" si="2"/>
        <v>3082892</v>
      </c>
      <c r="L121" s="132">
        <f t="shared" si="2"/>
        <v>2927965.86</v>
      </c>
      <c r="M121" s="132">
        <f t="shared" si="2"/>
        <v>1859003</v>
      </c>
      <c r="N121" s="132">
        <f t="shared" si="2"/>
        <v>2266933</v>
      </c>
      <c r="O121" s="132">
        <f t="shared" si="2"/>
        <v>2266933</v>
      </c>
      <c r="P121" s="132">
        <f t="shared" si="2"/>
        <v>2307410.5499999998</v>
      </c>
      <c r="Q121" s="132">
        <f t="shared" si="2"/>
        <v>3738637</v>
      </c>
      <c r="R121" s="132">
        <f t="shared" si="2"/>
        <v>2020737</v>
      </c>
      <c r="S121" s="132">
        <f t="shared" si="2"/>
        <v>2436057</v>
      </c>
      <c r="T121" s="132">
        <f t="shared" si="2"/>
        <v>4707620.46</v>
      </c>
      <c r="U121" s="132">
        <f t="shared" si="2"/>
        <v>6084519</v>
      </c>
      <c r="V121" s="132">
        <f t="shared" si="2"/>
        <v>6483645</v>
      </c>
      <c r="W121" s="132">
        <f t="shared" si="2"/>
        <v>7141340</v>
      </c>
      <c r="X121" s="132">
        <f t="shared" si="2"/>
        <v>5202315.33</v>
      </c>
      <c r="Y121" s="132">
        <f t="shared" si="2"/>
        <v>4699612</v>
      </c>
      <c r="Z121" s="132">
        <f t="shared" si="2"/>
        <v>4832882</v>
      </c>
      <c r="AA121" s="132">
        <f t="shared" si="2"/>
        <v>4874552</v>
      </c>
      <c r="AB121" s="132">
        <f t="shared" si="2"/>
        <v>4478722</v>
      </c>
      <c r="AC121" s="132">
        <f t="shared" si="2"/>
        <v>3823422</v>
      </c>
      <c r="AD121" s="132">
        <f t="shared" si="2"/>
        <v>4101922</v>
      </c>
      <c r="AE121" s="132">
        <f t="shared" si="2"/>
        <v>4749692</v>
      </c>
      <c r="AF121" s="132">
        <f t="shared" si="2"/>
        <v>5153567</v>
      </c>
      <c r="AG121" s="132">
        <f t="shared" si="2"/>
        <v>5677442</v>
      </c>
      <c r="AH121" s="132">
        <f t="shared" si="2"/>
        <v>5392977</v>
      </c>
      <c r="AI121" s="132">
        <f t="shared" si="2"/>
        <v>7311364</v>
      </c>
      <c r="AJ121" s="132">
        <f t="shared" si="2"/>
        <v>6840358.4500000002</v>
      </c>
      <c r="AK121" s="132">
        <f t="shared" si="2"/>
        <v>5761758</v>
      </c>
      <c r="AL121" s="132">
        <f t="shared" si="2"/>
        <v>6506497</v>
      </c>
      <c r="AM121" s="132">
        <f t="shared" si="2"/>
        <v>6799786</v>
      </c>
      <c r="AN121" s="132">
        <f t="shared" si="2"/>
        <v>6906088.9299999997</v>
      </c>
      <c r="AO121" s="132">
        <f t="shared" si="2"/>
        <v>7491735</v>
      </c>
      <c r="AP121" s="132">
        <f t="shared" si="2"/>
        <v>7607089</v>
      </c>
      <c r="AQ121" s="132">
        <f t="shared" si="2"/>
        <v>3819676</v>
      </c>
      <c r="AR121" s="132">
        <f t="shared" si="2"/>
        <v>3403686.16</v>
      </c>
      <c r="AS121" s="132">
        <f t="shared" si="2"/>
        <v>4481246</v>
      </c>
      <c r="AT121" s="132">
        <f t="shared" si="2"/>
        <v>2832226</v>
      </c>
      <c r="AU121" s="132">
        <f t="shared" si="2"/>
        <v>2483196</v>
      </c>
      <c r="AV121" s="132">
        <f t="shared" si="2"/>
        <v>2200185.84</v>
      </c>
      <c r="AW121" s="132">
        <f t="shared" si="2"/>
        <v>1188664</v>
      </c>
      <c r="AX121" s="132">
        <f t="shared" si="2"/>
        <v>1188664</v>
      </c>
      <c r="AY121" s="132">
        <f t="shared" si="2"/>
        <v>3240070</v>
      </c>
      <c r="AZ121" s="132">
        <f t="shared" si="2"/>
        <v>3320420</v>
      </c>
      <c r="BA121" s="132">
        <f t="shared" si="2"/>
        <v>3369811</v>
      </c>
      <c r="BB121" s="132">
        <f t="shared" si="2"/>
        <v>3419821</v>
      </c>
      <c r="BC121" s="132">
        <f t="shared" si="2"/>
        <v>1969861</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34002967</v>
      </c>
      <c r="C122" s="132">
        <f>INDEX(C$3:C$117,MATCH($A$122,$A3:$A$117,0),1)</f>
        <v>32338317</v>
      </c>
      <c r="D122" s="132">
        <f>INDEX(D$3:D$117,MATCH($A$122,$A3:$A$117,0),1)</f>
        <v>71841586.629999995</v>
      </c>
      <c r="E122" s="132">
        <f>INDEX(E$3:E$117,MATCH($A$122,$A3:$A$117,0),1)</f>
        <v>27080745</v>
      </c>
      <c r="F122" s="132">
        <f>INDEX(F$3:F$117,MATCH($A$122,$A3:$A$117,0),1)</f>
        <v>27474352</v>
      </c>
      <c r="G122" s="132">
        <f>INDEX(G$3:G$117,MATCH($A$122,$A3:$A$117,0),1)</f>
        <v>26518271</v>
      </c>
      <c r="H122" s="132">
        <f>INDEX(H$3:H$117,MATCH($A$122,$A3:$A$117,0),1)</f>
        <v>25163538.800000001</v>
      </c>
      <c r="I122" s="132">
        <f>INDEX(I$3:I$117,MATCH($A$122,$A3:$A$117,0),1)</f>
        <v>27161275</v>
      </c>
      <c r="J122" s="132">
        <f>INDEX(J$3:J$117,MATCH($A$122,$A3:$A$117,0),1)</f>
        <v>25452421</v>
      </c>
      <c r="K122" s="132">
        <f>INDEX(K$3:K$117,MATCH($A$122,$A3:$A$117,0),1)</f>
        <v>19652136</v>
      </c>
      <c r="L122" s="132">
        <f>INDEX(L$3:L$117,MATCH($A$122,$A3:$A$117,0),1)</f>
        <v>19522147.449999999</v>
      </c>
      <c r="M122" s="132">
        <f>INDEX(M$3:M$117,MATCH($A$122,$A3:$A$117,0),1)</f>
        <v>16825562</v>
      </c>
      <c r="N122" s="132">
        <f>INDEX(N$3:N$117,MATCH($A$122,$A3:$A$117,0),1)</f>
        <v>7088400</v>
      </c>
      <c r="O122" s="132">
        <f>INDEX(O$3:O$117,MATCH($A$122,$A3:$A$117,0),1)</f>
        <v>7171800</v>
      </c>
      <c r="P122" s="132">
        <f>INDEX(P$3:P$117,MATCH($A$122,$A3:$A$117,0),1)</f>
        <v>7255200</v>
      </c>
      <c r="Q122" s="132">
        <f>INDEX(Q$3:Q$117,MATCH($A$122,$A3:$A$117,0),1)</f>
        <v>9828850</v>
      </c>
      <c r="R122" s="132">
        <f>INDEX(R$3:R$117,MATCH($A$122,$A3:$A$117,0),1)</f>
        <v>11889830</v>
      </c>
      <c r="S122" s="132">
        <f>INDEX(S$3:S$117,MATCH($A$122,$A3:$A$117,0),1)</f>
        <v>12523010</v>
      </c>
      <c r="T122" s="132">
        <f>INDEX(T$3:T$117,MATCH($A$122,$A3:$A$117,0),1)</f>
        <v>13496667.220000001</v>
      </c>
      <c r="U122" s="132">
        <f>INDEX(U$3:U$117,MATCH($A$122,$A3:$A$117,0),1)</f>
        <v>13595287</v>
      </c>
      <c r="V122" s="132">
        <f>INDEX(V$3:V$117,MATCH($A$122,$A3:$A$117,0),1)</f>
        <v>13910567</v>
      </c>
      <c r="W122" s="132">
        <f>INDEX(W$3:W$117,MATCH($A$122,$A3:$A$117,0),1)</f>
        <v>14459067</v>
      </c>
      <c r="X122" s="132">
        <f>INDEX(X$3:X$117,MATCH($A$122,$A3:$A$117,0),1)</f>
        <v>17454287.68</v>
      </c>
      <c r="Y122" s="132">
        <f>INDEX(Y$3:Y$117,MATCH($A$122,$A3:$A$117,0),1)</f>
        <v>15313173</v>
      </c>
      <c r="Z122" s="132">
        <f>INDEX(Z$3:Z$117,MATCH($A$122,$A3:$A$117,0),1)</f>
        <v>11177569</v>
      </c>
      <c r="AA122" s="132">
        <f>INDEX(AA$3:AA$117,MATCH($A$122,$A3:$A$117,0),1)</f>
        <v>10333754</v>
      </c>
      <c r="AB122" s="132">
        <f>INDEX(AB$3:AB$117,MATCH($A$122,$A3:$A$117,0),1)</f>
        <v>11339939.68</v>
      </c>
      <c r="AC122" s="132">
        <f>INDEX(AC$3:AC$117,MATCH($A$122,$A3:$A$117,0),1)</f>
        <v>11510595</v>
      </c>
      <c r="AD122" s="132">
        <f>INDEX(AD$3:AD$117,MATCH($A$122,$A3:$A$117,0),1)</f>
        <v>12212451</v>
      </c>
      <c r="AE122" s="132">
        <f>INDEX(AE$3:AE$117,MATCH($A$122,$A3:$A$117,0),1)</f>
        <v>13037556</v>
      </c>
      <c r="AF122" s="132">
        <f>INDEX(AF$3:AF$117,MATCH($A$122,$A3:$A$117,0),1)</f>
        <v>13788036.68</v>
      </c>
      <c r="AG122" s="132">
        <f>INDEX(AG$3:AG$117,MATCH($A$122,$A3:$A$117,0),1)</f>
        <v>14779517</v>
      </c>
      <c r="AH122" s="132">
        <f>INDEX(AH$3:AH$117,MATCH($A$122,$A3:$A$117,0),1)</f>
        <v>16235998</v>
      </c>
      <c r="AI122" s="132">
        <f>INDEX(AI$3:AI$117,MATCH($A$122,$A3:$A$117,0),1)</f>
        <v>18377248</v>
      </c>
      <c r="AJ122" s="132">
        <f>INDEX(AJ$3:AJ$117,MATCH($A$122,$A3:$A$117,0),1)</f>
        <v>18943698</v>
      </c>
      <c r="AK122" s="132">
        <f>INDEX(AK$3:AK$117,MATCH($A$122,$A3:$A$117,0),1)</f>
        <v>20949778</v>
      </c>
      <c r="AL122" s="132">
        <f>INDEX(AL$3:AL$117,MATCH($A$122,$A3:$A$117,0),1)</f>
        <v>20132518</v>
      </c>
      <c r="AM122" s="132">
        <f>INDEX(AM$3:AM$117,MATCH($A$122,$A3:$A$117,0),1)</f>
        <v>19692880</v>
      </c>
      <c r="AN122" s="132">
        <f>INDEX(AN$3:AN$117,MATCH($A$122,$A3:$A$117,0),1)</f>
        <v>18484056.449999999</v>
      </c>
      <c r="AO122" s="132">
        <f>INDEX(AO$3:AO$117,MATCH($A$122,$A3:$A$117,0),1)</f>
        <v>14599889</v>
      </c>
      <c r="AP122" s="132">
        <f>INDEX(AP$3:AP$117,MATCH($A$122,$A3:$A$117,0),1)</f>
        <v>14261015</v>
      </c>
      <c r="AQ122" s="132">
        <f>INDEX(AQ$3:AQ$117,MATCH($A$122,$A3:$A$117,0),1)</f>
        <v>16731786</v>
      </c>
      <c r="AR122" s="132">
        <f>INDEX(AR$3:AR$117,MATCH($A$122,$A3:$A$117,0),1)</f>
        <v>15433265.9</v>
      </c>
      <c r="AS122" s="132">
        <f>INDEX(AS$3:AS$117,MATCH($A$122,$A3:$A$117,0),1)</f>
        <v>14848505</v>
      </c>
      <c r="AT122" s="132">
        <f>INDEX(AT$3:AT$117,MATCH($A$122,$A3:$A$117,0),1)</f>
        <v>15822640</v>
      </c>
      <c r="AU122" s="132">
        <f>INDEX(AU$3:AU$117,MATCH($A$122,$A3:$A$117,0),1)</f>
        <v>15401473</v>
      </c>
      <c r="AV122" s="132">
        <f>INDEX(AV$3:AV$117,MATCH($A$122,$A3:$A$117,0),1)</f>
        <v>15730371.359999999</v>
      </c>
      <c r="AW122" s="132">
        <f>INDEX(AW$3:AW$117,MATCH($A$122,$A3:$A$117,0),1)</f>
        <v>19197478</v>
      </c>
      <c r="AX122" s="132">
        <f>INDEX(AX$3:AX$117,MATCH($A$122,$A3:$A$117,0),1)</f>
        <v>17132038</v>
      </c>
      <c r="AY122" s="132">
        <f>INDEX(AY$3:AY$117,MATCH($A$122,$A3:$A$117,0),1)</f>
        <v>12618405</v>
      </c>
      <c r="AZ122" s="132">
        <f>INDEX(AZ$3:AZ$117,MATCH($A$122,$A3:$A$117,0),1)</f>
        <v>11836274</v>
      </c>
      <c r="BA122" s="132">
        <f>INDEX(BA$3:BA$117,MATCH($A$122,$A3:$A$117,0),1)</f>
        <v>9379791</v>
      </c>
      <c r="BB122" s="132">
        <f>INDEX(BB$3:BB$117,MATCH($A$122,$A3:$A$117,0),1)</f>
        <v>8084896</v>
      </c>
      <c r="BC122" s="132">
        <f>INDEX(BC$3:BC$117,MATCH($A$122,$A3:$A$117,0),1)</f>
        <v>9819971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13407766</v>
      </c>
      <c r="C123" s="80">
        <f t="shared" ref="C123:BB123" si="3">C119+C120+C121</f>
        <v>10810267</v>
      </c>
      <c r="D123" s="80">
        <f t="shared" si="3"/>
        <v>20242744.129999999</v>
      </c>
      <c r="E123" s="80">
        <f t="shared" si="3"/>
        <v>21790221</v>
      </c>
      <c r="F123" s="80">
        <f t="shared" si="3"/>
        <v>17151703</v>
      </c>
      <c r="G123" s="80">
        <f t="shared" si="3"/>
        <v>16243479</v>
      </c>
      <c r="H123" s="80">
        <f t="shared" si="3"/>
        <v>8864964.5099999998</v>
      </c>
      <c r="I123" s="80">
        <f t="shared" si="3"/>
        <v>9773956</v>
      </c>
      <c r="J123" s="80">
        <f t="shared" si="3"/>
        <v>12214884</v>
      </c>
      <c r="K123" s="80">
        <f t="shared" si="3"/>
        <v>10254176</v>
      </c>
      <c r="L123" s="80">
        <f t="shared" si="3"/>
        <v>10966060.57</v>
      </c>
      <c r="M123" s="80">
        <f t="shared" si="3"/>
        <v>12130836</v>
      </c>
      <c r="N123" s="80">
        <f t="shared" si="3"/>
        <v>5681388</v>
      </c>
      <c r="O123" s="80">
        <f t="shared" si="3"/>
        <v>2281083</v>
      </c>
      <c r="P123" s="80">
        <f t="shared" si="3"/>
        <v>2321639.5599999996</v>
      </c>
      <c r="Q123" s="80">
        <f t="shared" si="3"/>
        <v>8152751</v>
      </c>
      <c r="R123" s="80">
        <f t="shared" si="3"/>
        <v>7434775</v>
      </c>
      <c r="S123" s="80">
        <f t="shared" si="3"/>
        <v>2436057</v>
      </c>
      <c r="T123" s="80">
        <f t="shared" si="3"/>
        <v>4707620.46</v>
      </c>
      <c r="U123" s="80">
        <f t="shared" si="3"/>
        <v>6084519</v>
      </c>
      <c r="V123" s="80">
        <f t="shared" si="3"/>
        <v>6783645</v>
      </c>
      <c r="W123" s="80">
        <f t="shared" si="3"/>
        <v>7141340</v>
      </c>
      <c r="X123" s="80">
        <f t="shared" si="3"/>
        <v>5202315.33</v>
      </c>
      <c r="Y123" s="80">
        <f t="shared" si="3"/>
        <v>7639178</v>
      </c>
      <c r="Z123" s="80">
        <f t="shared" si="3"/>
        <v>12172388</v>
      </c>
      <c r="AA123" s="80">
        <f t="shared" si="3"/>
        <v>4878999</v>
      </c>
      <c r="AB123" s="80">
        <f t="shared" si="3"/>
        <v>4683109.0599999996</v>
      </c>
      <c r="AC123" s="80">
        <f t="shared" si="3"/>
        <v>4027752</v>
      </c>
      <c r="AD123" s="80">
        <f t="shared" si="3"/>
        <v>4106194</v>
      </c>
      <c r="AE123" s="80">
        <f t="shared" si="3"/>
        <v>6753908</v>
      </c>
      <c r="AF123" s="80">
        <f t="shared" si="3"/>
        <v>6057726.96</v>
      </c>
      <c r="AG123" s="80">
        <f t="shared" si="3"/>
        <v>5681548</v>
      </c>
      <c r="AH123" s="80">
        <f t="shared" si="3"/>
        <v>5397028</v>
      </c>
      <c r="AI123" s="80">
        <f t="shared" si="3"/>
        <v>7315362</v>
      </c>
      <c r="AJ123" s="80">
        <f t="shared" si="3"/>
        <v>6844303.1500000004</v>
      </c>
      <c r="AK123" s="80">
        <f t="shared" si="3"/>
        <v>5765670</v>
      </c>
      <c r="AL123" s="80">
        <f t="shared" si="3"/>
        <v>6960377</v>
      </c>
      <c r="AM123" s="80">
        <f t="shared" si="3"/>
        <v>6803634</v>
      </c>
      <c r="AN123" s="80">
        <f t="shared" si="3"/>
        <v>7409904.3700000001</v>
      </c>
      <c r="AO123" s="80">
        <f t="shared" si="3"/>
        <v>11410518</v>
      </c>
      <c r="AP123" s="80">
        <f t="shared" si="3"/>
        <v>7610839</v>
      </c>
      <c r="AQ123" s="80">
        <f t="shared" si="3"/>
        <v>3973395</v>
      </c>
      <c r="AR123" s="80">
        <f t="shared" si="3"/>
        <v>4507373.05</v>
      </c>
      <c r="AS123" s="80">
        <f t="shared" si="3"/>
        <v>4484900</v>
      </c>
      <c r="AT123" s="80">
        <f t="shared" si="3"/>
        <v>2835848</v>
      </c>
      <c r="AU123" s="80">
        <f t="shared" si="3"/>
        <v>2565925</v>
      </c>
      <c r="AV123" s="80">
        <f t="shared" si="3"/>
        <v>2203743.8199999998</v>
      </c>
      <c r="AW123" s="80">
        <f t="shared" si="3"/>
        <v>2092190</v>
      </c>
      <c r="AX123" s="80">
        <f t="shared" si="3"/>
        <v>2752157</v>
      </c>
      <c r="AY123" s="80">
        <f t="shared" si="3"/>
        <v>4643531</v>
      </c>
      <c r="AZ123" s="80">
        <f t="shared" si="3"/>
        <v>4773849</v>
      </c>
      <c r="BA123" s="80">
        <f t="shared" si="3"/>
        <v>4873208</v>
      </c>
      <c r="BB123" s="80">
        <f t="shared" si="3"/>
        <v>4223185</v>
      </c>
      <c r="BC123" s="80">
        <f t="shared" ref="BC123:BK123" si="4">+BC42+BC46+BC49</f>
        <v>37949222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34002967</v>
      </c>
      <c r="C124" s="80">
        <f t="shared" ref="C124:BK124" si="5">C122</f>
        <v>32338317</v>
      </c>
      <c r="D124" s="80">
        <f t="shared" si="5"/>
        <v>71841586.629999995</v>
      </c>
      <c r="E124" s="80">
        <f t="shared" si="5"/>
        <v>27080745</v>
      </c>
      <c r="F124" s="80">
        <f t="shared" si="5"/>
        <v>27474352</v>
      </c>
      <c r="G124" s="80">
        <f t="shared" si="5"/>
        <v>26518271</v>
      </c>
      <c r="H124" s="80">
        <f t="shared" si="5"/>
        <v>25163538.800000001</v>
      </c>
      <c r="I124" s="80">
        <f t="shared" si="5"/>
        <v>27161275</v>
      </c>
      <c r="J124" s="80">
        <f t="shared" si="5"/>
        <v>25452421</v>
      </c>
      <c r="K124" s="80">
        <f t="shared" si="5"/>
        <v>19652136</v>
      </c>
      <c r="L124" s="80">
        <f t="shared" si="5"/>
        <v>19522147.449999999</v>
      </c>
      <c r="M124" s="80">
        <f t="shared" si="5"/>
        <v>16825562</v>
      </c>
      <c r="N124" s="80">
        <f t="shared" si="5"/>
        <v>7088400</v>
      </c>
      <c r="O124" s="80">
        <f t="shared" si="5"/>
        <v>7171800</v>
      </c>
      <c r="P124" s="80">
        <f t="shared" si="5"/>
        <v>7255200</v>
      </c>
      <c r="Q124" s="80">
        <f t="shared" si="5"/>
        <v>9828850</v>
      </c>
      <c r="R124" s="80">
        <f t="shared" si="5"/>
        <v>11889830</v>
      </c>
      <c r="S124" s="80">
        <f t="shared" si="5"/>
        <v>12523010</v>
      </c>
      <c r="T124" s="80">
        <f t="shared" si="5"/>
        <v>13496667.220000001</v>
      </c>
      <c r="U124" s="80">
        <f t="shared" si="5"/>
        <v>13595287</v>
      </c>
      <c r="V124" s="80">
        <f t="shared" si="5"/>
        <v>13910567</v>
      </c>
      <c r="W124" s="80">
        <f t="shared" si="5"/>
        <v>14459067</v>
      </c>
      <c r="X124" s="80">
        <f t="shared" si="5"/>
        <v>17454287.68</v>
      </c>
      <c r="Y124" s="80">
        <f t="shared" si="5"/>
        <v>15313173</v>
      </c>
      <c r="Z124" s="80">
        <f t="shared" si="5"/>
        <v>11177569</v>
      </c>
      <c r="AA124" s="80">
        <f t="shared" si="5"/>
        <v>10333754</v>
      </c>
      <c r="AB124" s="80">
        <f t="shared" si="5"/>
        <v>11339939.68</v>
      </c>
      <c r="AC124" s="80">
        <f t="shared" si="5"/>
        <v>11510595</v>
      </c>
      <c r="AD124" s="80">
        <f t="shared" si="5"/>
        <v>12212451</v>
      </c>
      <c r="AE124" s="80">
        <f t="shared" si="5"/>
        <v>13037556</v>
      </c>
      <c r="AF124" s="80">
        <f t="shared" si="5"/>
        <v>13788036.68</v>
      </c>
      <c r="AG124" s="80">
        <f t="shared" si="5"/>
        <v>14779517</v>
      </c>
      <c r="AH124" s="80">
        <f t="shared" si="5"/>
        <v>16235998</v>
      </c>
      <c r="AI124" s="80">
        <f t="shared" si="5"/>
        <v>18377248</v>
      </c>
      <c r="AJ124" s="80">
        <f t="shared" si="5"/>
        <v>18943698</v>
      </c>
      <c r="AK124" s="80">
        <f t="shared" si="5"/>
        <v>20949778</v>
      </c>
      <c r="AL124" s="80">
        <f t="shared" si="5"/>
        <v>20132518</v>
      </c>
      <c r="AM124" s="80">
        <f t="shared" si="5"/>
        <v>19692880</v>
      </c>
      <c r="AN124" s="80">
        <f t="shared" si="5"/>
        <v>18484056.449999999</v>
      </c>
      <c r="AO124" s="80">
        <f t="shared" si="5"/>
        <v>14599889</v>
      </c>
      <c r="AP124" s="80">
        <f t="shared" si="5"/>
        <v>14261015</v>
      </c>
      <c r="AQ124" s="80">
        <f t="shared" si="5"/>
        <v>16731786</v>
      </c>
      <c r="AR124" s="80">
        <f t="shared" si="5"/>
        <v>15433265.9</v>
      </c>
      <c r="AS124" s="80">
        <f t="shared" si="5"/>
        <v>14848505</v>
      </c>
      <c r="AT124" s="80">
        <f t="shared" si="5"/>
        <v>15822640</v>
      </c>
      <c r="AU124" s="80">
        <f t="shared" si="5"/>
        <v>15401473</v>
      </c>
      <c r="AV124" s="80">
        <f t="shared" si="5"/>
        <v>15730371.359999999</v>
      </c>
      <c r="AW124" s="80">
        <f t="shared" si="5"/>
        <v>19197478</v>
      </c>
      <c r="AX124" s="80">
        <f t="shared" si="5"/>
        <v>17132038</v>
      </c>
      <c r="AY124" s="80">
        <f t="shared" si="5"/>
        <v>12618405</v>
      </c>
      <c r="AZ124" s="80">
        <f t="shared" si="5"/>
        <v>11836274</v>
      </c>
      <c r="BA124" s="80">
        <f t="shared" si="5"/>
        <v>9379791</v>
      </c>
      <c r="BB124" s="80">
        <f t="shared" si="5"/>
        <v>8084896</v>
      </c>
      <c r="BC124" s="80">
        <f t="shared" si="5"/>
        <v>9819971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47410733</v>
      </c>
      <c r="C125" s="82">
        <f t="shared" ref="C125:BK125" si="6">SUM(C123:C124)</f>
        <v>43148584</v>
      </c>
      <c r="D125" s="82">
        <f t="shared" si="6"/>
        <v>92084330.75999999</v>
      </c>
      <c r="E125" s="82">
        <f t="shared" si="6"/>
        <v>48870966</v>
      </c>
      <c r="F125" s="82">
        <f t="shared" si="6"/>
        <v>44626055</v>
      </c>
      <c r="G125" s="82">
        <f t="shared" si="6"/>
        <v>42761750</v>
      </c>
      <c r="H125" s="82">
        <f t="shared" si="6"/>
        <v>34028503.310000002</v>
      </c>
      <c r="I125" s="82">
        <f t="shared" si="6"/>
        <v>36935231</v>
      </c>
      <c r="J125" s="82">
        <f t="shared" si="6"/>
        <v>37667305</v>
      </c>
      <c r="K125" s="82">
        <f t="shared" si="6"/>
        <v>29906312</v>
      </c>
      <c r="L125" s="82">
        <f t="shared" si="6"/>
        <v>30488208.02</v>
      </c>
      <c r="M125" s="82">
        <f t="shared" si="6"/>
        <v>28956398</v>
      </c>
      <c r="N125" s="82">
        <f t="shared" si="6"/>
        <v>12769788</v>
      </c>
      <c r="O125" s="82">
        <f t="shared" si="6"/>
        <v>9452883</v>
      </c>
      <c r="P125" s="82">
        <f t="shared" si="6"/>
        <v>9576839.5599999987</v>
      </c>
      <c r="Q125" s="82">
        <f t="shared" si="6"/>
        <v>17981601</v>
      </c>
      <c r="R125" s="82">
        <f t="shared" si="6"/>
        <v>19324605</v>
      </c>
      <c r="S125" s="82">
        <f t="shared" si="6"/>
        <v>14959067</v>
      </c>
      <c r="T125" s="82">
        <f t="shared" si="6"/>
        <v>18204287.68</v>
      </c>
      <c r="U125" s="82">
        <f t="shared" si="6"/>
        <v>19679806</v>
      </c>
      <c r="V125" s="82">
        <f t="shared" si="6"/>
        <v>20694212</v>
      </c>
      <c r="W125" s="82">
        <f t="shared" si="6"/>
        <v>21600407</v>
      </c>
      <c r="X125" s="82">
        <f t="shared" si="6"/>
        <v>22656603.009999998</v>
      </c>
      <c r="Y125" s="82">
        <f t="shared" si="6"/>
        <v>22952351</v>
      </c>
      <c r="Z125" s="82">
        <f t="shared" si="6"/>
        <v>23349957</v>
      </c>
      <c r="AA125" s="82">
        <f t="shared" si="6"/>
        <v>15212753</v>
      </c>
      <c r="AB125" s="82">
        <f t="shared" si="6"/>
        <v>16023048.739999998</v>
      </c>
      <c r="AC125" s="82">
        <f t="shared" si="6"/>
        <v>15538347</v>
      </c>
      <c r="AD125" s="82">
        <f t="shared" si="6"/>
        <v>16318645</v>
      </c>
      <c r="AE125" s="82">
        <f t="shared" si="6"/>
        <v>19791464</v>
      </c>
      <c r="AF125" s="82">
        <f t="shared" si="6"/>
        <v>19845763.640000001</v>
      </c>
      <c r="AG125" s="82">
        <f t="shared" si="6"/>
        <v>20461065</v>
      </c>
      <c r="AH125" s="82">
        <f t="shared" si="6"/>
        <v>21633026</v>
      </c>
      <c r="AI125" s="82">
        <f t="shared" si="6"/>
        <v>25692610</v>
      </c>
      <c r="AJ125" s="82">
        <f t="shared" si="6"/>
        <v>25788001.149999999</v>
      </c>
      <c r="AK125" s="82">
        <f t="shared" si="6"/>
        <v>26715448</v>
      </c>
      <c r="AL125" s="82">
        <f t="shared" si="6"/>
        <v>27092895</v>
      </c>
      <c r="AM125" s="82">
        <f t="shared" si="6"/>
        <v>26496514</v>
      </c>
      <c r="AN125" s="82">
        <f t="shared" si="6"/>
        <v>25893960.82</v>
      </c>
      <c r="AO125" s="82">
        <f t="shared" si="6"/>
        <v>26010407</v>
      </c>
      <c r="AP125" s="82">
        <f t="shared" si="6"/>
        <v>21871854</v>
      </c>
      <c r="AQ125" s="82">
        <f t="shared" si="6"/>
        <v>20705181</v>
      </c>
      <c r="AR125" s="82">
        <f t="shared" si="6"/>
        <v>19940638.949999999</v>
      </c>
      <c r="AS125" s="82">
        <f t="shared" si="6"/>
        <v>19333405</v>
      </c>
      <c r="AT125" s="82">
        <f t="shared" si="6"/>
        <v>18658488</v>
      </c>
      <c r="AU125" s="82">
        <f t="shared" si="6"/>
        <v>17967398</v>
      </c>
      <c r="AV125" s="82">
        <f t="shared" si="6"/>
        <v>17934115.18</v>
      </c>
      <c r="AW125" s="82">
        <f t="shared" si="6"/>
        <v>21289668</v>
      </c>
      <c r="AX125" s="82">
        <f t="shared" si="6"/>
        <v>19884195</v>
      </c>
      <c r="AY125" s="82">
        <f t="shared" si="6"/>
        <v>17261936</v>
      </c>
      <c r="AZ125" s="82">
        <f t="shared" si="6"/>
        <v>16610123</v>
      </c>
      <c r="BA125" s="82">
        <f t="shared" si="6"/>
        <v>14252999</v>
      </c>
      <c r="BB125" s="82">
        <f t="shared" si="6"/>
        <v>12308081</v>
      </c>
      <c r="BC125" s="82">
        <f t="shared" si="6"/>
        <v>47769193</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2903</v>
      </c>
      <c r="C128" t="s">
        <v>2414</v>
      </c>
      <c r="D128" t="s">
        <v>2536</v>
      </c>
      <c r="E128" t="s">
        <v>2416</v>
      </c>
      <c r="F128" t="s">
        <v>2417</v>
      </c>
      <c r="G128" t="s">
        <v>2418</v>
      </c>
      <c r="H128" t="s">
        <v>2537</v>
      </c>
      <c r="I128" t="s">
        <v>2420</v>
      </c>
      <c r="J128" t="s">
        <v>2421</v>
      </c>
      <c r="K128" t="s">
        <v>2422</v>
      </c>
      <c r="L128" t="s">
        <v>2538</v>
      </c>
      <c r="M128" t="s">
        <v>2424</v>
      </c>
      <c r="N128" t="s">
        <v>2425</v>
      </c>
      <c r="O128" t="s">
        <v>2426</v>
      </c>
      <c r="P128" t="s">
        <v>2539</v>
      </c>
      <c r="Q128" t="s">
        <v>2428</v>
      </c>
      <c r="R128" t="s">
        <v>2429</v>
      </c>
      <c r="S128" t="s">
        <v>2430</v>
      </c>
      <c r="T128" t="s">
        <v>2540</v>
      </c>
      <c r="U128" t="s">
        <v>2432</v>
      </c>
      <c r="V128" t="s">
        <v>2433</v>
      </c>
      <c r="W128" t="s">
        <v>2434</v>
      </c>
      <c r="X128" t="s">
        <v>2541</v>
      </c>
      <c r="Y128" t="s">
        <v>2436</v>
      </c>
      <c r="Z128" t="s">
        <v>2437</v>
      </c>
      <c r="AA128" t="s">
        <v>2438</v>
      </c>
      <c r="AB128" t="s">
        <v>2542</v>
      </c>
      <c r="AC128" t="s">
        <v>2440</v>
      </c>
      <c r="AD128" t="s">
        <v>2441</v>
      </c>
      <c r="AE128" t="s">
        <v>2442</v>
      </c>
      <c r="AF128" t="s">
        <v>2543</v>
      </c>
      <c r="AG128" t="s">
        <v>2444</v>
      </c>
      <c r="AH128" t="s">
        <v>2445</v>
      </c>
      <c r="AI128" t="s">
        <v>2446</v>
      </c>
      <c r="AJ128" t="s">
        <v>2544</v>
      </c>
      <c r="AK128" t="s">
        <v>2448</v>
      </c>
      <c r="AL128" t="s">
        <v>2449</v>
      </c>
      <c r="AM128" t="s">
        <v>2450</v>
      </c>
      <c r="AN128" t="s">
        <v>2545</v>
      </c>
      <c r="AO128" t="s">
        <v>2452</v>
      </c>
      <c r="AP128" t="s">
        <v>2453</v>
      </c>
      <c r="AQ128" t="s">
        <v>2454</v>
      </c>
      <c r="AR128" t="s">
        <v>2546</v>
      </c>
      <c r="AS128" t="s">
        <v>2456</v>
      </c>
      <c r="AT128" t="s">
        <v>2457</v>
      </c>
      <c r="AU128" t="s">
        <v>2458</v>
      </c>
      <c r="AV128" t="s">
        <v>2547</v>
      </c>
      <c r="AW128" t="s">
        <v>2460</v>
      </c>
      <c r="AX128" t="s">
        <v>2461</v>
      </c>
      <c r="AY128" t="s">
        <v>2462</v>
      </c>
      <c r="AZ128" t="s">
        <v>2548</v>
      </c>
      <c r="BA128" t="s">
        <v>2464</v>
      </c>
      <c r="BB128" t="s">
        <v>2465</v>
      </c>
      <c r="BC128" t="s">
        <v>2466</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6340869</v>
      </c>
      <c r="C131">
        <v>6842737</v>
      </c>
      <c r="D131">
        <v>8065303.9000000004</v>
      </c>
      <c r="E131">
        <v>7317925</v>
      </c>
      <c r="F131">
        <v>4279261</v>
      </c>
      <c r="G131">
        <v>8199540</v>
      </c>
      <c r="H131">
        <v>11132737.52</v>
      </c>
      <c r="I131">
        <v>8810543</v>
      </c>
      <c r="J131">
        <v>8633825</v>
      </c>
      <c r="K131">
        <v>8142286</v>
      </c>
      <c r="L131">
        <v>8632396.3800000008</v>
      </c>
      <c r="M131">
        <v>8645999</v>
      </c>
      <c r="N131">
        <v>8878229</v>
      </c>
      <c r="O131">
        <v>7730439</v>
      </c>
      <c r="P131">
        <v>7309836.1900000004</v>
      </c>
      <c r="Q131">
        <v>7102805</v>
      </c>
      <c r="R131">
        <v>7167259</v>
      </c>
      <c r="S131">
        <v>7205106</v>
      </c>
      <c r="T131">
        <v>7100339.4500000002</v>
      </c>
      <c r="U131">
        <v>6929999</v>
      </c>
      <c r="V131">
        <v>6800004</v>
      </c>
      <c r="W131">
        <v>6803358</v>
      </c>
      <c r="X131">
        <v>6602441.4100000001</v>
      </c>
      <c r="Y131">
        <v>6071003</v>
      </c>
      <c r="Z131">
        <v>5847691</v>
      </c>
      <c r="AA131">
        <v>5761430</v>
      </c>
      <c r="AB131">
        <v>5754727.6900000004</v>
      </c>
      <c r="AC131">
        <v>5759614</v>
      </c>
      <c r="AD131">
        <v>5519711</v>
      </c>
      <c r="AE131">
        <v>5273489</v>
      </c>
      <c r="AF131">
        <v>5319494.83</v>
      </c>
      <c r="AG131">
        <v>4864250</v>
      </c>
      <c r="AH131">
        <v>4862020</v>
      </c>
      <c r="AI131">
        <v>4867410</v>
      </c>
      <c r="AJ131">
        <v>4457674.21</v>
      </c>
      <c r="AK131">
        <v>4255250</v>
      </c>
      <c r="AL131">
        <v>4134364</v>
      </c>
      <c r="AM131">
        <v>3914484</v>
      </c>
      <c r="AN131">
        <v>3327447.19</v>
      </c>
      <c r="AO131">
        <v>2959693</v>
      </c>
      <c r="AP131">
        <v>2767752</v>
      </c>
      <c r="AQ131">
        <v>2895837</v>
      </c>
      <c r="AR131">
        <v>2866026.43</v>
      </c>
      <c r="AS131">
        <v>2415713</v>
      </c>
      <c r="AT131">
        <v>2341145</v>
      </c>
      <c r="AU131">
        <v>2907018</v>
      </c>
      <c r="AV131">
        <v>2801430.56</v>
      </c>
      <c r="AW131">
        <v>2782924</v>
      </c>
      <c r="AX131">
        <v>2751841</v>
      </c>
      <c r="AY131">
        <v>2598061</v>
      </c>
      <c r="AZ131">
        <v>2215675</v>
      </c>
      <c r="BA131">
        <v>2160289</v>
      </c>
      <c r="BB131">
        <v>2131988</v>
      </c>
      <c r="BC131">
        <v>2090679</v>
      </c>
      <c r="BD131"/>
      <c r="BE131"/>
      <c r="BF131"/>
      <c r="BG131"/>
      <c r="BH131"/>
      <c r="BI131"/>
      <c r="BJ131"/>
      <c r="BK131"/>
      <c r="BL131"/>
      <c r="BM131"/>
      <c r="BN131"/>
      <c r="BO131"/>
      <c r="BP131"/>
      <c r="BQ131"/>
      <c r="BR131"/>
      <c r="BS131"/>
      <c r="BT131"/>
    </row>
    <row r="132" spans="1:72" x14ac:dyDescent="0.3">
      <c r="A132" t="s">
        <v>2551</v>
      </c>
      <c r="B132">
        <v>47115</v>
      </c>
      <c r="C132">
        <v>94702</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2598061</v>
      </c>
      <c r="AZ132">
        <v>2215675</v>
      </c>
      <c r="BA132">
        <v>2160289</v>
      </c>
      <c r="BB132">
        <v>2131988</v>
      </c>
      <c r="BC132">
        <v>2090679</v>
      </c>
      <c r="BD132"/>
      <c r="BE132"/>
      <c r="BF132"/>
      <c r="BG132"/>
      <c r="BH132"/>
      <c r="BI132"/>
      <c r="BJ132"/>
      <c r="BK132"/>
      <c r="BL132"/>
      <c r="BM132"/>
      <c r="BN132"/>
      <c r="BO132"/>
      <c r="BP132"/>
      <c r="BQ132"/>
      <c r="BR132"/>
      <c r="BS132"/>
      <c r="BT132"/>
    </row>
    <row r="133" spans="1:72" x14ac:dyDescent="0.3">
      <c r="A133" t="s">
        <v>2724</v>
      </c>
      <c r="B133">
        <v>466498</v>
      </c>
      <c r="C133">
        <v>384928</v>
      </c>
      <c r="D133">
        <v>1670275.46</v>
      </c>
      <c r="E133">
        <v>373855</v>
      </c>
      <c r="F133">
        <v>313227</v>
      </c>
      <c r="G133">
        <v>350280</v>
      </c>
      <c r="H133">
        <v>1042109.97</v>
      </c>
      <c r="I133">
        <v>810786</v>
      </c>
      <c r="J133">
        <v>484990</v>
      </c>
      <c r="K133">
        <v>142346</v>
      </c>
      <c r="L133">
        <v>891906.45</v>
      </c>
      <c r="M133">
        <v>1277047</v>
      </c>
      <c r="N133">
        <v>1797017</v>
      </c>
      <c r="O133">
        <v>644854</v>
      </c>
      <c r="P133">
        <v>432888.99</v>
      </c>
      <c r="Q133">
        <v>406773</v>
      </c>
      <c r="R133">
        <v>409217</v>
      </c>
      <c r="S133">
        <v>381718</v>
      </c>
      <c r="T133">
        <v>361977.96</v>
      </c>
      <c r="U133">
        <v>358850</v>
      </c>
      <c r="V133">
        <v>355341</v>
      </c>
      <c r="W133">
        <v>313296</v>
      </c>
      <c r="X133">
        <v>306011.96000000002</v>
      </c>
      <c r="Y133">
        <v>273771</v>
      </c>
      <c r="Z133">
        <v>264728</v>
      </c>
      <c r="AA133">
        <v>223202</v>
      </c>
      <c r="AB133">
        <v>247417.73</v>
      </c>
      <c r="AC133">
        <v>248901</v>
      </c>
      <c r="AD133">
        <v>253345</v>
      </c>
      <c r="AE133">
        <v>225111</v>
      </c>
      <c r="AF133">
        <v>246837.89</v>
      </c>
      <c r="AG133">
        <v>212764</v>
      </c>
      <c r="AH133">
        <v>222263</v>
      </c>
      <c r="AI133">
        <v>200018</v>
      </c>
      <c r="AJ133">
        <v>211306.2</v>
      </c>
      <c r="AK133">
        <v>170279</v>
      </c>
      <c r="AL133">
        <v>179842</v>
      </c>
      <c r="AM133">
        <v>163751</v>
      </c>
      <c r="AN133">
        <v>176564.89</v>
      </c>
      <c r="AO133">
        <v>149997</v>
      </c>
      <c r="AP133">
        <v>163242</v>
      </c>
      <c r="AQ133">
        <v>142252</v>
      </c>
      <c r="AR133">
        <v>139371.15</v>
      </c>
      <c r="AS133">
        <v>133537</v>
      </c>
      <c r="AT133">
        <v>141990</v>
      </c>
      <c r="AU133">
        <v>135133</v>
      </c>
      <c r="AV133">
        <v>155032.38</v>
      </c>
      <c r="AW133">
        <v>156636</v>
      </c>
      <c r="AX133">
        <v>180730</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2725</v>
      </c>
      <c r="B134">
        <v>71545</v>
      </c>
      <c r="C134">
        <v>67339</v>
      </c>
      <c r="D134">
        <v>6395028.4400000004</v>
      </c>
      <c r="E134">
        <v>6944070</v>
      </c>
      <c r="F134">
        <v>3966034</v>
      </c>
      <c r="G134">
        <v>7849260</v>
      </c>
      <c r="H134">
        <v>10090627.550000001</v>
      </c>
      <c r="I134">
        <v>7999757</v>
      </c>
      <c r="J134">
        <v>8148835</v>
      </c>
      <c r="K134">
        <v>7999940</v>
      </c>
      <c r="L134">
        <v>7740489.9299999997</v>
      </c>
      <c r="M134">
        <v>7368952</v>
      </c>
      <c r="N134">
        <v>7081212</v>
      </c>
      <c r="O134">
        <v>7085585</v>
      </c>
      <c r="P134">
        <v>6876947.2000000002</v>
      </c>
      <c r="Q134">
        <v>6696032</v>
      </c>
      <c r="R134">
        <v>6758042</v>
      </c>
      <c r="S134">
        <v>6823388</v>
      </c>
      <c r="T134">
        <v>6738361.4900000002</v>
      </c>
      <c r="U134">
        <v>6571149</v>
      </c>
      <c r="V134">
        <v>6444663</v>
      </c>
      <c r="W134">
        <v>6490062</v>
      </c>
      <c r="X134">
        <v>6296429.4500000002</v>
      </c>
      <c r="Y134">
        <v>5797232</v>
      </c>
      <c r="Z134">
        <v>5582963</v>
      </c>
      <c r="AA134">
        <v>5538228</v>
      </c>
      <c r="AB134">
        <v>5507309.96</v>
      </c>
      <c r="AC134">
        <v>5510713</v>
      </c>
      <c r="AD134">
        <v>5266366</v>
      </c>
      <c r="AE134">
        <v>5048378</v>
      </c>
      <c r="AF134">
        <v>5072656.9400000004</v>
      </c>
      <c r="AG134">
        <v>4651486</v>
      </c>
      <c r="AH134">
        <v>4639757</v>
      </c>
      <c r="AI134">
        <v>4667392</v>
      </c>
      <c r="AJ134">
        <v>4246368</v>
      </c>
      <c r="AK134">
        <v>4084971</v>
      </c>
      <c r="AL134">
        <v>3954522</v>
      </c>
      <c r="AM134">
        <v>3750733</v>
      </c>
      <c r="AN134">
        <v>3150882.31</v>
      </c>
      <c r="AO134">
        <v>2809696</v>
      </c>
      <c r="AP134">
        <v>2604510</v>
      </c>
      <c r="AQ134">
        <v>2753585</v>
      </c>
      <c r="AR134">
        <v>2726655.28</v>
      </c>
      <c r="AS134">
        <v>2282176</v>
      </c>
      <c r="AT134">
        <v>2199155</v>
      </c>
      <c r="AU134">
        <v>2771885</v>
      </c>
      <c r="AV134">
        <v>2646398.19</v>
      </c>
      <c r="AW134">
        <v>2626288</v>
      </c>
      <c r="AX134">
        <v>2571111</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3075</v>
      </c>
      <c r="B135">
        <v>5395983</v>
      </c>
      <c r="C135">
        <v>5963971</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3076</v>
      </c>
      <c r="B136">
        <v>5395983</v>
      </c>
      <c r="C136">
        <v>5963971</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3077</v>
      </c>
      <c r="B137">
        <v>359728</v>
      </c>
      <c r="C137">
        <v>331797</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c r="BE137"/>
      <c r="BF137"/>
      <c r="BG137"/>
      <c r="BH137"/>
      <c r="BI137"/>
      <c r="BJ137"/>
      <c r="BK137"/>
      <c r="BL137"/>
      <c r="BM137"/>
      <c r="BN137"/>
      <c r="BO137"/>
      <c r="BP137"/>
      <c r="BQ137"/>
      <c r="BR137"/>
      <c r="BS137"/>
      <c r="BT137"/>
    </row>
    <row r="138" spans="1:72" x14ac:dyDescent="0.3">
      <c r="A138" t="s">
        <v>870</v>
      </c>
      <c r="B138">
        <v>0</v>
      </c>
      <c r="C138">
        <v>0</v>
      </c>
      <c r="D138">
        <v>274675.84999999998</v>
      </c>
      <c r="E138">
        <v>0</v>
      </c>
      <c r="F138">
        <v>0</v>
      </c>
      <c r="G138">
        <v>0</v>
      </c>
      <c r="H138">
        <v>0</v>
      </c>
      <c r="I138">
        <v>41095</v>
      </c>
      <c r="J138">
        <v>0</v>
      </c>
      <c r="K138">
        <v>0</v>
      </c>
      <c r="L138">
        <v>0</v>
      </c>
      <c r="M138">
        <v>0</v>
      </c>
      <c r="N138">
        <v>0</v>
      </c>
      <c r="O138">
        <v>0</v>
      </c>
      <c r="P138">
        <v>0</v>
      </c>
      <c r="Q138">
        <v>0</v>
      </c>
      <c r="R138">
        <v>0</v>
      </c>
      <c r="S138">
        <v>0</v>
      </c>
      <c r="T138">
        <v>6749.08</v>
      </c>
      <c r="U138">
        <v>0</v>
      </c>
      <c r="V138">
        <v>0</v>
      </c>
      <c r="W138">
        <v>0</v>
      </c>
      <c r="X138">
        <v>0</v>
      </c>
      <c r="Y138">
        <v>0</v>
      </c>
      <c r="Z138">
        <v>0</v>
      </c>
      <c r="AA138">
        <v>0</v>
      </c>
      <c r="AB138">
        <v>0</v>
      </c>
      <c r="AC138">
        <v>14577</v>
      </c>
      <c r="AD138">
        <v>0</v>
      </c>
      <c r="AE138">
        <v>0</v>
      </c>
      <c r="AF138">
        <v>0</v>
      </c>
      <c r="AG138">
        <v>24919</v>
      </c>
      <c r="AH138">
        <v>0</v>
      </c>
      <c r="AI138">
        <v>21691</v>
      </c>
      <c r="AJ138">
        <v>29273.88</v>
      </c>
      <c r="AK138">
        <v>18567</v>
      </c>
      <c r="AL138">
        <v>17807</v>
      </c>
      <c r="AM138">
        <v>12156</v>
      </c>
      <c r="AN138">
        <v>20715.22</v>
      </c>
      <c r="AO138">
        <v>7911</v>
      </c>
      <c r="AP138">
        <v>12385</v>
      </c>
      <c r="AQ138">
        <v>6837</v>
      </c>
      <c r="AR138">
        <v>22038.76</v>
      </c>
      <c r="AS138">
        <v>9062</v>
      </c>
      <c r="AT138">
        <v>11200</v>
      </c>
      <c r="AU138">
        <v>183513</v>
      </c>
      <c r="AV138">
        <v>4497.49</v>
      </c>
      <c r="AW138">
        <v>6138</v>
      </c>
      <c r="AX138">
        <v>29976</v>
      </c>
      <c r="AY138">
        <v>42486</v>
      </c>
      <c r="AZ138">
        <v>58205</v>
      </c>
      <c r="BA138">
        <v>47631</v>
      </c>
      <c r="BB138">
        <v>35076</v>
      </c>
      <c r="BC138">
        <v>25845</v>
      </c>
      <c r="BD138"/>
      <c r="BE138"/>
      <c r="BF138"/>
      <c r="BG138"/>
      <c r="BH138"/>
      <c r="BI138"/>
      <c r="BJ138"/>
      <c r="BK138"/>
      <c r="BL138"/>
      <c r="BM138"/>
      <c r="BN138"/>
      <c r="BO138"/>
      <c r="BP138"/>
      <c r="BQ138"/>
      <c r="BR138"/>
      <c r="BS138"/>
      <c r="BT138"/>
    </row>
    <row r="139" spans="1:72" x14ac:dyDescent="0.3">
      <c r="A139" t="s">
        <v>871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6837</v>
      </c>
      <c r="AR139">
        <v>0</v>
      </c>
      <c r="AS139">
        <v>9032</v>
      </c>
      <c r="AT139">
        <v>11140</v>
      </c>
      <c r="AU139">
        <v>183513</v>
      </c>
      <c r="AV139">
        <v>4497.49</v>
      </c>
      <c r="AW139">
        <v>6118</v>
      </c>
      <c r="AX139">
        <v>29936</v>
      </c>
      <c r="AY139">
        <v>42486</v>
      </c>
      <c r="AZ139">
        <v>58205</v>
      </c>
      <c r="BA139">
        <v>47631</v>
      </c>
      <c r="BB139">
        <v>35076</v>
      </c>
      <c r="BC139">
        <v>25845</v>
      </c>
      <c r="BD139"/>
      <c r="BE139"/>
      <c r="BF139"/>
      <c r="BG139"/>
      <c r="BH139"/>
      <c r="BI139"/>
      <c r="BJ139"/>
      <c r="BK139"/>
      <c r="BL139"/>
      <c r="BM139"/>
      <c r="BN139"/>
      <c r="BO139"/>
      <c r="BP139"/>
      <c r="BQ139"/>
      <c r="BR139"/>
      <c r="BS139"/>
      <c r="BT139"/>
    </row>
    <row r="140" spans="1:72" x14ac:dyDescent="0.3">
      <c r="A140" t="s">
        <v>2552</v>
      </c>
      <c r="B140">
        <v>0</v>
      </c>
      <c r="C140">
        <v>0</v>
      </c>
      <c r="D140">
        <v>274675.84999999998</v>
      </c>
      <c r="E140">
        <v>0</v>
      </c>
      <c r="F140">
        <v>0</v>
      </c>
      <c r="G140">
        <v>0</v>
      </c>
      <c r="H140">
        <v>0</v>
      </c>
      <c r="I140">
        <v>41095</v>
      </c>
      <c r="J140">
        <v>0</v>
      </c>
      <c r="K140">
        <v>0</v>
      </c>
      <c r="L140">
        <v>0</v>
      </c>
      <c r="M140">
        <v>0</v>
      </c>
      <c r="N140">
        <v>0</v>
      </c>
      <c r="O140">
        <v>0</v>
      </c>
      <c r="P140">
        <v>0</v>
      </c>
      <c r="Q140">
        <v>0</v>
      </c>
      <c r="R140">
        <v>0</v>
      </c>
      <c r="S140">
        <v>0</v>
      </c>
      <c r="T140">
        <v>6749.08</v>
      </c>
      <c r="U140">
        <v>0</v>
      </c>
      <c r="V140">
        <v>0</v>
      </c>
      <c r="W140">
        <v>0</v>
      </c>
      <c r="X140">
        <v>0</v>
      </c>
      <c r="Y140">
        <v>0</v>
      </c>
      <c r="Z140">
        <v>0</v>
      </c>
      <c r="AA140">
        <v>0</v>
      </c>
      <c r="AB140">
        <v>0</v>
      </c>
      <c r="AC140">
        <v>14577</v>
      </c>
      <c r="AD140">
        <v>0</v>
      </c>
      <c r="AE140">
        <v>0</v>
      </c>
      <c r="AF140">
        <v>0</v>
      </c>
      <c r="AG140">
        <v>24919</v>
      </c>
      <c r="AH140">
        <v>0</v>
      </c>
      <c r="AI140">
        <v>21691</v>
      </c>
      <c r="AJ140">
        <v>29273.88</v>
      </c>
      <c r="AK140">
        <v>18567</v>
      </c>
      <c r="AL140">
        <v>17807</v>
      </c>
      <c r="AM140">
        <v>12156</v>
      </c>
      <c r="AN140">
        <v>20715.22</v>
      </c>
      <c r="AO140">
        <v>7911</v>
      </c>
      <c r="AP140">
        <v>12385</v>
      </c>
      <c r="AQ140">
        <v>0</v>
      </c>
      <c r="AR140">
        <v>225723.76</v>
      </c>
      <c r="AS140">
        <v>30</v>
      </c>
      <c r="AT140">
        <v>60</v>
      </c>
      <c r="AU140">
        <v>0</v>
      </c>
      <c r="AV140">
        <v>0</v>
      </c>
      <c r="AW140">
        <v>20</v>
      </c>
      <c r="AX140">
        <v>40</v>
      </c>
      <c r="AY140">
        <v>0</v>
      </c>
      <c r="AZ140">
        <v>0</v>
      </c>
      <c r="BA140">
        <v>0</v>
      </c>
      <c r="BB140">
        <v>0</v>
      </c>
      <c r="BC140">
        <v>0</v>
      </c>
      <c r="BD140"/>
      <c r="BE140"/>
      <c r="BF140"/>
      <c r="BG140"/>
      <c r="BH140"/>
      <c r="BI140"/>
      <c r="BJ140"/>
      <c r="BK140"/>
      <c r="BL140"/>
      <c r="BM140"/>
      <c r="BN140"/>
      <c r="BO140"/>
      <c r="BP140"/>
      <c r="BQ140"/>
      <c r="BR140"/>
      <c r="BS140"/>
      <c r="BT140"/>
    </row>
    <row r="141" spans="1:72" x14ac:dyDescent="0.3">
      <c r="A141" t="s">
        <v>787</v>
      </c>
      <c r="B141">
        <v>383257</v>
      </c>
      <c r="C141">
        <v>3017295</v>
      </c>
      <c r="D141">
        <v>243659.22</v>
      </c>
      <c r="E141">
        <v>281334</v>
      </c>
      <c r="F141">
        <v>452260</v>
      </c>
      <c r="G141">
        <v>3223128</v>
      </c>
      <c r="H141">
        <v>-59452.58</v>
      </c>
      <c r="I141">
        <v>602723</v>
      </c>
      <c r="J141">
        <v>563423</v>
      </c>
      <c r="K141">
        <v>576722</v>
      </c>
      <c r="L141">
        <v>698751.77</v>
      </c>
      <c r="M141">
        <v>852650</v>
      </c>
      <c r="N141">
        <v>526738</v>
      </c>
      <c r="O141">
        <v>492389</v>
      </c>
      <c r="P141">
        <v>748589.43</v>
      </c>
      <c r="Q141">
        <v>4104221</v>
      </c>
      <c r="R141">
        <v>455038</v>
      </c>
      <c r="S141">
        <v>524429</v>
      </c>
      <c r="T141">
        <v>363269.46</v>
      </c>
      <c r="U141">
        <v>396977</v>
      </c>
      <c r="V141">
        <v>408018</v>
      </c>
      <c r="W141">
        <v>431955</v>
      </c>
      <c r="X141">
        <v>516127.34</v>
      </c>
      <c r="Y141">
        <v>306658</v>
      </c>
      <c r="Z141">
        <v>300005</v>
      </c>
      <c r="AA141">
        <v>466493</v>
      </c>
      <c r="AB141">
        <v>508762.9</v>
      </c>
      <c r="AC141">
        <v>297408</v>
      </c>
      <c r="AD141">
        <v>503033</v>
      </c>
      <c r="AE141">
        <v>366088</v>
      </c>
      <c r="AF141">
        <v>944043.39</v>
      </c>
      <c r="AG141">
        <v>254701</v>
      </c>
      <c r="AH141">
        <v>288743</v>
      </c>
      <c r="AI141">
        <v>343507</v>
      </c>
      <c r="AJ141">
        <v>314797.46000000002</v>
      </c>
      <c r="AK141">
        <v>1840947</v>
      </c>
      <c r="AL141">
        <v>297608</v>
      </c>
      <c r="AM141">
        <v>248034</v>
      </c>
      <c r="AN141">
        <v>409551.14</v>
      </c>
      <c r="AO141">
        <v>198469</v>
      </c>
      <c r="AP141">
        <v>170959</v>
      </c>
      <c r="AQ141">
        <v>223007</v>
      </c>
      <c r="AR141">
        <v>406618.33</v>
      </c>
      <c r="AS141">
        <v>181935</v>
      </c>
      <c r="AT141">
        <v>144827</v>
      </c>
      <c r="AU141">
        <v>383483</v>
      </c>
      <c r="AV141">
        <v>4220399.91</v>
      </c>
      <c r="AW141">
        <v>146447</v>
      </c>
      <c r="AX141">
        <v>226303</v>
      </c>
      <c r="AY141">
        <v>159125</v>
      </c>
      <c r="AZ141">
        <v>208108</v>
      </c>
      <c r="BA141">
        <v>216536</v>
      </c>
      <c r="BB141">
        <v>144590</v>
      </c>
      <c r="BC141">
        <v>142719</v>
      </c>
      <c r="BD141"/>
      <c r="BE141"/>
      <c r="BF141"/>
      <c r="BG141"/>
      <c r="BH141"/>
      <c r="BI141"/>
      <c r="BJ141"/>
      <c r="BK141"/>
      <c r="BL141"/>
      <c r="BM141"/>
      <c r="BN141"/>
      <c r="BO141"/>
      <c r="BP141"/>
      <c r="BQ141"/>
      <c r="BR141"/>
      <c r="BS141"/>
      <c r="BT141"/>
    </row>
    <row r="142" spans="1:72" x14ac:dyDescent="0.3">
      <c r="A142" t="s">
        <v>872</v>
      </c>
      <c r="B142">
        <v>6724126</v>
      </c>
      <c r="C142">
        <v>9860032</v>
      </c>
      <c r="D142">
        <v>9407666.5099999998</v>
      </c>
      <c r="E142">
        <v>7599259</v>
      </c>
      <c r="F142">
        <v>4731521</v>
      </c>
      <c r="G142">
        <v>11422668</v>
      </c>
      <c r="H142">
        <v>10926390.939999999</v>
      </c>
      <c r="I142">
        <v>9454361</v>
      </c>
      <c r="J142">
        <v>9197248</v>
      </c>
      <c r="K142">
        <v>8719008</v>
      </c>
      <c r="L142">
        <v>9331148.1500000004</v>
      </c>
      <c r="M142">
        <v>9498649</v>
      </c>
      <c r="N142">
        <v>9404967</v>
      </c>
      <c r="O142">
        <v>8222828</v>
      </c>
      <c r="P142">
        <v>8058425.6200000001</v>
      </c>
      <c r="Q142">
        <v>11207026</v>
      </c>
      <c r="R142">
        <v>7622297</v>
      </c>
      <c r="S142">
        <v>7729535</v>
      </c>
      <c r="T142">
        <v>7490605.2199999997</v>
      </c>
      <c r="U142">
        <v>7326976</v>
      </c>
      <c r="V142">
        <v>7208022</v>
      </c>
      <c r="W142">
        <v>7235313</v>
      </c>
      <c r="X142">
        <v>7118568.75</v>
      </c>
      <c r="Y142">
        <v>6377661</v>
      </c>
      <c r="Z142">
        <v>6147696</v>
      </c>
      <c r="AA142">
        <v>6227923</v>
      </c>
      <c r="AB142">
        <v>6218925.5800000001</v>
      </c>
      <c r="AC142">
        <v>6071599</v>
      </c>
      <c r="AD142">
        <v>6022744</v>
      </c>
      <c r="AE142">
        <v>5639577</v>
      </c>
      <c r="AF142">
        <v>6181781.2199999997</v>
      </c>
      <c r="AG142">
        <v>5143870</v>
      </c>
      <c r="AH142">
        <v>5150763</v>
      </c>
      <c r="AI142">
        <v>5232608</v>
      </c>
      <c r="AJ142">
        <v>4801745.55</v>
      </c>
      <c r="AK142">
        <v>6114764</v>
      </c>
      <c r="AL142">
        <v>4449779</v>
      </c>
      <c r="AM142">
        <v>4174674</v>
      </c>
      <c r="AN142">
        <v>3757713.56</v>
      </c>
      <c r="AO142">
        <v>3166073</v>
      </c>
      <c r="AP142">
        <v>2951096</v>
      </c>
      <c r="AQ142">
        <v>3125681</v>
      </c>
      <c r="AR142">
        <v>3294683.53</v>
      </c>
      <c r="AS142">
        <v>2606710</v>
      </c>
      <c r="AT142">
        <v>2497172</v>
      </c>
      <c r="AU142">
        <v>3474014</v>
      </c>
      <c r="AV142">
        <v>7026327.9699999997</v>
      </c>
      <c r="AW142">
        <v>2935509</v>
      </c>
      <c r="AX142">
        <v>3008120</v>
      </c>
      <c r="AY142">
        <v>2799672</v>
      </c>
      <c r="AZ142">
        <v>2481988</v>
      </c>
      <c r="BA142">
        <v>2424456</v>
      </c>
      <c r="BB142">
        <v>2311654</v>
      </c>
      <c r="BC142">
        <v>2259243</v>
      </c>
      <c r="BD142"/>
      <c r="BE142"/>
      <c r="BF142"/>
      <c r="BG142"/>
      <c r="BH142"/>
      <c r="BI142"/>
      <c r="BJ142"/>
      <c r="BK142"/>
      <c r="BL142"/>
      <c r="BM142"/>
      <c r="BN142"/>
      <c r="BO142"/>
      <c r="BP142"/>
      <c r="BQ142"/>
      <c r="BR142"/>
      <c r="BS142"/>
      <c r="BT142"/>
    </row>
    <row r="143" spans="1:72" x14ac:dyDescent="0.3">
      <c r="A143" t="s">
        <v>2553</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873</v>
      </c>
      <c r="B144">
        <v>3574284</v>
      </c>
      <c r="C144">
        <v>3518952</v>
      </c>
      <c r="D144">
        <v>4235180.7300000004</v>
      </c>
      <c r="E144">
        <v>3708449</v>
      </c>
      <c r="F144">
        <v>3055485</v>
      </c>
      <c r="G144">
        <v>4037940</v>
      </c>
      <c r="H144">
        <v>4978212.01</v>
      </c>
      <c r="I144">
        <v>4558372</v>
      </c>
      <c r="J144">
        <v>4515973</v>
      </c>
      <c r="K144">
        <v>4055071</v>
      </c>
      <c r="L144">
        <v>4569955.6500000004</v>
      </c>
      <c r="M144">
        <v>4538770</v>
      </c>
      <c r="N144">
        <v>4618125</v>
      </c>
      <c r="O144">
        <v>3852155</v>
      </c>
      <c r="P144">
        <v>3818894.74</v>
      </c>
      <c r="Q144">
        <v>3661162</v>
      </c>
      <c r="R144">
        <v>3577973</v>
      </c>
      <c r="S144">
        <v>3460130</v>
      </c>
      <c r="T144">
        <v>3639370.22</v>
      </c>
      <c r="U144">
        <v>3511221</v>
      </c>
      <c r="V144">
        <v>3465954</v>
      </c>
      <c r="W144">
        <v>3424053</v>
      </c>
      <c r="X144">
        <v>3504621.53</v>
      </c>
      <c r="Y144">
        <v>3243021</v>
      </c>
      <c r="Z144">
        <v>3021984</v>
      </c>
      <c r="AA144">
        <v>2864096</v>
      </c>
      <c r="AB144">
        <v>2993518.87</v>
      </c>
      <c r="AC144">
        <v>3021914</v>
      </c>
      <c r="AD144">
        <v>2877429</v>
      </c>
      <c r="AE144">
        <v>2723379</v>
      </c>
      <c r="AF144">
        <v>2820602.65</v>
      </c>
      <c r="AG144">
        <v>2636290</v>
      </c>
      <c r="AH144">
        <v>2592979</v>
      </c>
      <c r="AI144">
        <v>2491752</v>
      </c>
      <c r="AJ144">
        <v>2576886.83</v>
      </c>
      <c r="AK144">
        <v>2369989</v>
      </c>
      <c r="AL144">
        <v>2300795</v>
      </c>
      <c r="AM144">
        <v>2185728</v>
      </c>
      <c r="AN144">
        <v>2065257.22</v>
      </c>
      <c r="AO144">
        <v>1988315</v>
      </c>
      <c r="AP144">
        <v>1892941</v>
      </c>
      <c r="AQ144">
        <v>1836933</v>
      </c>
      <c r="AR144">
        <v>1778399.83</v>
      </c>
      <c r="AS144">
        <v>1707161</v>
      </c>
      <c r="AT144">
        <v>1689167</v>
      </c>
      <c r="AU144">
        <v>1746319</v>
      </c>
      <c r="AV144">
        <v>1793833.85</v>
      </c>
      <c r="AW144">
        <v>1719148</v>
      </c>
      <c r="AX144">
        <v>1666241</v>
      </c>
      <c r="AY144">
        <v>1517455</v>
      </c>
      <c r="AZ144">
        <v>1332337</v>
      </c>
      <c r="BA144">
        <v>1224175</v>
      </c>
      <c r="BB144">
        <v>1179051</v>
      </c>
      <c r="BC144">
        <v>1154035</v>
      </c>
      <c r="BD144"/>
      <c r="BE144"/>
      <c r="BF144"/>
      <c r="BG144"/>
      <c r="BH144"/>
      <c r="BI144"/>
      <c r="BJ144"/>
      <c r="BK144"/>
      <c r="BL144"/>
      <c r="BM144"/>
      <c r="BN144"/>
      <c r="BO144"/>
      <c r="BP144"/>
      <c r="BQ144"/>
      <c r="BR144"/>
      <c r="BS144"/>
      <c r="BT144"/>
    </row>
    <row r="145" spans="1:72" x14ac:dyDescent="0.3">
      <c r="A145" t="s">
        <v>2726</v>
      </c>
      <c r="B145">
        <v>327992</v>
      </c>
      <c r="C145">
        <v>255530</v>
      </c>
      <c r="D145">
        <v>1098277.22</v>
      </c>
      <c r="E145">
        <v>256148</v>
      </c>
      <c r="F145">
        <v>222704</v>
      </c>
      <c r="G145">
        <v>238606</v>
      </c>
      <c r="H145">
        <v>843368.05</v>
      </c>
      <c r="I145">
        <v>445077</v>
      </c>
      <c r="J145">
        <v>283851</v>
      </c>
      <c r="K145">
        <v>74658</v>
      </c>
      <c r="L145">
        <v>599477.5</v>
      </c>
      <c r="M145">
        <v>827478</v>
      </c>
      <c r="N145">
        <v>1119648</v>
      </c>
      <c r="O145">
        <v>466354</v>
      </c>
      <c r="P145">
        <v>340828.43</v>
      </c>
      <c r="Q145">
        <v>323041</v>
      </c>
      <c r="R145">
        <v>314928</v>
      </c>
      <c r="S145">
        <v>301666</v>
      </c>
      <c r="T145">
        <v>287646.11</v>
      </c>
      <c r="U145">
        <v>279554</v>
      </c>
      <c r="V145">
        <v>274653</v>
      </c>
      <c r="W145">
        <v>243711</v>
      </c>
      <c r="X145">
        <v>246081.94</v>
      </c>
      <c r="Y145">
        <v>217408</v>
      </c>
      <c r="Z145">
        <v>210169</v>
      </c>
      <c r="AA145">
        <v>178412</v>
      </c>
      <c r="AB145">
        <v>200519</v>
      </c>
      <c r="AC145">
        <v>201094</v>
      </c>
      <c r="AD145">
        <v>200847</v>
      </c>
      <c r="AE145">
        <v>177200</v>
      </c>
      <c r="AF145">
        <v>187033.38</v>
      </c>
      <c r="AG145">
        <v>170047</v>
      </c>
      <c r="AH145">
        <v>169652</v>
      </c>
      <c r="AI145">
        <v>164031</v>
      </c>
      <c r="AJ145">
        <v>176554.09</v>
      </c>
      <c r="AK145">
        <v>143832</v>
      </c>
      <c r="AL145">
        <v>151493</v>
      </c>
      <c r="AM145">
        <v>136895</v>
      </c>
      <c r="AN145">
        <v>151892.04</v>
      </c>
      <c r="AO145">
        <v>128023</v>
      </c>
      <c r="AP145">
        <v>138235</v>
      </c>
      <c r="AQ145">
        <v>123198</v>
      </c>
      <c r="AR145">
        <v>120770.1</v>
      </c>
      <c r="AS145">
        <v>115131</v>
      </c>
      <c r="AT145">
        <v>118937</v>
      </c>
      <c r="AU145">
        <v>115534</v>
      </c>
      <c r="AV145">
        <v>131288.37</v>
      </c>
      <c r="AW145">
        <v>132415</v>
      </c>
      <c r="AX145">
        <v>147829</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3078</v>
      </c>
      <c r="B146">
        <v>94124</v>
      </c>
      <c r="C146">
        <v>69747</v>
      </c>
      <c r="D146">
        <v>3136903.51</v>
      </c>
      <c r="E146">
        <v>3452301</v>
      </c>
      <c r="F146">
        <v>2832781</v>
      </c>
      <c r="G146">
        <v>3799334</v>
      </c>
      <c r="H146">
        <v>4134843.96</v>
      </c>
      <c r="I146">
        <v>4113295</v>
      </c>
      <c r="J146">
        <v>4232122</v>
      </c>
      <c r="K146">
        <v>3980413</v>
      </c>
      <c r="L146">
        <v>3970478.15</v>
      </c>
      <c r="M146">
        <v>3711292</v>
      </c>
      <c r="N146">
        <v>3498477</v>
      </c>
      <c r="O146">
        <v>3385801</v>
      </c>
      <c r="P146">
        <v>3478066.31</v>
      </c>
      <c r="Q146">
        <v>3338121</v>
      </c>
      <c r="R146">
        <v>3263045</v>
      </c>
      <c r="S146">
        <v>3158464</v>
      </c>
      <c r="T146">
        <v>3351724.11</v>
      </c>
      <c r="U146">
        <v>3231667</v>
      </c>
      <c r="V146">
        <v>3191301</v>
      </c>
      <c r="W146">
        <v>3180342</v>
      </c>
      <c r="X146">
        <v>3258539.59</v>
      </c>
      <c r="Y146">
        <v>3025613</v>
      </c>
      <c r="Z146">
        <v>2811815</v>
      </c>
      <c r="AA146">
        <v>2685684</v>
      </c>
      <c r="AB146">
        <v>2792999.87</v>
      </c>
      <c r="AC146">
        <v>2820820</v>
      </c>
      <c r="AD146">
        <v>2676582</v>
      </c>
      <c r="AE146">
        <v>2546179</v>
      </c>
      <c r="AF146">
        <v>2633569.27</v>
      </c>
      <c r="AG146">
        <v>2466243</v>
      </c>
      <c r="AH146">
        <v>2423327</v>
      </c>
      <c r="AI146">
        <v>2327721</v>
      </c>
      <c r="AJ146">
        <v>2400332.7400000002</v>
      </c>
      <c r="AK146">
        <v>2226157</v>
      </c>
      <c r="AL146">
        <v>2149302</v>
      </c>
      <c r="AM146">
        <v>2048833</v>
      </c>
      <c r="AN146">
        <v>1913365.18</v>
      </c>
      <c r="AO146">
        <v>1860292</v>
      </c>
      <c r="AP146">
        <v>1754706</v>
      </c>
      <c r="AQ146">
        <v>1713735</v>
      </c>
      <c r="AR146">
        <v>1657629.74</v>
      </c>
      <c r="AS146">
        <v>1592030</v>
      </c>
      <c r="AT146">
        <v>1570230</v>
      </c>
      <c r="AU146">
        <v>1630785</v>
      </c>
      <c r="AV146">
        <v>1662545.49</v>
      </c>
      <c r="AW146">
        <v>1586733</v>
      </c>
      <c r="AX146">
        <v>1518412</v>
      </c>
      <c r="AY146">
        <v>0</v>
      </c>
      <c r="AZ146">
        <v>0</v>
      </c>
      <c r="BA146">
        <v>0</v>
      </c>
      <c r="BB146">
        <v>0</v>
      </c>
      <c r="BC146">
        <v>0</v>
      </c>
      <c r="BD146"/>
      <c r="BE146"/>
      <c r="BF146"/>
      <c r="BG146"/>
      <c r="BH146"/>
      <c r="BI146"/>
      <c r="BJ146"/>
      <c r="BK146"/>
      <c r="BL146"/>
      <c r="BM146"/>
      <c r="BN146"/>
      <c r="BO146"/>
      <c r="BP146"/>
      <c r="BQ146"/>
      <c r="BR146"/>
      <c r="BS146"/>
      <c r="BT146"/>
    </row>
    <row r="147" spans="1:72" x14ac:dyDescent="0.3">
      <c r="A147" t="s">
        <v>3079</v>
      </c>
      <c r="B147">
        <v>3152168</v>
      </c>
      <c r="C147">
        <v>3193675</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c r="BE147"/>
      <c r="BF147"/>
      <c r="BG147"/>
      <c r="BH147"/>
      <c r="BI147"/>
      <c r="BJ147"/>
      <c r="BK147"/>
      <c r="BL147"/>
      <c r="BM147"/>
      <c r="BN147"/>
      <c r="BO147"/>
      <c r="BP147"/>
      <c r="BQ147"/>
      <c r="BR147"/>
      <c r="BS147"/>
      <c r="BT147"/>
    </row>
    <row r="148" spans="1:72" x14ac:dyDescent="0.3">
      <c r="A148" t="s">
        <v>874</v>
      </c>
      <c r="B148">
        <v>1334637</v>
      </c>
      <c r="C148">
        <v>1271541</v>
      </c>
      <c r="D148">
        <v>1563053.28</v>
      </c>
      <c r="E148">
        <v>1043915</v>
      </c>
      <c r="F148">
        <v>1205011</v>
      </c>
      <c r="G148">
        <v>1723543</v>
      </c>
      <c r="H148">
        <v>1944565.81</v>
      </c>
      <c r="I148">
        <v>1636736</v>
      </c>
      <c r="J148">
        <v>1815236</v>
      </c>
      <c r="K148">
        <v>1420991</v>
      </c>
      <c r="L148">
        <v>1875103.6</v>
      </c>
      <c r="M148">
        <v>1598028</v>
      </c>
      <c r="N148">
        <v>1438141</v>
      </c>
      <c r="O148">
        <v>1203020</v>
      </c>
      <c r="P148">
        <v>1699568.62</v>
      </c>
      <c r="Q148">
        <v>1159829</v>
      </c>
      <c r="R148">
        <v>1196851</v>
      </c>
      <c r="S148">
        <v>1053690</v>
      </c>
      <c r="T148">
        <v>1328912.98</v>
      </c>
      <c r="U148">
        <v>1090981</v>
      </c>
      <c r="V148">
        <v>1009843</v>
      </c>
      <c r="W148">
        <v>976676</v>
      </c>
      <c r="X148">
        <v>1348922.76</v>
      </c>
      <c r="Y148">
        <v>961215</v>
      </c>
      <c r="Z148">
        <v>857544</v>
      </c>
      <c r="AA148">
        <v>862784</v>
      </c>
      <c r="AB148">
        <v>1229869.68</v>
      </c>
      <c r="AC148">
        <v>800599</v>
      </c>
      <c r="AD148">
        <v>828774</v>
      </c>
      <c r="AE148">
        <v>807495</v>
      </c>
      <c r="AF148">
        <v>1201222.82</v>
      </c>
      <c r="AG148">
        <v>741600</v>
      </c>
      <c r="AH148">
        <v>787995</v>
      </c>
      <c r="AI148">
        <v>714727</v>
      </c>
      <c r="AJ148">
        <v>958726.15</v>
      </c>
      <c r="AK148">
        <v>592916</v>
      </c>
      <c r="AL148">
        <v>607711</v>
      </c>
      <c r="AM148">
        <v>581574</v>
      </c>
      <c r="AN148">
        <v>777926.02</v>
      </c>
      <c r="AO148">
        <v>558479</v>
      </c>
      <c r="AP148">
        <v>553151</v>
      </c>
      <c r="AQ148">
        <v>520567</v>
      </c>
      <c r="AR148">
        <v>679318.75</v>
      </c>
      <c r="AS148">
        <v>476683</v>
      </c>
      <c r="AT148">
        <v>415094</v>
      </c>
      <c r="AU148">
        <v>439492</v>
      </c>
      <c r="AV148">
        <v>752433.37</v>
      </c>
      <c r="AW148">
        <v>421765</v>
      </c>
      <c r="AX148">
        <v>433912</v>
      </c>
      <c r="AY148">
        <v>385460</v>
      </c>
      <c r="AZ148">
        <v>517934</v>
      </c>
      <c r="BA148">
        <v>358023</v>
      </c>
      <c r="BB148">
        <v>390870</v>
      </c>
      <c r="BC148">
        <v>284708</v>
      </c>
      <c r="BD148"/>
      <c r="BE148"/>
      <c r="BF148"/>
      <c r="BG148"/>
      <c r="BH148"/>
      <c r="BI148"/>
      <c r="BJ148"/>
      <c r="BK148"/>
      <c r="BL148"/>
      <c r="BM148"/>
      <c r="BN148"/>
      <c r="BO148"/>
      <c r="BP148"/>
      <c r="BQ148"/>
      <c r="BR148"/>
      <c r="BS148"/>
      <c r="BT148"/>
    </row>
    <row r="149" spans="1:72" x14ac:dyDescent="0.3">
      <c r="A149" t="s">
        <v>876</v>
      </c>
      <c r="B149">
        <v>1334637</v>
      </c>
      <c r="C149">
        <v>1271541</v>
      </c>
      <c r="D149">
        <v>1563053.28</v>
      </c>
      <c r="E149">
        <v>1043915</v>
      </c>
      <c r="F149">
        <v>1205011</v>
      </c>
      <c r="G149">
        <v>1723543</v>
      </c>
      <c r="H149">
        <v>1944565.81</v>
      </c>
      <c r="I149">
        <v>1636736</v>
      </c>
      <c r="J149">
        <v>1815236</v>
      </c>
      <c r="K149">
        <v>1420991</v>
      </c>
      <c r="L149">
        <v>1875103.6</v>
      </c>
      <c r="M149">
        <v>1598028</v>
      </c>
      <c r="N149">
        <v>1438141</v>
      </c>
      <c r="O149">
        <v>1203020</v>
      </c>
      <c r="P149">
        <v>1699568.62</v>
      </c>
      <c r="Q149">
        <v>1159829</v>
      </c>
      <c r="R149">
        <v>1196851</v>
      </c>
      <c r="S149">
        <v>1053690</v>
      </c>
      <c r="T149">
        <v>1328912.98</v>
      </c>
      <c r="U149">
        <v>1090981</v>
      </c>
      <c r="V149">
        <v>1009843</v>
      </c>
      <c r="W149">
        <v>976676</v>
      </c>
      <c r="X149">
        <v>1348922.76</v>
      </c>
      <c r="Y149">
        <v>961215</v>
      </c>
      <c r="Z149">
        <v>857544</v>
      </c>
      <c r="AA149">
        <v>862784</v>
      </c>
      <c r="AB149">
        <v>1229869.68</v>
      </c>
      <c r="AC149">
        <v>800599</v>
      </c>
      <c r="AD149">
        <v>828774</v>
      </c>
      <c r="AE149">
        <v>807495</v>
      </c>
      <c r="AF149">
        <v>1201222.82</v>
      </c>
      <c r="AG149">
        <v>741600</v>
      </c>
      <c r="AH149">
        <v>787995</v>
      </c>
      <c r="AI149">
        <v>714727</v>
      </c>
      <c r="AJ149">
        <v>958726.15</v>
      </c>
      <c r="AK149">
        <v>592916</v>
      </c>
      <c r="AL149">
        <v>607711</v>
      </c>
      <c r="AM149">
        <v>581574</v>
      </c>
      <c r="AN149">
        <v>777926.02</v>
      </c>
      <c r="AO149">
        <v>558479</v>
      </c>
      <c r="AP149">
        <v>553151</v>
      </c>
      <c r="AQ149">
        <v>520567</v>
      </c>
      <c r="AR149">
        <v>679318.75</v>
      </c>
      <c r="AS149">
        <v>476683</v>
      </c>
      <c r="AT149">
        <v>415094</v>
      </c>
      <c r="AU149">
        <v>439492</v>
      </c>
      <c r="AV149">
        <v>752433.37</v>
      </c>
      <c r="AW149">
        <v>421765</v>
      </c>
      <c r="AX149">
        <v>433912</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877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22852.639999999999</v>
      </c>
      <c r="AS150">
        <v>19966</v>
      </c>
      <c r="AT150">
        <v>21106</v>
      </c>
      <c r="AU150">
        <v>20184</v>
      </c>
      <c r="AV150">
        <v>16369.06</v>
      </c>
      <c r="AW150">
        <v>19222</v>
      </c>
      <c r="AX150">
        <v>19307</v>
      </c>
      <c r="AY150">
        <v>25160</v>
      </c>
      <c r="AZ150">
        <v>1930</v>
      </c>
      <c r="BA150">
        <v>1580</v>
      </c>
      <c r="BB150">
        <v>1180</v>
      </c>
      <c r="BC150">
        <v>600</v>
      </c>
      <c r="BD150"/>
      <c r="BE150"/>
      <c r="BF150"/>
      <c r="BG150"/>
      <c r="BH150"/>
      <c r="BI150"/>
      <c r="BJ150"/>
      <c r="BK150"/>
      <c r="BL150"/>
      <c r="BM150"/>
      <c r="BN150"/>
      <c r="BO150"/>
      <c r="BP150"/>
      <c r="BQ150"/>
      <c r="BR150"/>
      <c r="BS150"/>
      <c r="BT150"/>
    </row>
    <row r="151" spans="1:72" x14ac:dyDescent="0.3">
      <c r="A151" t="s">
        <v>884</v>
      </c>
      <c r="B151">
        <v>-8850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c r="BE151"/>
      <c r="BF151"/>
      <c r="BG151"/>
      <c r="BH151"/>
      <c r="BI151"/>
      <c r="BJ151"/>
      <c r="BK151"/>
      <c r="BL151"/>
      <c r="BM151"/>
      <c r="BN151"/>
      <c r="BO151"/>
      <c r="BP151"/>
      <c r="BQ151"/>
      <c r="BR151"/>
      <c r="BS151"/>
      <c r="BT151"/>
    </row>
    <row r="152" spans="1:72" x14ac:dyDescent="0.3">
      <c r="A152" t="s">
        <v>2407</v>
      </c>
      <c r="B152">
        <v>0</v>
      </c>
      <c r="C152">
        <v>3294</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2554</v>
      </c>
      <c r="B153">
        <v>4900071</v>
      </c>
      <c r="C153">
        <v>4793787</v>
      </c>
      <c r="D153">
        <v>5798234.0099999998</v>
      </c>
      <c r="E153">
        <v>4752364</v>
      </c>
      <c r="F153">
        <v>4260496</v>
      </c>
      <c r="G153">
        <v>5761483</v>
      </c>
      <c r="H153">
        <v>6922777.8300000001</v>
      </c>
      <c r="I153">
        <v>6195108</v>
      </c>
      <c r="J153">
        <v>6331209</v>
      </c>
      <c r="K153">
        <v>5476062</v>
      </c>
      <c r="L153">
        <v>6445059.2599999998</v>
      </c>
      <c r="M153">
        <v>6136798</v>
      </c>
      <c r="N153">
        <v>6056266</v>
      </c>
      <c r="O153">
        <v>5055175</v>
      </c>
      <c r="P153">
        <v>5518463.3600000003</v>
      </c>
      <c r="Q153">
        <v>4820991</v>
      </c>
      <c r="R153">
        <v>4774824</v>
      </c>
      <c r="S153">
        <v>4513820</v>
      </c>
      <c r="T153">
        <v>4968283.2</v>
      </c>
      <c r="U153">
        <v>4602202</v>
      </c>
      <c r="V153">
        <v>4475797</v>
      </c>
      <c r="W153">
        <v>4400729</v>
      </c>
      <c r="X153">
        <v>4853544.3</v>
      </c>
      <c r="Y153">
        <v>4204236</v>
      </c>
      <c r="Z153">
        <v>3879528</v>
      </c>
      <c r="AA153">
        <v>3726880</v>
      </c>
      <c r="AB153">
        <v>4223388.54</v>
      </c>
      <c r="AC153">
        <v>3822513</v>
      </c>
      <c r="AD153">
        <v>3706203</v>
      </c>
      <c r="AE153">
        <v>3530874</v>
      </c>
      <c r="AF153">
        <v>4021825.47</v>
      </c>
      <c r="AG153">
        <v>3377890</v>
      </c>
      <c r="AH153">
        <v>3380974</v>
      </c>
      <c r="AI153">
        <v>3206479</v>
      </c>
      <c r="AJ153">
        <v>3535612.98</v>
      </c>
      <c r="AK153">
        <v>2962905</v>
      </c>
      <c r="AL153">
        <v>2908506</v>
      </c>
      <c r="AM153">
        <v>2767302</v>
      </c>
      <c r="AN153">
        <v>2843183.24</v>
      </c>
      <c r="AO153">
        <v>2546794</v>
      </c>
      <c r="AP153">
        <v>2446092</v>
      </c>
      <c r="AQ153">
        <v>2357500</v>
      </c>
      <c r="AR153">
        <v>2480571.23</v>
      </c>
      <c r="AS153">
        <v>2203810</v>
      </c>
      <c r="AT153">
        <v>2125367</v>
      </c>
      <c r="AU153">
        <v>2205995</v>
      </c>
      <c r="AV153">
        <v>2562636.29</v>
      </c>
      <c r="AW153">
        <v>2160135</v>
      </c>
      <c r="AX153">
        <v>2119460</v>
      </c>
      <c r="AY153">
        <v>1928075</v>
      </c>
      <c r="AZ153">
        <v>1852201</v>
      </c>
      <c r="BA153">
        <v>1583778</v>
      </c>
      <c r="BB153">
        <v>1571101</v>
      </c>
      <c r="BC153">
        <v>1439343</v>
      </c>
      <c r="BD153"/>
      <c r="BE153"/>
      <c r="BF153"/>
      <c r="BG153"/>
      <c r="BH153"/>
      <c r="BI153"/>
      <c r="BJ153"/>
      <c r="BK153"/>
      <c r="BL153"/>
      <c r="BM153"/>
      <c r="BN153"/>
      <c r="BO153"/>
      <c r="BP153"/>
      <c r="BQ153"/>
      <c r="BR153"/>
      <c r="BS153"/>
      <c r="BT153"/>
    </row>
    <row r="154" spans="1:72" x14ac:dyDescent="0.3">
      <c r="A154" t="s">
        <v>878</v>
      </c>
      <c r="B154">
        <v>151564</v>
      </c>
      <c r="C154">
        <v>166973</v>
      </c>
      <c r="D154">
        <v>170078.85</v>
      </c>
      <c r="E154">
        <v>186824</v>
      </c>
      <c r="F154">
        <v>103962</v>
      </c>
      <c r="G154">
        <v>580727</v>
      </c>
      <c r="H154">
        <v>338198.3</v>
      </c>
      <c r="I154">
        <v>359437</v>
      </c>
      <c r="J154">
        <v>293450</v>
      </c>
      <c r="K154">
        <v>301173</v>
      </c>
      <c r="L154">
        <v>208605.12</v>
      </c>
      <c r="M154">
        <v>251129</v>
      </c>
      <c r="N154">
        <v>272316</v>
      </c>
      <c r="O154">
        <v>255101</v>
      </c>
      <c r="P154">
        <v>219214.55</v>
      </c>
      <c r="Q154">
        <v>201240</v>
      </c>
      <c r="R154">
        <v>199515</v>
      </c>
      <c r="S154">
        <v>218739</v>
      </c>
      <c r="T154">
        <v>213542.95</v>
      </c>
      <c r="U154">
        <v>218633</v>
      </c>
      <c r="V154">
        <v>211114</v>
      </c>
      <c r="W154">
        <v>209629</v>
      </c>
      <c r="X154">
        <v>172361.42</v>
      </c>
      <c r="Y154">
        <v>178401</v>
      </c>
      <c r="Z154">
        <v>188972</v>
      </c>
      <c r="AA154">
        <v>209570</v>
      </c>
      <c r="AB154">
        <v>211979.49</v>
      </c>
      <c r="AC154">
        <v>216912</v>
      </c>
      <c r="AD154">
        <v>206065</v>
      </c>
      <c r="AE154">
        <v>178315</v>
      </c>
      <c r="AF154">
        <v>171601.49</v>
      </c>
      <c r="AG154">
        <v>169654</v>
      </c>
      <c r="AH154">
        <v>176475</v>
      </c>
      <c r="AI154">
        <v>168201</v>
      </c>
      <c r="AJ154">
        <v>164973.76999999999</v>
      </c>
      <c r="AK154">
        <v>145456</v>
      </c>
      <c r="AL154">
        <v>137749</v>
      </c>
      <c r="AM154">
        <v>136069</v>
      </c>
      <c r="AN154">
        <v>117989.72</v>
      </c>
      <c r="AO154">
        <v>130737</v>
      </c>
      <c r="AP154">
        <v>125689</v>
      </c>
      <c r="AQ154">
        <v>123133</v>
      </c>
      <c r="AR154">
        <v>128761.93</v>
      </c>
      <c r="AS154">
        <v>112739</v>
      </c>
      <c r="AT154">
        <v>116119</v>
      </c>
      <c r="AU154">
        <v>117503</v>
      </c>
      <c r="AV154">
        <v>195888.66</v>
      </c>
      <c r="AW154">
        <v>85373</v>
      </c>
      <c r="AX154">
        <v>83599</v>
      </c>
      <c r="AY154">
        <v>85681</v>
      </c>
      <c r="AZ154">
        <v>122691</v>
      </c>
      <c r="BA154">
        <v>83885</v>
      </c>
      <c r="BB154">
        <v>77141</v>
      </c>
      <c r="BC154">
        <v>78190</v>
      </c>
      <c r="BD154"/>
      <c r="BE154"/>
      <c r="BF154"/>
      <c r="BG154"/>
      <c r="BH154"/>
      <c r="BI154"/>
      <c r="BJ154"/>
      <c r="BK154"/>
      <c r="BL154"/>
      <c r="BM154"/>
      <c r="BN154"/>
      <c r="BO154"/>
      <c r="BP154"/>
      <c r="BQ154"/>
      <c r="BR154"/>
      <c r="BS154"/>
      <c r="BT154"/>
    </row>
    <row r="155" spans="1:72" x14ac:dyDescent="0.3">
      <c r="A155" t="s">
        <v>879</v>
      </c>
      <c r="B155">
        <v>0</v>
      </c>
      <c r="C155">
        <v>0</v>
      </c>
      <c r="D155">
        <v>0</v>
      </c>
      <c r="E155">
        <v>350751</v>
      </c>
      <c r="F155">
        <v>370171</v>
      </c>
      <c r="G155">
        <v>35259</v>
      </c>
      <c r="H155">
        <v>46792.44</v>
      </c>
      <c r="I155">
        <v>0</v>
      </c>
      <c r="J155">
        <v>123493</v>
      </c>
      <c r="K155">
        <v>81810</v>
      </c>
      <c r="L155">
        <v>70472.289999999994</v>
      </c>
      <c r="M155">
        <v>28948</v>
      </c>
      <c r="N155">
        <v>6801</v>
      </c>
      <c r="O155">
        <v>8922</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-193750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3080</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-193750</v>
      </c>
      <c r="AS156">
        <v>0</v>
      </c>
      <c r="AT156">
        <v>0</v>
      </c>
      <c r="AU156">
        <v>0</v>
      </c>
      <c r="AV156">
        <v>0</v>
      </c>
      <c r="AW156">
        <v>0</v>
      </c>
      <c r="AX156">
        <v>0</v>
      </c>
      <c r="AY156">
        <v>0</v>
      </c>
      <c r="AZ156">
        <v>0</v>
      </c>
      <c r="BA156">
        <v>0</v>
      </c>
      <c r="BB156">
        <v>0</v>
      </c>
      <c r="BC156">
        <v>0</v>
      </c>
      <c r="BD156"/>
      <c r="BE156"/>
      <c r="BF156"/>
      <c r="BG156"/>
      <c r="BH156"/>
      <c r="BI156"/>
      <c r="BJ156"/>
      <c r="BK156"/>
      <c r="BL156"/>
      <c r="BM156"/>
      <c r="BN156"/>
      <c r="BO156"/>
      <c r="BP156"/>
      <c r="BQ156"/>
      <c r="BR156"/>
      <c r="BS156"/>
      <c r="BT156"/>
    </row>
    <row r="157" spans="1:72" x14ac:dyDescent="0.3">
      <c r="A157" t="s">
        <v>2728</v>
      </c>
      <c r="B157">
        <v>0</v>
      </c>
      <c r="C157">
        <v>0</v>
      </c>
      <c r="D157">
        <v>0</v>
      </c>
      <c r="E157">
        <v>350751</v>
      </c>
      <c r="F157">
        <v>370171</v>
      </c>
      <c r="G157">
        <v>35259</v>
      </c>
      <c r="H157">
        <v>46792.44</v>
      </c>
      <c r="I157">
        <v>0</v>
      </c>
      <c r="J157">
        <v>123493</v>
      </c>
      <c r="K157">
        <v>81810</v>
      </c>
      <c r="L157">
        <v>70472.289999999994</v>
      </c>
      <c r="M157">
        <v>28948</v>
      </c>
      <c r="N157">
        <v>6801</v>
      </c>
      <c r="O157">
        <v>8922</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2557</v>
      </c>
      <c r="B158">
        <v>1975619</v>
      </c>
      <c r="C158">
        <v>5233218</v>
      </c>
      <c r="D158">
        <v>3023330.35</v>
      </c>
      <c r="E158">
        <v>3384470</v>
      </c>
      <c r="F158">
        <v>945158</v>
      </c>
      <c r="G158">
        <v>6277171</v>
      </c>
      <c r="H158">
        <v>4528981.16</v>
      </c>
      <c r="I158">
        <v>3618690</v>
      </c>
      <c r="J158">
        <v>3282982</v>
      </c>
      <c r="K158">
        <v>3625929</v>
      </c>
      <c r="L158">
        <v>3165166.3</v>
      </c>
      <c r="M158">
        <v>3641928</v>
      </c>
      <c r="N158">
        <v>3627818</v>
      </c>
      <c r="O158">
        <v>3431676</v>
      </c>
      <c r="P158">
        <v>2759176.82</v>
      </c>
      <c r="Q158">
        <v>6587275</v>
      </c>
      <c r="R158">
        <v>3046988</v>
      </c>
      <c r="S158">
        <v>3434454</v>
      </c>
      <c r="T158">
        <v>2735864.97</v>
      </c>
      <c r="U158">
        <v>2943407</v>
      </c>
      <c r="V158">
        <v>2943339</v>
      </c>
      <c r="W158">
        <v>3044213</v>
      </c>
      <c r="X158">
        <v>2437385.87</v>
      </c>
      <c r="Y158">
        <v>2351826</v>
      </c>
      <c r="Z158">
        <v>2457140</v>
      </c>
      <c r="AA158">
        <v>2710613</v>
      </c>
      <c r="AB158">
        <v>2207516.5299999998</v>
      </c>
      <c r="AC158">
        <v>2465998</v>
      </c>
      <c r="AD158">
        <v>2522606</v>
      </c>
      <c r="AE158">
        <v>2287018</v>
      </c>
      <c r="AF158">
        <v>2331557.25</v>
      </c>
      <c r="AG158">
        <v>1935634</v>
      </c>
      <c r="AH158">
        <v>1946264</v>
      </c>
      <c r="AI158">
        <v>2194330</v>
      </c>
      <c r="AJ158">
        <v>1431106.34</v>
      </c>
      <c r="AK158">
        <v>3297315</v>
      </c>
      <c r="AL158">
        <v>1679022</v>
      </c>
      <c r="AM158">
        <v>1543441</v>
      </c>
      <c r="AN158">
        <v>1032520.04</v>
      </c>
      <c r="AO158">
        <v>750016</v>
      </c>
      <c r="AP158">
        <v>630693</v>
      </c>
      <c r="AQ158">
        <v>891314</v>
      </c>
      <c r="AR158">
        <v>167874.22</v>
      </c>
      <c r="AS158">
        <v>515639</v>
      </c>
      <c r="AT158">
        <v>487924</v>
      </c>
      <c r="AU158">
        <v>1385522</v>
      </c>
      <c r="AV158">
        <v>4659580.34</v>
      </c>
      <c r="AW158">
        <v>860747</v>
      </c>
      <c r="AX158">
        <v>972259</v>
      </c>
      <c r="AY158">
        <v>957278</v>
      </c>
      <c r="AZ158">
        <v>752478</v>
      </c>
      <c r="BA158">
        <v>924563</v>
      </c>
      <c r="BB158">
        <v>817694</v>
      </c>
      <c r="BC158">
        <v>898090</v>
      </c>
      <c r="BD158"/>
      <c r="BE158"/>
      <c r="BF158"/>
      <c r="BG158"/>
      <c r="BH158"/>
      <c r="BI158"/>
      <c r="BJ158"/>
      <c r="BK158"/>
      <c r="BL158"/>
      <c r="BM158"/>
      <c r="BN158"/>
      <c r="BO158"/>
      <c r="BP158"/>
      <c r="BQ158"/>
      <c r="BR158"/>
      <c r="BS158"/>
      <c r="BT158"/>
    </row>
    <row r="159" spans="1:72" x14ac:dyDescent="0.3">
      <c r="A159" t="s">
        <v>880</v>
      </c>
      <c r="B159">
        <v>422098</v>
      </c>
      <c r="C159">
        <v>391983</v>
      </c>
      <c r="D159">
        <v>458094.76</v>
      </c>
      <c r="E159">
        <v>436457</v>
      </c>
      <c r="F159">
        <v>490308</v>
      </c>
      <c r="G159">
        <v>480112</v>
      </c>
      <c r="H159">
        <v>199550.75</v>
      </c>
      <c r="I159">
        <v>223905</v>
      </c>
      <c r="J159">
        <v>236094</v>
      </c>
      <c r="K159">
        <v>186073</v>
      </c>
      <c r="L159">
        <v>183272.77</v>
      </c>
      <c r="M159">
        <v>110124</v>
      </c>
      <c r="N159">
        <v>28392</v>
      </c>
      <c r="O159">
        <v>104544</v>
      </c>
      <c r="P159">
        <v>64070.11</v>
      </c>
      <c r="Q159">
        <v>97323</v>
      </c>
      <c r="R159">
        <v>92802</v>
      </c>
      <c r="S159">
        <v>109664</v>
      </c>
      <c r="T159">
        <v>132092.34</v>
      </c>
      <c r="U159">
        <v>155205</v>
      </c>
      <c r="V159">
        <v>166155</v>
      </c>
      <c r="W159">
        <v>180008</v>
      </c>
      <c r="X159">
        <v>169178.09</v>
      </c>
      <c r="Y159">
        <v>140638</v>
      </c>
      <c r="Z159">
        <v>102890</v>
      </c>
      <c r="AA159">
        <v>96008</v>
      </c>
      <c r="AB159">
        <v>92020.11</v>
      </c>
      <c r="AC159">
        <v>119837</v>
      </c>
      <c r="AD159">
        <v>286302</v>
      </c>
      <c r="AE159">
        <v>178592</v>
      </c>
      <c r="AF159">
        <v>156162.82</v>
      </c>
      <c r="AG159">
        <v>165132</v>
      </c>
      <c r="AH159">
        <v>275315</v>
      </c>
      <c r="AI159">
        <v>215923</v>
      </c>
      <c r="AJ159">
        <v>215943.44</v>
      </c>
      <c r="AK159">
        <v>335452</v>
      </c>
      <c r="AL159">
        <v>253646</v>
      </c>
      <c r="AM159">
        <v>252354</v>
      </c>
      <c r="AN159">
        <v>255400.6</v>
      </c>
      <c r="AO159">
        <v>235265</v>
      </c>
      <c r="AP159">
        <v>205373</v>
      </c>
      <c r="AQ159">
        <v>178226</v>
      </c>
      <c r="AR159">
        <v>169515.92</v>
      </c>
      <c r="AS159">
        <v>176712</v>
      </c>
      <c r="AT159">
        <v>173904</v>
      </c>
      <c r="AU159">
        <v>168158</v>
      </c>
      <c r="AV159">
        <v>190862.45</v>
      </c>
      <c r="AW159">
        <v>199932</v>
      </c>
      <c r="AX159">
        <v>218456</v>
      </c>
      <c r="AY159">
        <v>191630</v>
      </c>
      <c r="AZ159">
        <v>165991</v>
      </c>
      <c r="BA159">
        <v>128610</v>
      </c>
      <c r="BB159">
        <v>121992</v>
      </c>
      <c r="BC159">
        <v>126793</v>
      </c>
      <c r="BD159"/>
      <c r="BE159"/>
      <c r="BF159"/>
      <c r="BG159"/>
      <c r="BH159"/>
      <c r="BI159"/>
      <c r="BJ159"/>
      <c r="BK159"/>
      <c r="BL159"/>
      <c r="BM159"/>
      <c r="BN159"/>
      <c r="BO159"/>
      <c r="BP159"/>
      <c r="BQ159"/>
      <c r="BR159"/>
      <c r="BS159"/>
      <c r="BT159"/>
    </row>
    <row r="160" spans="1:72" x14ac:dyDescent="0.3">
      <c r="A160" t="s">
        <v>881</v>
      </c>
      <c r="B160">
        <v>268780</v>
      </c>
      <c r="C160">
        <v>1004117</v>
      </c>
      <c r="D160">
        <v>503763.83</v>
      </c>
      <c r="E160">
        <v>447801</v>
      </c>
      <c r="F160">
        <v>19659</v>
      </c>
      <c r="G160">
        <v>1177219</v>
      </c>
      <c r="H160">
        <v>585003.72</v>
      </c>
      <c r="I160">
        <v>608061</v>
      </c>
      <c r="J160">
        <v>590441</v>
      </c>
      <c r="K160">
        <v>552852</v>
      </c>
      <c r="L160">
        <v>396100.38</v>
      </c>
      <c r="M160">
        <v>568445</v>
      </c>
      <c r="N160">
        <v>618585</v>
      </c>
      <c r="O160">
        <v>473772</v>
      </c>
      <c r="P160">
        <v>353651.41</v>
      </c>
      <c r="Q160">
        <v>480798</v>
      </c>
      <c r="R160">
        <v>440609</v>
      </c>
      <c r="S160">
        <v>519468</v>
      </c>
      <c r="T160">
        <v>357977.1</v>
      </c>
      <c r="U160">
        <v>419288</v>
      </c>
      <c r="V160">
        <v>460241</v>
      </c>
      <c r="W160">
        <v>448830</v>
      </c>
      <c r="X160">
        <v>324290.71000000002</v>
      </c>
      <c r="Y160">
        <v>369050</v>
      </c>
      <c r="Z160">
        <v>324667</v>
      </c>
      <c r="AA160">
        <v>412622</v>
      </c>
      <c r="AB160">
        <v>261627.11</v>
      </c>
      <c r="AC160">
        <v>380232</v>
      </c>
      <c r="AD160">
        <v>366084</v>
      </c>
      <c r="AE160">
        <v>370098</v>
      </c>
      <c r="AF160">
        <v>400335.82</v>
      </c>
      <c r="AG160">
        <v>287512</v>
      </c>
      <c r="AH160">
        <v>221006</v>
      </c>
      <c r="AI160">
        <v>297196</v>
      </c>
      <c r="AJ160">
        <v>86364.77</v>
      </c>
      <c r="AK160">
        <v>104150</v>
      </c>
      <c r="AL160">
        <v>236415</v>
      </c>
      <c r="AM160">
        <v>214708</v>
      </c>
      <c r="AN160">
        <v>78673.2</v>
      </c>
      <c r="AO160">
        <v>107895</v>
      </c>
      <c r="AP160">
        <v>63649</v>
      </c>
      <c r="AQ160">
        <v>104262</v>
      </c>
      <c r="AR160">
        <v>150456.79</v>
      </c>
      <c r="AS160">
        <v>166149</v>
      </c>
      <c r="AT160">
        <v>144756</v>
      </c>
      <c r="AU160">
        <v>263607</v>
      </c>
      <c r="AV160">
        <v>1268027.4099999999</v>
      </c>
      <c r="AW160">
        <v>111516</v>
      </c>
      <c r="AX160">
        <v>167994</v>
      </c>
      <c r="AY160">
        <v>151721</v>
      </c>
      <c r="AZ160">
        <v>106944</v>
      </c>
      <c r="BA160">
        <v>221253</v>
      </c>
      <c r="BB160">
        <v>175370</v>
      </c>
      <c r="BC160">
        <v>147135</v>
      </c>
      <c r="BD160"/>
      <c r="BE160"/>
      <c r="BF160"/>
      <c r="BG160"/>
      <c r="BH160"/>
      <c r="BI160"/>
      <c r="BJ160"/>
      <c r="BK160"/>
      <c r="BL160"/>
      <c r="BM160"/>
      <c r="BN160"/>
      <c r="BO160"/>
      <c r="BP160"/>
      <c r="BQ160"/>
      <c r="BR160"/>
      <c r="BS160"/>
      <c r="BT160"/>
    </row>
    <row r="161" spans="1:72" x14ac:dyDescent="0.3">
      <c r="A161" t="s">
        <v>2558</v>
      </c>
      <c r="B161">
        <v>1284741</v>
      </c>
      <c r="C161">
        <v>3837118</v>
      </c>
      <c r="D161">
        <v>2061471.76</v>
      </c>
      <c r="E161">
        <v>2500212</v>
      </c>
      <c r="F161">
        <v>435191</v>
      </c>
      <c r="G161">
        <v>4619840</v>
      </c>
      <c r="H161">
        <v>3744426.69</v>
      </c>
      <c r="I161">
        <v>2786724</v>
      </c>
      <c r="J161">
        <v>2456447</v>
      </c>
      <c r="K161">
        <v>2887004</v>
      </c>
      <c r="L161">
        <v>2585793.15</v>
      </c>
      <c r="M161">
        <v>2963359</v>
      </c>
      <c r="N161">
        <v>2980841</v>
      </c>
      <c r="O161">
        <v>2853360</v>
      </c>
      <c r="P161">
        <v>2341455.2999999998</v>
      </c>
      <c r="Q161">
        <v>6009154</v>
      </c>
      <c r="R161">
        <v>2513577</v>
      </c>
      <c r="S161">
        <v>2805322</v>
      </c>
      <c r="T161">
        <v>2245795.5299999998</v>
      </c>
      <c r="U161">
        <v>2368914</v>
      </c>
      <c r="V161">
        <v>2316943</v>
      </c>
      <c r="W161">
        <v>2415375</v>
      </c>
      <c r="X161">
        <v>1943917.07</v>
      </c>
      <c r="Y161">
        <v>1842138</v>
      </c>
      <c r="Z161">
        <v>2029583</v>
      </c>
      <c r="AA161">
        <v>2201983</v>
      </c>
      <c r="AB161">
        <v>1853869.31</v>
      </c>
      <c r="AC161">
        <v>1965929</v>
      </c>
      <c r="AD161">
        <v>1870220</v>
      </c>
      <c r="AE161">
        <v>1738328</v>
      </c>
      <c r="AF161">
        <v>1775058.61</v>
      </c>
      <c r="AG161">
        <v>1482990</v>
      </c>
      <c r="AH161">
        <v>1449943</v>
      </c>
      <c r="AI161">
        <v>1681211</v>
      </c>
      <c r="AJ161">
        <v>1128798.1299999999</v>
      </c>
      <c r="AK161">
        <v>2857713</v>
      </c>
      <c r="AL161">
        <v>1188961</v>
      </c>
      <c r="AM161">
        <v>1076379</v>
      </c>
      <c r="AN161">
        <v>698446.24</v>
      </c>
      <c r="AO161">
        <v>406856</v>
      </c>
      <c r="AP161">
        <v>361671</v>
      </c>
      <c r="AQ161">
        <v>608826</v>
      </c>
      <c r="AR161">
        <v>-152098.48000000001</v>
      </c>
      <c r="AS161">
        <v>172778</v>
      </c>
      <c r="AT161">
        <v>169264</v>
      </c>
      <c r="AU161">
        <v>953757</v>
      </c>
      <c r="AV161">
        <v>3200690.48</v>
      </c>
      <c r="AW161">
        <v>549299</v>
      </c>
      <c r="AX161">
        <v>585809</v>
      </c>
      <c r="AY161">
        <v>613927</v>
      </c>
      <c r="AZ161">
        <v>479543</v>
      </c>
      <c r="BA161">
        <v>574700</v>
      </c>
      <c r="BB161">
        <v>520332</v>
      </c>
      <c r="BC161">
        <v>624162</v>
      </c>
      <c r="BD161"/>
      <c r="BE161"/>
      <c r="BF161"/>
      <c r="BG161"/>
      <c r="BH161"/>
      <c r="BI161"/>
      <c r="BJ161"/>
      <c r="BK161"/>
      <c r="BL161"/>
      <c r="BM161"/>
      <c r="BN161"/>
      <c r="BO161"/>
      <c r="BP161"/>
      <c r="BQ161"/>
      <c r="BR161"/>
      <c r="BS161"/>
      <c r="BT161"/>
    </row>
    <row r="162" spans="1:72" x14ac:dyDescent="0.3">
      <c r="A162" t="s">
        <v>2559</v>
      </c>
      <c r="B162">
        <v>1284741</v>
      </c>
      <c r="C162">
        <v>3837118</v>
      </c>
      <c r="D162">
        <v>2061471.76</v>
      </c>
      <c r="E162">
        <v>2500212</v>
      </c>
      <c r="F162">
        <v>435191</v>
      </c>
      <c r="G162">
        <v>4619840</v>
      </c>
      <c r="H162">
        <v>3744426.69</v>
      </c>
      <c r="I162">
        <v>2786724</v>
      </c>
      <c r="J162">
        <v>2456447</v>
      </c>
      <c r="K162">
        <v>2887004</v>
      </c>
      <c r="L162">
        <v>2585793.15</v>
      </c>
      <c r="M162">
        <v>2963359</v>
      </c>
      <c r="N162">
        <v>2980841</v>
      </c>
      <c r="O162">
        <v>2853360</v>
      </c>
      <c r="P162">
        <v>2341455.2999999998</v>
      </c>
      <c r="Q162">
        <v>6009154</v>
      </c>
      <c r="R162">
        <v>2513577</v>
      </c>
      <c r="S162">
        <v>2805322</v>
      </c>
      <c r="T162">
        <v>2245795.5299999998</v>
      </c>
      <c r="U162">
        <v>2368914</v>
      </c>
      <c r="V162">
        <v>2316943</v>
      </c>
      <c r="W162">
        <v>2415375</v>
      </c>
      <c r="X162">
        <v>1943917.07</v>
      </c>
      <c r="Y162">
        <v>1842138</v>
      </c>
      <c r="Z162">
        <v>2029583</v>
      </c>
      <c r="AA162">
        <v>2201983</v>
      </c>
      <c r="AB162">
        <v>1853869.31</v>
      </c>
      <c r="AC162">
        <v>1965929</v>
      </c>
      <c r="AD162">
        <v>1870220</v>
      </c>
      <c r="AE162">
        <v>1738328</v>
      </c>
      <c r="AF162">
        <v>1775058.61</v>
      </c>
      <c r="AG162">
        <v>1482990</v>
      </c>
      <c r="AH162">
        <v>1449943</v>
      </c>
      <c r="AI162">
        <v>1681211</v>
      </c>
      <c r="AJ162">
        <v>1128798.1299999999</v>
      </c>
      <c r="AK162">
        <v>2857713</v>
      </c>
      <c r="AL162">
        <v>1188961</v>
      </c>
      <c r="AM162">
        <v>1076379</v>
      </c>
      <c r="AN162">
        <v>698446.24</v>
      </c>
      <c r="AO162">
        <v>406856</v>
      </c>
      <c r="AP162">
        <v>361671</v>
      </c>
      <c r="AQ162">
        <v>608826</v>
      </c>
      <c r="AR162">
        <v>-152098.48000000001</v>
      </c>
      <c r="AS162">
        <v>172778</v>
      </c>
      <c r="AT162">
        <v>169264</v>
      </c>
      <c r="AU162">
        <v>953757</v>
      </c>
      <c r="AV162">
        <v>3200690.48</v>
      </c>
      <c r="AW162">
        <v>549299</v>
      </c>
      <c r="AX162">
        <v>585809</v>
      </c>
      <c r="AY162">
        <v>613927</v>
      </c>
      <c r="AZ162">
        <v>479543</v>
      </c>
      <c r="BA162">
        <v>574700</v>
      </c>
      <c r="BB162">
        <v>520332</v>
      </c>
      <c r="BC162">
        <v>624162</v>
      </c>
      <c r="BD162"/>
      <c r="BE162"/>
      <c r="BF162"/>
      <c r="BG162"/>
      <c r="BH162"/>
      <c r="BI162"/>
      <c r="BJ162"/>
      <c r="BK162"/>
      <c r="BL162"/>
      <c r="BM162"/>
      <c r="BN162"/>
      <c r="BO162"/>
      <c r="BP162"/>
      <c r="BQ162"/>
      <c r="BR162"/>
      <c r="BS162"/>
      <c r="BT162"/>
    </row>
    <row r="163" spans="1:72" x14ac:dyDescent="0.3">
      <c r="A163" t="s">
        <v>2560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2561</v>
      </c>
      <c r="B164">
        <v>1284741</v>
      </c>
      <c r="C164">
        <v>3837118</v>
      </c>
      <c r="D164">
        <v>2061471.76</v>
      </c>
      <c r="E164">
        <v>2500212</v>
      </c>
      <c r="F164">
        <v>435191</v>
      </c>
      <c r="G164">
        <v>4619840</v>
      </c>
      <c r="H164">
        <v>3744426.69</v>
      </c>
      <c r="I164">
        <v>2786724</v>
      </c>
      <c r="J164">
        <v>2456447</v>
      </c>
      <c r="K164">
        <v>2887004</v>
      </c>
      <c r="L164">
        <v>2585793.15</v>
      </c>
      <c r="M164">
        <v>2963359</v>
      </c>
      <c r="N164">
        <v>2980841</v>
      </c>
      <c r="O164">
        <v>2853360</v>
      </c>
      <c r="P164">
        <v>2341455.2999999998</v>
      </c>
      <c r="Q164">
        <v>6009154</v>
      </c>
      <c r="R164">
        <v>2513577</v>
      </c>
      <c r="S164">
        <v>2805322</v>
      </c>
      <c r="T164">
        <v>2245795.5299999998</v>
      </c>
      <c r="U164">
        <v>2368914</v>
      </c>
      <c r="V164">
        <v>2316943</v>
      </c>
      <c r="W164">
        <v>2415375</v>
      </c>
      <c r="X164">
        <v>1943917.07</v>
      </c>
      <c r="Y164">
        <v>1842138</v>
      </c>
      <c r="Z164">
        <v>2029583</v>
      </c>
      <c r="AA164">
        <v>2201983</v>
      </c>
      <c r="AB164">
        <v>1853869.31</v>
      </c>
      <c r="AC164">
        <v>1965929</v>
      </c>
      <c r="AD164">
        <v>1870220</v>
      </c>
      <c r="AE164">
        <v>1738328</v>
      </c>
      <c r="AF164">
        <v>1775058.61</v>
      </c>
      <c r="AG164">
        <v>1482990</v>
      </c>
      <c r="AH164">
        <v>1449943</v>
      </c>
      <c r="AI164">
        <v>1681211</v>
      </c>
      <c r="AJ164">
        <v>1128798.1299999999</v>
      </c>
      <c r="AK164">
        <v>2857713</v>
      </c>
      <c r="AL164">
        <v>1188961</v>
      </c>
      <c r="AM164">
        <v>1076379</v>
      </c>
      <c r="AN164">
        <v>698446.24</v>
      </c>
      <c r="AO164">
        <v>406856</v>
      </c>
      <c r="AP164">
        <v>361671</v>
      </c>
      <c r="AQ164">
        <v>608826</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3081</v>
      </c>
      <c r="B166">
        <v>171111</v>
      </c>
      <c r="C166">
        <v>0</v>
      </c>
      <c r="D166">
        <v>494255.6</v>
      </c>
      <c r="E166">
        <v>-76467</v>
      </c>
      <c r="F166">
        <v>0</v>
      </c>
      <c r="G166">
        <v>0</v>
      </c>
      <c r="H166">
        <v>-35629.97</v>
      </c>
      <c r="I166">
        <v>15723</v>
      </c>
      <c r="J166">
        <v>-70411</v>
      </c>
      <c r="K166">
        <v>161884</v>
      </c>
      <c r="L166">
        <v>-598921.84</v>
      </c>
      <c r="M166">
        <v>230862</v>
      </c>
      <c r="N166">
        <v>147393</v>
      </c>
      <c r="O166">
        <v>-184</v>
      </c>
      <c r="P166">
        <v>3161.48</v>
      </c>
      <c r="Q166">
        <v>337</v>
      </c>
      <c r="R166">
        <v>75</v>
      </c>
      <c r="S166">
        <v>-144</v>
      </c>
      <c r="T166">
        <v>-1240.5899999999999</v>
      </c>
      <c r="U166">
        <v>2217</v>
      </c>
      <c r="V166">
        <v>-3857</v>
      </c>
      <c r="W166">
        <v>3714</v>
      </c>
      <c r="X166">
        <v>639.79999999999995</v>
      </c>
      <c r="Y166">
        <v>273</v>
      </c>
      <c r="Z166">
        <v>-1287</v>
      </c>
      <c r="AA166">
        <v>1827</v>
      </c>
      <c r="AB166">
        <v>331.21</v>
      </c>
      <c r="AC166">
        <v>681</v>
      </c>
      <c r="AD166">
        <v>752</v>
      </c>
      <c r="AE166">
        <v>488</v>
      </c>
      <c r="AF166">
        <v>196.2</v>
      </c>
      <c r="AG166">
        <v>380</v>
      </c>
      <c r="AH166">
        <v>148</v>
      </c>
      <c r="AI166">
        <v>1188</v>
      </c>
      <c r="AJ166">
        <v>674.58</v>
      </c>
      <c r="AK166">
        <v>2163</v>
      </c>
      <c r="AL166">
        <v>901</v>
      </c>
      <c r="AM166">
        <v>1398</v>
      </c>
      <c r="AN166">
        <v>1083.94</v>
      </c>
      <c r="AO166">
        <v>424</v>
      </c>
      <c r="AP166">
        <v>313</v>
      </c>
      <c r="AQ166">
        <v>966</v>
      </c>
      <c r="AR166">
        <v>0</v>
      </c>
      <c r="AS166">
        <v>0</v>
      </c>
      <c r="AT166">
        <v>0</v>
      </c>
      <c r="AU166">
        <v>0</v>
      </c>
      <c r="AV166">
        <v>0</v>
      </c>
      <c r="AW166">
        <v>0</v>
      </c>
      <c r="AX166">
        <v>0</v>
      </c>
      <c r="AY166">
        <v>0</v>
      </c>
      <c r="AZ166">
        <v>0</v>
      </c>
      <c r="BA166">
        <v>0</v>
      </c>
      <c r="BB166">
        <v>0</v>
      </c>
      <c r="BC166">
        <v>0</v>
      </c>
      <c r="BD166"/>
      <c r="BE166"/>
      <c r="BF166"/>
      <c r="BG166"/>
      <c r="BH166"/>
      <c r="BI166"/>
      <c r="BJ166"/>
      <c r="BK166"/>
      <c r="BL166"/>
      <c r="BM166"/>
      <c r="BN166"/>
      <c r="BO166"/>
      <c r="BP166"/>
      <c r="BQ166"/>
      <c r="BR166"/>
      <c r="BS166"/>
      <c r="BT166"/>
    </row>
    <row r="167" spans="1:72" x14ac:dyDescent="0.3">
      <c r="A167" t="s">
        <v>2564</v>
      </c>
      <c r="B167">
        <v>181308</v>
      </c>
      <c r="C167">
        <v>-3429</v>
      </c>
      <c r="D167">
        <v>-8643.56</v>
      </c>
      <c r="E167">
        <v>23586</v>
      </c>
      <c r="F167">
        <v>7024</v>
      </c>
      <c r="G167">
        <v>371</v>
      </c>
      <c r="H167">
        <v>11814.89</v>
      </c>
      <c r="I167">
        <v>-215</v>
      </c>
      <c r="J167">
        <v>-199857</v>
      </c>
      <c r="K167">
        <v>11391</v>
      </c>
      <c r="L167">
        <v>185938.03</v>
      </c>
      <c r="M167">
        <v>-228157</v>
      </c>
      <c r="N167">
        <v>11859</v>
      </c>
      <c r="O167">
        <v>59306</v>
      </c>
      <c r="P167">
        <v>-75196.19</v>
      </c>
      <c r="Q167">
        <v>259</v>
      </c>
      <c r="R167">
        <v>249</v>
      </c>
      <c r="S167">
        <v>-2967</v>
      </c>
      <c r="T167">
        <v>-1676.09</v>
      </c>
      <c r="U167">
        <v>-2132</v>
      </c>
      <c r="V167">
        <v>823</v>
      </c>
      <c r="W167">
        <v>320</v>
      </c>
      <c r="X167">
        <v>586.54999999999995</v>
      </c>
      <c r="Y167">
        <v>-1615</v>
      </c>
      <c r="Z167">
        <v>315</v>
      </c>
      <c r="AA167">
        <v>-806</v>
      </c>
      <c r="AB167">
        <v>12.92</v>
      </c>
      <c r="AC167">
        <v>37</v>
      </c>
      <c r="AD167">
        <v>-132</v>
      </c>
      <c r="AE167">
        <v>1521</v>
      </c>
      <c r="AF167">
        <v>-1179.03</v>
      </c>
      <c r="AG167">
        <v>173</v>
      </c>
      <c r="AH167">
        <v>1106</v>
      </c>
      <c r="AI167">
        <v>-71</v>
      </c>
      <c r="AJ167">
        <v>5708.69</v>
      </c>
      <c r="AK167">
        <v>-1685</v>
      </c>
      <c r="AL167">
        <v>1654</v>
      </c>
      <c r="AM167">
        <v>-3478</v>
      </c>
      <c r="AN167">
        <v>-570.12</v>
      </c>
      <c r="AO167">
        <v>-4405</v>
      </c>
      <c r="AP167">
        <v>1611</v>
      </c>
      <c r="AQ167">
        <v>-89</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2739</v>
      </c>
      <c r="B168">
        <v>0</v>
      </c>
      <c r="C168">
        <v>0</v>
      </c>
      <c r="D168">
        <v>0</v>
      </c>
      <c r="E168">
        <v>0</v>
      </c>
      <c r="F168">
        <v>84107</v>
      </c>
      <c r="G168">
        <v>-340541</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2567</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2568</v>
      </c>
      <c r="B170">
        <v>171111</v>
      </c>
      <c r="C170">
        <v>90004</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2569</v>
      </c>
      <c r="B171">
        <v>0</v>
      </c>
      <c r="C171">
        <v>-3294</v>
      </c>
      <c r="D171">
        <v>0</v>
      </c>
      <c r="E171">
        <v>0</v>
      </c>
      <c r="F171">
        <v>0</v>
      </c>
      <c r="G171">
        <v>0</v>
      </c>
      <c r="H171">
        <v>0</v>
      </c>
      <c r="I171">
        <v>0</v>
      </c>
      <c r="J171">
        <v>0</v>
      </c>
      <c r="K171">
        <v>0</v>
      </c>
      <c r="L171">
        <v>-6620.92</v>
      </c>
      <c r="M171">
        <v>0</v>
      </c>
      <c r="N171">
        <v>0</v>
      </c>
      <c r="O171">
        <v>0</v>
      </c>
      <c r="P171">
        <v>0</v>
      </c>
      <c r="Q171">
        <v>0</v>
      </c>
      <c r="R171">
        <v>0</v>
      </c>
      <c r="S171">
        <v>0</v>
      </c>
      <c r="T171">
        <v>0</v>
      </c>
      <c r="U171">
        <v>0</v>
      </c>
      <c r="V171">
        <v>0</v>
      </c>
      <c r="W171">
        <v>0</v>
      </c>
      <c r="X171">
        <v>-11590.11</v>
      </c>
      <c r="Y171">
        <v>0</v>
      </c>
      <c r="Z171">
        <v>0</v>
      </c>
      <c r="AA171">
        <v>0</v>
      </c>
      <c r="AB171">
        <v>0</v>
      </c>
      <c r="AC171">
        <v>0</v>
      </c>
      <c r="AD171">
        <v>0</v>
      </c>
      <c r="AE171">
        <v>0</v>
      </c>
      <c r="AF171">
        <v>-0.12</v>
      </c>
      <c r="AG171">
        <v>-4637.33</v>
      </c>
      <c r="AH171">
        <v>0</v>
      </c>
      <c r="AI171">
        <v>-13912</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2570</v>
      </c>
      <c r="B172">
        <v>352419</v>
      </c>
      <c r="C172">
        <v>83281</v>
      </c>
      <c r="D172">
        <v>485612.04</v>
      </c>
      <c r="E172">
        <v>-52881</v>
      </c>
      <c r="F172">
        <v>91131</v>
      </c>
      <c r="G172">
        <v>-340170</v>
      </c>
      <c r="H172">
        <v>-23815.09</v>
      </c>
      <c r="I172">
        <v>15508</v>
      </c>
      <c r="J172">
        <v>-270268</v>
      </c>
      <c r="K172">
        <v>173275</v>
      </c>
      <c r="L172">
        <v>-439467.48</v>
      </c>
      <c r="M172">
        <v>2705</v>
      </c>
      <c r="N172">
        <v>159252</v>
      </c>
      <c r="O172">
        <v>59122</v>
      </c>
      <c r="P172">
        <v>-72034.710000000006</v>
      </c>
      <c r="Q172">
        <v>596</v>
      </c>
      <c r="R172">
        <v>324</v>
      </c>
      <c r="S172">
        <v>-3111</v>
      </c>
      <c r="T172">
        <v>-2916.68</v>
      </c>
      <c r="U172">
        <v>85</v>
      </c>
      <c r="V172">
        <v>-3034</v>
      </c>
      <c r="W172">
        <v>4034</v>
      </c>
      <c r="X172">
        <v>-45134.09</v>
      </c>
      <c r="Y172">
        <v>-1342</v>
      </c>
      <c r="Z172">
        <v>-972</v>
      </c>
      <c r="AA172">
        <v>1021</v>
      </c>
      <c r="AB172">
        <v>344.13</v>
      </c>
      <c r="AC172">
        <v>718</v>
      </c>
      <c r="AD172">
        <v>620</v>
      </c>
      <c r="AE172">
        <v>2009</v>
      </c>
      <c r="AF172">
        <v>-982.94</v>
      </c>
      <c r="AG172">
        <v>553</v>
      </c>
      <c r="AH172">
        <v>1254</v>
      </c>
      <c r="AI172">
        <v>-12795</v>
      </c>
      <c r="AJ172">
        <v>6383.27</v>
      </c>
      <c r="AK172">
        <v>478</v>
      </c>
      <c r="AL172">
        <v>2555</v>
      </c>
      <c r="AM172">
        <v>-2080</v>
      </c>
      <c r="AN172">
        <v>513.82000000000005</v>
      </c>
      <c r="AO172">
        <v>-3981</v>
      </c>
      <c r="AP172">
        <v>1924</v>
      </c>
      <c r="AQ172">
        <v>877</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2571</v>
      </c>
      <c r="B173">
        <v>1637160</v>
      </c>
      <c r="C173">
        <v>3920399</v>
      </c>
      <c r="D173">
        <v>2547083.7999999998</v>
      </c>
      <c r="E173">
        <v>2447331</v>
      </c>
      <c r="F173">
        <v>526322</v>
      </c>
      <c r="G173">
        <v>4279670</v>
      </c>
      <c r="H173">
        <v>3720611.61</v>
      </c>
      <c r="I173">
        <v>2802232</v>
      </c>
      <c r="J173">
        <v>2186179</v>
      </c>
      <c r="K173">
        <v>3060279</v>
      </c>
      <c r="L173">
        <v>2146325.66</v>
      </c>
      <c r="M173">
        <v>2966064</v>
      </c>
      <c r="N173">
        <v>3140093</v>
      </c>
      <c r="O173">
        <v>2912482</v>
      </c>
      <c r="P173">
        <v>2269420.59</v>
      </c>
      <c r="Q173">
        <v>6009750</v>
      </c>
      <c r="R173">
        <v>2513901</v>
      </c>
      <c r="S173">
        <v>2802211</v>
      </c>
      <c r="T173">
        <v>2242878.85</v>
      </c>
      <c r="U173">
        <v>2368999</v>
      </c>
      <c r="V173">
        <v>2313909</v>
      </c>
      <c r="W173">
        <v>2419409</v>
      </c>
      <c r="X173">
        <v>1898782.98</v>
      </c>
      <c r="Y173">
        <v>1840796</v>
      </c>
      <c r="Z173">
        <v>2028611</v>
      </c>
      <c r="AA173">
        <v>2203004</v>
      </c>
      <c r="AB173">
        <v>1854213.44</v>
      </c>
      <c r="AC173">
        <v>1966647</v>
      </c>
      <c r="AD173">
        <v>1870840</v>
      </c>
      <c r="AE173">
        <v>1740337</v>
      </c>
      <c r="AF173">
        <v>1774075.67</v>
      </c>
      <c r="AG173">
        <v>1483543</v>
      </c>
      <c r="AH173">
        <v>1451197</v>
      </c>
      <c r="AI173">
        <v>1668416</v>
      </c>
      <c r="AJ173">
        <v>1135181.3899999999</v>
      </c>
      <c r="AK173">
        <v>2858191</v>
      </c>
      <c r="AL173">
        <v>1191516</v>
      </c>
      <c r="AM173">
        <v>1074299</v>
      </c>
      <c r="AN173">
        <v>698960.07</v>
      </c>
      <c r="AO173">
        <v>402875</v>
      </c>
      <c r="AP173">
        <v>363595</v>
      </c>
      <c r="AQ173">
        <v>609703</v>
      </c>
      <c r="AR173">
        <v>0</v>
      </c>
      <c r="AS173">
        <v>0</v>
      </c>
      <c r="AT173">
        <v>0</v>
      </c>
      <c r="AU173">
        <v>0</v>
      </c>
      <c r="AV173">
        <v>0</v>
      </c>
      <c r="AW173">
        <v>0</v>
      </c>
      <c r="AX173">
        <v>0</v>
      </c>
      <c r="AY173">
        <v>0</v>
      </c>
      <c r="AZ173">
        <v>0</v>
      </c>
      <c r="BA173">
        <v>0</v>
      </c>
      <c r="BB173">
        <v>0</v>
      </c>
      <c r="BC173">
        <v>0</v>
      </c>
      <c r="BD173"/>
      <c r="BE173"/>
      <c r="BF173"/>
      <c r="BG173"/>
      <c r="BH173"/>
      <c r="BI173"/>
      <c r="BJ173"/>
      <c r="BK173"/>
      <c r="BL173"/>
      <c r="BM173"/>
      <c r="BN173"/>
      <c r="BO173"/>
      <c r="BP173"/>
      <c r="BQ173"/>
      <c r="BR173"/>
      <c r="BS173"/>
      <c r="BT173"/>
    </row>
    <row r="174" spans="1:72" x14ac:dyDescent="0.3">
      <c r="A174" t="s">
        <v>2572</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2944</v>
      </c>
      <c r="B175">
        <v>1268560</v>
      </c>
      <c r="C175">
        <v>3834658</v>
      </c>
      <c r="D175">
        <v>2017445.86</v>
      </c>
      <c r="E175">
        <v>2480539</v>
      </c>
      <c r="F175">
        <v>467117</v>
      </c>
      <c r="G175">
        <v>4591995</v>
      </c>
      <c r="H175">
        <v>3670826.95</v>
      </c>
      <c r="I175">
        <v>2816279</v>
      </c>
      <c r="J175">
        <v>2469670</v>
      </c>
      <c r="K175">
        <v>2846979</v>
      </c>
      <c r="L175">
        <v>2529871.87</v>
      </c>
      <c r="M175">
        <v>2928069</v>
      </c>
      <c r="N175">
        <v>2935462</v>
      </c>
      <c r="O175">
        <v>2822250</v>
      </c>
      <c r="P175">
        <v>2325885.89</v>
      </c>
      <c r="Q175">
        <v>5982689</v>
      </c>
      <c r="R175">
        <v>2483211</v>
      </c>
      <c r="S175">
        <v>2775858</v>
      </c>
      <c r="T175">
        <v>2218551.65</v>
      </c>
      <c r="U175">
        <v>2342440</v>
      </c>
      <c r="V175">
        <v>2293052</v>
      </c>
      <c r="W175">
        <v>2389753</v>
      </c>
      <c r="X175">
        <v>1910639.77</v>
      </c>
      <c r="Y175">
        <v>1816453</v>
      </c>
      <c r="Z175">
        <v>2006210</v>
      </c>
      <c r="AA175">
        <v>2147007</v>
      </c>
      <c r="AB175">
        <v>1820494.64</v>
      </c>
      <c r="AC175">
        <v>1934797</v>
      </c>
      <c r="AD175">
        <v>1841465</v>
      </c>
      <c r="AE175">
        <v>1710196</v>
      </c>
      <c r="AF175">
        <v>1749971.05</v>
      </c>
      <c r="AG175">
        <v>1459372</v>
      </c>
      <c r="AH175">
        <v>1427353</v>
      </c>
      <c r="AI175">
        <v>1655833</v>
      </c>
      <c r="AJ175">
        <v>1109407.1200000001</v>
      </c>
      <c r="AK175">
        <v>2843386</v>
      </c>
      <c r="AL175">
        <v>1171392</v>
      </c>
      <c r="AM175">
        <v>1064513</v>
      </c>
      <c r="AN175">
        <v>692186.35</v>
      </c>
      <c r="AO175">
        <v>388599</v>
      </c>
      <c r="AP175">
        <v>364936</v>
      </c>
      <c r="AQ175">
        <v>612402</v>
      </c>
      <c r="AR175">
        <v>-155211.64000000001</v>
      </c>
      <c r="AS175">
        <v>170418</v>
      </c>
      <c r="AT175">
        <v>164456</v>
      </c>
      <c r="AU175">
        <v>950837</v>
      </c>
      <c r="AV175">
        <v>3211417.42</v>
      </c>
      <c r="AW175">
        <v>550038</v>
      </c>
      <c r="AX175">
        <v>586990</v>
      </c>
      <c r="AY175">
        <v>603178</v>
      </c>
      <c r="AZ175">
        <v>476524</v>
      </c>
      <c r="BA175">
        <v>572535</v>
      </c>
      <c r="BB175">
        <v>519347</v>
      </c>
      <c r="BC175">
        <v>617380</v>
      </c>
      <c r="BD175"/>
      <c r="BE175"/>
      <c r="BF175"/>
      <c r="BG175"/>
      <c r="BH175"/>
      <c r="BI175"/>
      <c r="BJ175"/>
      <c r="BK175"/>
      <c r="BL175"/>
      <c r="BM175"/>
      <c r="BN175"/>
      <c r="BO175"/>
      <c r="BP175"/>
      <c r="BQ175"/>
      <c r="BR175"/>
      <c r="BS175"/>
      <c r="BT175"/>
    </row>
    <row r="176" spans="1:72" x14ac:dyDescent="0.3">
      <c r="A176" t="s">
        <v>2945</v>
      </c>
      <c r="B176">
        <v>16181</v>
      </c>
      <c r="C176">
        <v>2460</v>
      </c>
      <c r="D176">
        <v>44025.9</v>
      </c>
      <c r="E176">
        <v>19673</v>
      </c>
      <c r="F176">
        <v>-31926</v>
      </c>
      <c r="G176">
        <v>27845</v>
      </c>
      <c r="H176">
        <v>73599.740000000005</v>
      </c>
      <c r="I176">
        <v>-29555</v>
      </c>
      <c r="J176">
        <v>-13223</v>
      </c>
      <c r="K176">
        <v>40025</v>
      </c>
      <c r="L176">
        <v>55921.279999999999</v>
      </c>
      <c r="M176">
        <v>35290</v>
      </c>
      <c r="N176">
        <v>45379</v>
      </c>
      <c r="O176">
        <v>31110</v>
      </c>
      <c r="P176">
        <v>15569.4</v>
      </c>
      <c r="Q176">
        <v>26465</v>
      </c>
      <c r="R176">
        <v>30366</v>
      </c>
      <c r="S176">
        <v>29464</v>
      </c>
      <c r="T176">
        <v>27243.88</v>
      </c>
      <c r="U176">
        <v>26474</v>
      </c>
      <c r="V176">
        <v>23891</v>
      </c>
      <c r="W176">
        <v>25622</v>
      </c>
      <c r="X176">
        <v>33277.300000000003</v>
      </c>
      <c r="Y176">
        <v>25685</v>
      </c>
      <c r="Z176">
        <v>23373</v>
      </c>
      <c r="AA176">
        <v>54976</v>
      </c>
      <c r="AB176">
        <v>33374.67</v>
      </c>
      <c r="AC176">
        <v>31132</v>
      </c>
      <c r="AD176">
        <v>28755</v>
      </c>
      <c r="AE176">
        <v>28132</v>
      </c>
      <c r="AF176">
        <v>25087.57</v>
      </c>
      <c r="AG176">
        <v>23618</v>
      </c>
      <c r="AH176">
        <v>22590</v>
      </c>
      <c r="AI176">
        <v>25378</v>
      </c>
      <c r="AJ176">
        <v>19391</v>
      </c>
      <c r="AK176">
        <v>14327</v>
      </c>
      <c r="AL176">
        <v>17569</v>
      </c>
      <c r="AM176">
        <v>11866</v>
      </c>
      <c r="AN176">
        <v>6259.89</v>
      </c>
      <c r="AO176">
        <v>18257</v>
      </c>
      <c r="AP176">
        <v>-3265</v>
      </c>
      <c r="AQ176">
        <v>-3576</v>
      </c>
      <c r="AR176">
        <v>3113.15</v>
      </c>
      <c r="AS176">
        <v>2360</v>
      </c>
      <c r="AT176">
        <v>4808</v>
      </c>
      <c r="AU176">
        <v>2920</v>
      </c>
      <c r="AV176">
        <v>-10726.93</v>
      </c>
      <c r="AW176">
        <v>-739</v>
      </c>
      <c r="AX176">
        <v>-1181</v>
      </c>
      <c r="AY176">
        <v>10749</v>
      </c>
      <c r="AZ176">
        <v>3019</v>
      </c>
      <c r="BA176">
        <v>2165</v>
      </c>
      <c r="BB176">
        <v>985</v>
      </c>
      <c r="BC176">
        <v>6782</v>
      </c>
      <c r="BD176"/>
      <c r="BE176"/>
      <c r="BF176"/>
      <c r="BG176"/>
      <c r="BH176"/>
      <c r="BI176"/>
      <c r="BJ176"/>
      <c r="BK176"/>
      <c r="BL176"/>
      <c r="BM176"/>
      <c r="BN176"/>
      <c r="BO176"/>
      <c r="BP176"/>
      <c r="BQ176"/>
      <c r="BR176"/>
      <c r="BS176"/>
      <c r="BT176"/>
    </row>
    <row r="177" spans="1:72" x14ac:dyDescent="0.3">
      <c r="A177" t="s">
        <v>2574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A178" t="s">
        <v>2946</v>
      </c>
      <c r="B178">
        <v>1639621</v>
      </c>
      <c r="C178">
        <v>3910436</v>
      </c>
      <c r="D178">
        <v>2503058.0699999998</v>
      </c>
      <c r="E178">
        <v>2429064</v>
      </c>
      <c r="F178">
        <v>556842</v>
      </c>
      <c r="G178">
        <v>4252508</v>
      </c>
      <c r="H178">
        <v>3641401.51</v>
      </c>
      <c r="I178">
        <v>2831446</v>
      </c>
      <c r="J178">
        <v>2263095</v>
      </c>
      <c r="K178">
        <v>3020254</v>
      </c>
      <c r="L178">
        <v>2090404.38</v>
      </c>
      <c r="M178">
        <v>2930774</v>
      </c>
      <c r="N178">
        <v>3094714</v>
      </c>
      <c r="O178">
        <v>2881372</v>
      </c>
      <c r="P178">
        <v>2253851.1800000002</v>
      </c>
      <c r="Q178">
        <v>5983285</v>
      </c>
      <c r="R178">
        <v>2483535</v>
      </c>
      <c r="S178">
        <v>2772747</v>
      </c>
      <c r="T178">
        <v>2215634.9700000002</v>
      </c>
      <c r="U178">
        <v>2342525</v>
      </c>
      <c r="V178">
        <v>2290018</v>
      </c>
      <c r="W178">
        <v>2393787</v>
      </c>
      <c r="X178">
        <v>1865505.68</v>
      </c>
      <c r="Y178">
        <v>1815111</v>
      </c>
      <c r="Z178">
        <v>2005238</v>
      </c>
      <c r="AA178">
        <v>2148028</v>
      </c>
      <c r="AB178">
        <v>1820838.77</v>
      </c>
      <c r="AC178">
        <v>1935515</v>
      </c>
      <c r="AD178">
        <v>1842085</v>
      </c>
      <c r="AE178">
        <v>1712205</v>
      </c>
      <c r="AF178">
        <v>1748988.1</v>
      </c>
      <c r="AG178">
        <v>1459925</v>
      </c>
      <c r="AH178">
        <v>1428607</v>
      </c>
      <c r="AI178">
        <v>1643038</v>
      </c>
      <c r="AJ178">
        <v>1115790.3899999999</v>
      </c>
      <c r="AK178">
        <v>2843864</v>
      </c>
      <c r="AL178">
        <v>1173947</v>
      </c>
      <c r="AM178">
        <v>1062433</v>
      </c>
      <c r="AN178">
        <v>692700.18</v>
      </c>
      <c r="AO178">
        <v>384618</v>
      </c>
      <c r="AP178">
        <v>366860</v>
      </c>
      <c r="AQ178">
        <v>613279</v>
      </c>
      <c r="AR178">
        <v>0</v>
      </c>
      <c r="AS178">
        <v>0</v>
      </c>
      <c r="AT178">
        <v>0</v>
      </c>
      <c r="AU178">
        <v>0</v>
      </c>
      <c r="AV178">
        <v>0</v>
      </c>
      <c r="AW178">
        <v>0</v>
      </c>
      <c r="AX178">
        <v>0</v>
      </c>
      <c r="AY178">
        <v>0</v>
      </c>
      <c r="AZ178">
        <v>0</v>
      </c>
      <c r="BA178">
        <v>0</v>
      </c>
      <c r="BB178">
        <v>0</v>
      </c>
      <c r="BC178">
        <v>0</v>
      </c>
      <c r="BD178" s="80"/>
      <c r="BE178" s="80"/>
      <c r="BF178" s="80"/>
      <c r="BG178" s="80"/>
      <c r="BH178" s="80"/>
      <c r="BI178" s="80"/>
      <c r="BJ178" s="80"/>
      <c r="BK178" s="80"/>
      <c r="BL178" s="80"/>
      <c r="BM178" s="80"/>
      <c r="BN178" s="80"/>
      <c r="BO178" s="80"/>
      <c r="BP178" s="80"/>
      <c r="BQ178" s="80"/>
    </row>
    <row r="179" spans="1:72" x14ac:dyDescent="0.3">
      <c r="A179" t="s">
        <v>2947</v>
      </c>
      <c r="B179">
        <v>-2461</v>
      </c>
      <c r="C179">
        <v>9963</v>
      </c>
      <c r="D179">
        <v>44025.73</v>
      </c>
      <c r="E179">
        <v>18267</v>
      </c>
      <c r="F179">
        <v>-30520</v>
      </c>
      <c r="G179">
        <v>27162</v>
      </c>
      <c r="H179">
        <v>79210.100000000006</v>
      </c>
      <c r="I179">
        <v>-29214</v>
      </c>
      <c r="J179">
        <v>-76916</v>
      </c>
      <c r="K179">
        <v>40025</v>
      </c>
      <c r="L179">
        <v>55921.279999999999</v>
      </c>
      <c r="M179">
        <v>35290</v>
      </c>
      <c r="N179">
        <v>45379</v>
      </c>
      <c r="O179">
        <v>31110</v>
      </c>
      <c r="P179">
        <v>15569.4</v>
      </c>
      <c r="Q179">
        <v>26465</v>
      </c>
      <c r="R179">
        <v>30366</v>
      </c>
      <c r="S179">
        <v>29464</v>
      </c>
      <c r="T179">
        <v>27243.88</v>
      </c>
      <c r="U179">
        <v>26474</v>
      </c>
      <c r="V179">
        <v>23891</v>
      </c>
      <c r="W179">
        <v>25622</v>
      </c>
      <c r="X179">
        <v>33277.300000000003</v>
      </c>
      <c r="Y179">
        <v>25685</v>
      </c>
      <c r="Z179">
        <v>23373</v>
      </c>
      <c r="AA179">
        <v>54976</v>
      </c>
      <c r="AB179">
        <v>33374.67</v>
      </c>
      <c r="AC179">
        <v>31132</v>
      </c>
      <c r="AD179">
        <v>28755</v>
      </c>
      <c r="AE179">
        <v>28132</v>
      </c>
      <c r="AF179">
        <v>25087.57</v>
      </c>
      <c r="AG179">
        <v>23618</v>
      </c>
      <c r="AH179">
        <v>22590</v>
      </c>
      <c r="AI179">
        <v>25378</v>
      </c>
      <c r="AJ179">
        <v>19391</v>
      </c>
      <c r="AK179">
        <v>14327</v>
      </c>
      <c r="AL179">
        <v>17569</v>
      </c>
      <c r="AM179">
        <v>11866</v>
      </c>
      <c r="AN179">
        <v>6259.89</v>
      </c>
      <c r="AO179">
        <v>18257</v>
      </c>
      <c r="AP179">
        <v>-3265</v>
      </c>
      <c r="AQ179">
        <v>-3576</v>
      </c>
      <c r="AR179">
        <v>0</v>
      </c>
      <c r="AS179">
        <v>0</v>
      </c>
      <c r="AT179">
        <v>0</v>
      </c>
      <c r="AU179">
        <v>0</v>
      </c>
      <c r="AV179">
        <v>0</v>
      </c>
      <c r="AW179">
        <v>0</v>
      </c>
      <c r="AX179">
        <v>0</v>
      </c>
      <c r="AY179">
        <v>0</v>
      </c>
      <c r="AZ179">
        <v>0</v>
      </c>
      <c r="BA179">
        <v>0</v>
      </c>
      <c r="BB179">
        <v>0</v>
      </c>
      <c r="BC179">
        <v>0</v>
      </c>
      <c r="BD179" s="80"/>
      <c r="BE179" s="80"/>
      <c r="BF179" s="80"/>
      <c r="BG179" s="80"/>
      <c r="BH179" s="80"/>
      <c r="BI179" s="80"/>
      <c r="BJ179" s="80"/>
      <c r="BK179" s="80"/>
      <c r="BL179" s="80"/>
      <c r="BM179" s="80"/>
      <c r="BN179" s="80"/>
      <c r="BO179" s="80"/>
      <c r="BP179" s="80"/>
      <c r="BQ179" s="80"/>
    </row>
    <row r="180" spans="1:72" x14ac:dyDescent="0.3">
      <c r="A180" t="s">
        <v>2577</v>
      </c>
      <c r="B180">
        <v>0.29265999999999998</v>
      </c>
      <c r="C180">
        <v>0.85441999999999996</v>
      </c>
      <c r="D180">
        <v>0.45004</v>
      </c>
      <c r="E180">
        <v>0.55269999999999997</v>
      </c>
      <c r="F180">
        <v>0.10408000000000001</v>
      </c>
      <c r="G180">
        <v>1.0331699999999999</v>
      </c>
      <c r="H180">
        <v>0.81550999999999996</v>
      </c>
      <c r="I180">
        <v>0.63</v>
      </c>
      <c r="J180">
        <v>0.55027999999999999</v>
      </c>
      <c r="K180">
        <v>0.63434999999999997</v>
      </c>
      <c r="L180">
        <v>0.56369999999999998</v>
      </c>
      <c r="M180">
        <v>0.65242</v>
      </c>
      <c r="N180">
        <v>0.65407000000000004</v>
      </c>
      <c r="O180">
        <v>0.62883999999999995</v>
      </c>
      <c r="P180">
        <v>0.51824000000000003</v>
      </c>
      <c r="Q180">
        <v>1.33304</v>
      </c>
      <c r="R180">
        <v>0.55330000000000001</v>
      </c>
      <c r="S180">
        <v>0.61851</v>
      </c>
      <c r="T180">
        <v>0.49465999999999999</v>
      </c>
      <c r="U180">
        <v>0.52193000000000001</v>
      </c>
      <c r="V180">
        <v>0.51093</v>
      </c>
      <c r="W180">
        <v>0.53247999999999995</v>
      </c>
      <c r="X180">
        <v>0.42571999999999999</v>
      </c>
      <c r="Y180">
        <v>0.40473999999999999</v>
      </c>
      <c r="Z180">
        <v>0.45</v>
      </c>
      <c r="AA180">
        <v>0.48</v>
      </c>
      <c r="AB180">
        <v>0.40810999999999997</v>
      </c>
      <c r="AC180">
        <v>0.43</v>
      </c>
      <c r="AD180">
        <v>0.41</v>
      </c>
      <c r="AE180">
        <v>0.38</v>
      </c>
      <c r="AF180">
        <v>0.38799</v>
      </c>
      <c r="AG180">
        <v>0.33</v>
      </c>
      <c r="AH180">
        <v>0.32329999999999998</v>
      </c>
      <c r="AI180">
        <v>0.76</v>
      </c>
      <c r="AJ180">
        <v>0.51</v>
      </c>
      <c r="AK180">
        <v>1.31</v>
      </c>
      <c r="AL180">
        <v>0.54</v>
      </c>
      <c r="AM180">
        <v>0.49</v>
      </c>
      <c r="AN180">
        <v>0.31</v>
      </c>
      <c r="AO180">
        <v>0.18</v>
      </c>
      <c r="AP180">
        <v>0.17</v>
      </c>
      <c r="AQ180">
        <v>0.28000000000000003</v>
      </c>
      <c r="AR180">
        <v>-7.0000000000000007E-2</v>
      </c>
      <c r="AS180">
        <v>0.08</v>
      </c>
      <c r="AT180">
        <v>0.08</v>
      </c>
      <c r="AU180">
        <v>0.44</v>
      </c>
      <c r="AV180">
        <v>1.47</v>
      </c>
      <c r="AW180">
        <v>0.25</v>
      </c>
      <c r="AX180">
        <v>0.27</v>
      </c>
      <c r="AY180">
        <v>0.28000000000000003</v>
      </c>
      <c r="AZ180">
        <v>0.22</v>
      </c>
      <c r="BA180">
        <v>0.26</v>
      </c>
      <c r="BB180">
        <v>0.24</v>
      </c>
      <c r="BC180">
        <v>0.28000000000000003</v>
      </c>
      <c r="BD180" s="80"/>
      <c r="BE180" s="80"/>
      <c r="BF180" s="80"/>
      <c r="BG180" s="80"/>
      <c r="BH180" s="80"/>
      <c r="BI180" s="80"/>
      <c r="BJ180" s="80"/>
      <c r="BK180" s="80"/>
      <c r="BL180" s="80"/>
      <c r="BM180" s="80"/>
      <c r="BN180" s="80"/>
      <c r="BO180" s="80"/>
      <c r="BP180" s="80"/>
      <c r="BQ180" s="80"/>
    </row>
    <row r="181" spans="1:72" x14ac:dyDescent="0.3">
      <c r="A181" t="s">
        <v>2654</v>
      </c>
      <c r="B181" t="s">
        <v>2904</v>
      </c>
      <c r="C181" t="s">
        <v>2655</v>
      </c>
      <c r="D181" t="s">
        <v>2656</v>
      </c>
      <c r="E181" t="s">
        <v>2657</v>
      </c>
      <c r="F181" t="s">
        <v>2658</v>
      </c>
      <c r="G181" t="s">
        <v>2659</v>
      </c>
      <c r="H181" t="s">
        <v>2660</v>
      </c>
      <c r="I181" t="s">
        <v>2661</v>
      </c>
      <c r="J181" t="s">
        <v>2662</v>
      </c>
      <c r="K181" t="s">
        <v>2663</v>
      </c>
      <c r="L181" t="s">
        <v>2664</v>
      </c>
      <c r="M181" t="s">
        <v>2665</v>
      </c>
      <c r="N181" t="s">
        <v>2666</v>
      </c>
      <c r="O181" t="s">
        <v>2667</v>
      </c>
      <c r="P181" t="s">
        <v>2668</v>
      </c>
      <c r="Q181" t="s">
        <v>2669</v>
      </c>
      <c r="R181" t="s">
        <v>2670</v>
      </c>
      <c r="S181" t="s">
        <v>2671</v>
      </c>
      <c r="T181" t="s">
        <v>2672</v>
      </c>
      <c r="U181" t="s">
        <v>2673</v>
      </c>
      <c r="V181" t="s">
        <v>2674</v>
      </c>
      <c r="W181" t="s">
        <v>2675</v>
      </c>
      <c r="X181" t="s">
        <v>2676</v>
      </c>
      <c r="Y181" t="s">
        <v>2677</v>
      </c>
      <c r="Z181" t="s">
        <v>2678</v>
      </c>
      <c r="AA181" t="s">
        <v>2679</v>
      </c>
      <c r="AB181" t="s">
        <v>2680</v>
      </c>
      <c r="AC181" t="s">
        <v>2681</v>
      </c>
      <c r="AD181" t="s">
        <v>2682</v>
      </c>
      <c r="AE181" t="s">
        <v>2683</v>
      </c>
      <c r="AF181" t="s">
        <v>2684</v>
      </c>
      <c r="AG181" t="s">
        <v>2685</v>
      </c>
      <c r="AH181" t="s">
        <v>2686</v>
      </c>
      <c r="AI181" t="s">
        <v>2687</v>
      </c>
      <c r="AJ181" t="s">
        <v>2688</v>
      </c>
      <c r="AK181" t="s">
        <v>2689</v>
      </c>
      <c r="AL181" t="s">
        <v>2690</v>
      </c>
      <c r="AM181" t="s">
        <v>2691</v>
      </c>
      <c r="AN181" t="s">
        <v>2692</v>
      </c>
      <c r="AO181" t="s">
        <v>2693</v>
      </c>
      <c r="AP181" t="s">
        <v>2694</v>
      </c>
      <c r="AQ181" t="s">
        <v>2695</v>
      </c>
      <c r="AR181" t="s">
        <v>2696</v>
      </c>
      <c r="AS181" t="s">
        <v>2697</v>
      </c>
      <c r="AT181" t="s">
        <v>2698</v>
      </c>
      <c r="AU181" t="s">
        <v>2699</v>
      </c>
      <c r="AV181" t="s">
        <v>2700</v>
      </c>
      <c r="AW181" t="s">
        <v>2701</v>
      </c>
      <c r="AX181" t="s">
        <v>2702</v>
      </c>
      <c r="AY181" t="s">
        <v>2703</v>
      </c>
      <c r="AZ181" t="s">
        <v>2704</v>
      </c>
      <c r="BA181" t="s">
        <v>2705</v>
      </c>
      <c r="BB181" t="s">
        <v>2706</v>
      </c>
      <c r="BC181" t="s">
        <v>2707</v>
      </c>
      <c r="BD181" s="80"/>
      <c r="BE181" s="80"/>
      <c r="BF181" s="80"/>
      <c r="BG181" s="80"/>
      <c r="BH181" s="80"/>
      <c r="BI181" s="80"/>
      <c r="BJ181" s="80"/>
      <c r="BK181" s="80"/>
      <c r="BL181" s="80"/>
      <c r="BM181" s="80"/>
      <c r="BN181" s="80"/>
      <c r="BO181" s="80"/>
      <c r="BP181" s="80"/>
      <c r="BQ181" s="80"/>
    </row>
    <row r="182" spans="1:72" x14ac:dyDescent="0.3">
      <c r="A182" t="s">
        <v>2708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s="80"/>
      <c r="BE182" s="80"/>
      <c r="BF182" s="80"/>
      <c r="BG182" s="80"/>
      <c r="BH182" s="80"/>
      <c r="BI182" s="80"/>
      <c r="BJ182" s="80"/>
      <c r="BK182" s="80"/>
      <c r="BL182" s="80"/>
      <c r="BM182" s="80"/>
      <c r="BN182" s="80"/>
      <c r="BO182" s="80"/>
      <c r="BP182" s="80"/>
      <c r="BQ182" s="80"/>
    </row>
    <row r="183" spans="1:72" x14ac:dyDescent="0.3">
      <c r="A183" t="s">
        <v>2709</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s="80"/>
      <c r="BE183" s="80"/>
      <c r="BF183" s="80"/>
      <c r="BG183" s="80"/>
      <c r="BH183" s="80"/>
      <c r="BI183" s="80"/>
      <c r="BJ183" s="80"/>
      <c r="BK183" s="80"/>
      <c r="BL183" s="80"/>
      <c r="BM183" s="80"/>
      <c r="BN183" s="80"/>
      <c r="BO183" s="80"/>
      <c r="BP183" s="80"/>
      <c r="BQ183" s="80"/>
    </row>
    <row r="184" spans="1:72" x14ac:dyDescent="0.3">
      <c r="A184" t="s">
        <v>2710</v>
      </c>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22852.639999999999</v>
      </c>
      <c r="AS213" s="132">
        <f t="shared" si="7"/>
        <v>19966</v>
      </c>
      <c r="AT213" s="132">
        <f t="shared" si="7"/>
        <v>21106</v>
      </c>
      <c r="AU213" s="132">
        <f t="shared" si="7"/>
        <v>20184</v>
      </c>
      <c r="AV213" s="132">
        <f t="shared" si="7"/>
        <v>16369.06</v>
      </c>
      <c r="AW213" s="132">
        <f t="shared" si="7"/>
        <v>19222</v>
      </c>
      <c r="AX213" s="132">
        <f t="shared" si="7"/>
        <v>19307</v>
      </c>
      <c r="AY213" s="132">
        <f t="shared" si="7"/>
        <v>25160</v>
      </c>
      <c r="AZ213" s="132">
        <f t="shared" si="7"/>
        <v>1930</v>
      </c>
      <c r="BA213" s="132">
        <f t="shared" si="7"/>
        <v>1580</v>
      </c>
      <c r="BB213" s="132">
        <f t="shared" si="7"/>
        <v>1180</v>
      </c>
      <c r="BC213" s="132">
        <f t="shared" si="7"/>
        <v>600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22852.639999999999</v>
      </c>
      <c r="AS215" s="80">
        <f t="shared" si="8"/>
        <v>19966</v>
      </c>
      <c r="AT215" s="80">
        <f t="shared" si="8"/>
        <v>21106</v>
      </c>
      <c r="AU215" s="80">
        <f t="shared" si="8"/>
        <v>20184</v>
      </c>
      <c r="AV215" s="80">
        <f t="shared" si="8"/>
        <v>16369.06</v>
      </c>
      <c r="AW215" s="80">
        <f t="shared" si="8"/>
        <v>19222</v>
      </c>
      <c r="AX215" s="80">
        <f t="shared" si="8"/>
        <v>19307</v>
      </c>
      <c r="AY215" s="80">
        <f t="shared" si="8"/>
        <v>25160</v>
      </c>
      <c r="AZ215" s="80">
        <f t="shared" si="8"/>
        <v>1930</v>
      </c>
      <c r="BA215" s="80">
        <f t="shared" si="8"/>
        <v>1580</v>
      </c>
      <c r="BB215" s="80">
        <f t="shared" si="8"/>
        <v>1180</v>
      </c>
      <c r="BC215" s="80">
        <f t="shared" si="8"/>
        <v>600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2903</v>
      </c>
      <c r="C219" t="s">
        <v>2414</v>
      </c>
      <c r="D219" t="s">
        <v>2415</v>
      </c>
      <c r="E219" t="s">
        <v>2416</v>
      </c>
      <c r="F219" t="s">
        <v>2417</v>
      </c>
      <c r="G219" t="s">
        <v>2418</v>
      </c>
      <c r="H219" t="s">
        <v>2419</v>
      </c>
      <c r="I219" t="s">
        <v>2420</v>
      </c>
      <c r="J219" t="s">
        <v>2421</v>
      </c>
      <c r="K219" t="s">
        <v>2422</v>
      </c>
      <c r="L219" t="s">
        <v>2423</v>
      </c>
      <c r="M219" t="s">
        <v>2424</v>
      </c>
      <c r="N219" t="s">
        <v>2425</v>
      </c>
      <c r="O219" t="s">
        <v>2426</v>
      </c>
      <c r="P219" t="s">
        <v>2427</v>
      </c>
      <c r="Q219" t="s">
        <v>2428</v>
      </c>
      <c r="R219" t="s">
        <v>2429</v>
      </c>
      <c r="S219" t="s">
        <v>2430</v>
      </c>
      <c r="T219" t="s">
        <v>2431</v>
      </c>
      <c r="U219" t="s">
        <v>2432</v>
      </c>
      <c r="V219" t="s">
        <v>2433</v>
      </c>
      <c r="W219" t="s">
        <v>2434</v>
      </c>
      <c r="X219" t="s">
        <v>2435</v>
      </c>
      <c r="Y219" t="s">
        <v>2436</v>
      </c>
      <c r="Z219" t="s">
        <v>2437</v>
      </c>
      <c r="AA219" t="s">
        <v>2438</v>
      </c>
      <c r="AB219" t="s">
        <v>2439</v>
      </c>
      <c r="AC219" t="s">
        <v>2440</v>
      </c>
      <c r="AD219" t="s">
        <v>2441</v>
      </c>
      <c r="AE219" t="s">
        <v>2442</v>
      </c>
      <c r="AF219" t="s">
        <v>2443</v>
      </c>
      <c r="AG219" t="s">
        <v>2444</v>
      </c>
      <c r="AH219" t="s">
        <v>2445</v>
      </c>
      <c r="AI219" t="s">
        <v>2446</v>
      </c>
      <c r="AJ219" t="s">
        <v>2447</v>
      </c>
      <c r="AK219" t="s">
        <v>2448</v>
      </c>
      <c r="AL219" t="s">
        <v>2449</v>
      </c>
      <c r="AM219" t="s">
        <v>2450</v>
      </c>
      <c r="AN219" t="s">
        <v>2451</v>
      </c>
      <c r="AO219" t="s">
        <v>2452</v>
      </c>
      <c r="AP219" t="s">
        <v>2453</v>
      </c>
      <c r="AQ219" t="s">
        <v>2454</v>
      </c>
      <c r="AR219" t="s">
        <v>2455</v>
      </c>
      <c r="AS219" t="s">
        <v>2456</v>
      </c>
      <c r="AT219" t="s">
        <v>2457</v>
      </c>
      <c r="AU219" t="s">
        <v>2458</v>
      </c>
      <c r="AV219" t="s">
        <v>2459</v>
      </c>
      <c r="AW219" t="s">
        <v>2460</v>
      </c>
      <c r="AX219" t="s">
        <v>2461</v>
      </c>
      <c r="AY219" t="s">
        <v>2462</v>
      </c>
      <c r="AZ219" t="s">
        <v>2463</v>
      </c>
      <c r="BA219" t="s">
        <v>2464</v>
      </c>
      <c r="BB219" t="s">
        <v>2465</v>
      </c>
      <c r="BC219" t="s">
        <v>2466</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5121860</v>
      </c>
      <c r="C221">
        <v>3837118</v>
      </c>
      <c r="D221">
        <v>9616714.7599999998</v>
      </c>
      <c r="E221">
        <v>7555243</v>
      </c>
      <c r="F221">
        <v>5055031</v>
      </c>
      <c r="G221">
        <v>4619840</v>
      </c>
      <c r="H221">
        <v>11809251.689999999</v>
      </c>
      <c r="I221">
        <v>8064825</v>
      </c>
      <c r="J221">
        <v>5343451</v>
      </c>
      <c r="K221">
        <v>2887004</v>
      </c>
      <c r="L221">
        <v>11383353.15</v>
      </c>
      <c r="M221">
        <v>8797560</v>
      </c>
      <c r="N221">
        <v>5834201</v>
      </c>
      <c r="O221">
        <v>2853360</v>
      </c>
      <c r="P221">
        <v>13669509.300000001</v>
      </c>
      <c r="Q221">
        <v>11328054</v>
      </c>
      <c r="R221">
        <v>5318900</v>
      </c>
      <c r="S221">
        <v>2805322</v>
      </c>
      <c r="T221">
        <v>9347027.5299999993</v>
      </c>
      <c r="U221">
        <v>7101232</v>
      </c>
      <c r="V221">
        <v>4732318</v>
      </c>
      <c r="W221">
        <v>0</v>
      </c>
      <c r="X221">
        <v>0</v>
      </c>
      <c r="Y221">
        <v>6073704</v>
      </c>
      <c r="Z221">
        <v>4231566</v>
      </c>
      <c r="AA221">
        <v>2201983</v>
      </c>
      <c r="AB221">
        <v>7428346.3099999996</v>
      </c>
      <c r="AC221">
        <v>5574477</v>
      </c>
      <c r="AD221">
        <v>3608548</v>
      </c>
      <c r="AE221">
        <v>1738328</v>
      </c>
      <c r="AF221">
        <v>6389203.6100000003</v>
      </c>
      <c r="AG221">
        <v>4614145</v>
      </c>
      <c r="AH221">
        <v>3131153</v>
      </c>
      <c r="AI221">
        <v>1681211</v>
      </c>
      <c r="AJ221">
        <v>6251851.1299999999</v>
      </c>
      <c r="AK221">
        <v>5123053</v>
      </c>
      <c r="AL221">
        <v>2265340</v>
      </c>
      <c r="AM221">
        <v>1076379</v>
      </c>
      <c r="AN221">
        <v>2075799.24</v>
      </c>
      <c r="AO221">
        <v>1377353</v>
      </c>
      <c r="AP221">
        <v>970497</v>
      </c>
      <c r="AQ221">
        <v>608826</v>
      </c>
      <c r="AR221">
        <v>1143700.52</v>
      </c>
      <c r="AS221">
        <v>1295799</v>
      </c>
      <c r="AT221">
        <v>1123021</v>
      </c>
      <c r="AU221">
        <v>953757</v>
      </c>
      <c r="AV221">
        <v>4949725.4800000004</v>
      </c>
      <c r="AW221">
        <v>1749035</v>
      </c>
      <c r="AX221">
        <v>1199736</v>
      </c>
      <c r="AY221">
        <v>613927</v>
      </c>
      <c r="AZ221">
        <v>2198737</v>
      </c>
      <c r="BA221">
        <v>1719194</v>
      </c>
      <c r="BB221">
        <v>1144494</v>
      </c>
      <c r="BC221">
        <v>624162</v>
      </c>
    </row>
    <row r="222" spans="1:118" x14ac:dyDescent="0.3">
      <c r="A222" t="s">
        <v>2729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2415375</v>
      </c>
      <c r="X222">
        <v>8017621.0700000003</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row>
    <row r="223" spans="1:118" x14ac:dyDescent="0.3">
      <c r="A223" t="s">
        <v>883</v>
      </c>
      <c r="B223">
        <v>3917797</v>
      </c>
      <c r="C223">
        <v>1967067</v>
      </c>
      <c r="D223">
        <v>7906273.4500000002</v>
      </c>
      <c r="E223">
        <v>6008393</v>
      </c>
      <c r="F223">
        <v>3955825</v>
      </c>
      <c r="G223">
        <v>2025435</v>
      </c>
      <c r="H223">
        <v>7116898.8899999997</v>
      </c>
      <c r="I223">
        <v>4893677</v>
      </c>
      <c r="J223">
        <v>3221428</v>
      </c>
      <c r="K223">
        <v>1569713</v>
      </c>
      <c r="L223">
        <v>5905735.4299999997</v>
      </c>
      <c r="M223">
        <v>4363108</v>
      </c>
      <c r="N223">
        <v>2798349</v>
      </c>
      <c r="O223">
        <v>1390854</v>
      </c>
      <c r="P223">
        <v>5314523.3099999996</v>
      </c>
      <c r="Q223">
        <v>3945860</v>
      </c>
      <c r="R223">
        <v>2609657</v>
      </c>
      <c r="S223">
        <v>1296076</v>
      </c>
      <c r="T223">
        <v>5122662.32</v>
      </c>
      <c r="U223">
        <v>3775324</v>
      </c>
      <c r="V223">
        <v>2484559</v>
      </c>
      <c r="W223">
        <v>1236515</v>
      </c>
      <c r="X223">
        <v>4437851.45</v>
      </c>
      <c r="Y223">
        <v>3260865</v>
      </c>
      <c r="Z223">
        <v>2110094</v>
      </c>
      <c r="AA223">
        <v>1040047</v>
      </c>
      <c r="AB223">
        <v>4019178.78</v>
      </c>
      <c r="AC223">
        <v>2959338</v>
      </c>
      <c r="AD223">
        <v>1932153</v>
      </c>
      <c r="AE223">
        <v>1009603</v>
      </c>
      <c r="AF223">
        <v>3683705.41</v>
      </c>
      <c r="AG223">
        <v>2697590</v>
      </c>
      <c r="AH223">
        <v>1767385</v>
      </c>
      <c r="AI223">
        <v>879747</v>
      </c>
      <c r="AJ223">
        <v>3257827.49</v>
      </c>
      <c r="AK223">
        <v>2418990</v>
      </c>
      <c r="AL223">
        <v>1634391</v>
      </c>
      <c r="AM223">
        <v>835102</v>
      </c>
      <c r="AN223">
        <v>2947934.43</v>
      </c>
      <c r="AO223">
        <v>2085733</v>
      </c>
      <c r="AP223">
        <v>1363561</v>
      </c>
      <c r="AQ223">
        <v>656693</v>
      </c>
      <c r="AR223">
        <v>2356239.0299999998</v>
      </c>
      <c r="AS223">
        <v>1713813</v>
      </c>
      <c r="AT223">
        <v>1155061</v>
      </c>
      <c r="AU223">
        <v>576687</v>
      </c>
      <c r="AV223">
        <v>2110189.38</v>
      </c>
      <c r="AW223">
        <v>1550300</v>
      </c>
      <c r="AX223">
        <v>988787</v>
      </c>
      <c r="AY223">
        <v>481985</v>
      </c>
      <c r="AZ223">
        <v>1462663</v>
      </c>
      <c r="BA223">
        <v>1072605</v>
      </c>
      <c r="BB223">
        <v>690732</v>
      </c>
      <c r="BC223">
        <v>351258</v>
      </c>
    </row>
    <row r="224" spans="1:118" x14ac:dyDescent="0.3">
      <c r="A224" t="s">
        <v>2581</v>
      </c>
      <c r="B224">
        <v>0</v>
      </c>
      <c r="C224">
        <v>0</v>
      </c>
      <c r="D224">
        <v>7906273.4500000002</v>
      </c>
      <c r="E224">
        <v>0</v>
      </c>
      <c r="F224">
        <v>0</v>
      </c>
      <c r="G224">
        <v>0</v>
      </c>
      <c r="H224">
        <v>0</v>
      </c>
      <c r="I224">
        <v>0</v>
      </c>
      <c r="J224">
        <v>0</v>
      </c>
      <c r="K224">
        <v>0</v>
      </c>
      <c r="L224">
        <v>0</v>
      </c>
      <c r="M224">
        <v>0</v>
      </c>
      <c r="N224">
        <v>0</v>
      </c>
      <c r="O224">
        <v>1137644</v>
      </c>
      <c r="P224">
        <v>5314523.3099999996</v>
      </c>
      <c r="Q224">
        <v>0</v>
      </c>
      <c r="R224">
        <v>0</v>
      </c>
      <c r="S224">
        <v>1033832</v>
      </c>
      <c r="T224">
        <v>4003241.12</v>
      </c>
      <c r="U224">
        <v>2937336</v>
      </c>
      <c r="V224">
        <v>1942807</v>
      </c>
      <c r="W224">
        <v>967420</v>
      </c>
      <c r="X224">
        <v>3391086.67</v>
      </c>
      <c r="Y224">
        <v>2440600</v>
      </c>
      <c r="Z224">
        <v>1571851</v>
      </c>
      <c r="AA224">
        <v>772078</v>
      </c>
      <c r="AB224">
        <v>3075217.36</v>
      </c>
      <c r="AC224">
        <v>2283106</v>
      </c>
      <c r="AD224">
        <v>1491785</v>
      </c>
      <c r="AE224">
        <v>756770</v>
      </c>
      <c r="AF224">
        <v>2613640.4700000002</v>
      </c>
      <c r="AG224">
        <v>1997677</v>
      </c>
      <c r="AH224">
        <v>1310635</v>
      </c>
      <c r="AI224">
        <v>665953</v>
      </c>
      <c r="AJ224">
        <v>2272251.5299999998</v>
      </c>
      <c r="AK224">
        <v>1648690</v>
      </c>
      <c r="AL224">
        <v>1076186</v>
      </c>
      <c r="AM224">
        <v>536970</v>
      </c>
      <c r="AN224">
        <v>1851162.52</v>
      </c>
      <c r="AO224">
        <v>1254869</v>
      </c>
      <c r="AP224">
        <v>820475</v>
      </c>
      <c r="AQ224">
        <v>395273</v>
      </c>
      <c r="AR224">
        <v>2019660.14</v>
      </c>
      <c r="AS224">
        <v>1503450</v>
      </c>
      <c r="AT224">
        <v>1016330</v>
      </c>
      <c r="AU224">
        <v>490237</v>
      </c>
      <c r="AV224">
        <v>1757854.77</v>
      </c>
      <c r="AW224">
        <v>1282715</v>
      </c>
      <c r="AX224">
        <v>0</v>
      </c>
      <c r="AY224">
        <v>397027</v>
      </c>
      <c r="AZ224">
        <v>1329233</v>
      </c>
      <c r="BA224">
        <v>1072605</v>
      </c>
      <c r="BB224">
        <v>690732</v>
      </c>
      <c r="BC224">
        <v>351258</v>
      </c>
    </row>
    <row r="225" spans="1:55" x14ac:dyDescent="0.3">
      <c r="A225" t="s">
        <v>2582</v>
      </c>
      <c r="B225">
        <v>0</v>
      </c>
      <c r="C225">
        <v>0</v>
      </c>
      <c r="D225">
        <v>0</v>
      </c>
      <c r="E225">
        <v>0</v>
      </c>
      <c r="F225">
        <v>0</v>
      </c>
      <c r="G225">
        <v>0</v>
      </c>
      <c r="H225">
        <v>0</v>
      </c>
      <c r="I225">
        <v>0</v>
      </c>
      <c r="J225">
        <v>0</v>
      </c>
      <c r="K225">
        <v>0</v>
      </c>
      <c r="L225">
        <v>5905735.4299999997</v>
      </c>
      <c r="M225">
        <v>0</v>
      </c>
      <c r="N225">
        <v>0</v>
      </c>
      <c r="O225">
        <v>253210</v>
      </c>
      <c r="P225">
        <v>0</v>
      </c>
      <c r="Q225">
        <v>3945860</v>
      </c>
      <c r="R225">
        <v>0</v>
      </c>
      <c r="S225">
        <v>262244</v>
      </c>
      <c r="T225">
        <v>1119421.2</v>
      </c>
      <c r="U225">
        <v>837988</v>
      </c>
      <c r="V225">
        <v>541752</v>
      </c>
      <c r="W225">
        <v>269095</v>
      </c>
      <c r="X225">
        <v>1046764.78</v>
      </c>
      <c r="Y225">
        <v>820265</v>
      </c>
      <c r="Z225">
        <v>538243</v>
      </c>
      <c r="AA225">
        <v>267969</v>
      </c>
      <c r="AB225">
        <v>943961.42</v>
      </c>
      <c r="AC225">
        <v>676232</v>
      </c>
      <c r="AD225">
        <v>440368</v>
      </c>
      <c r="AE225">
        <v>252833</v>
      </c>
      <c r="AF225">
        <v>1070064.93</v>
      </c>
      <c r="AG225">
        <v>699913</v>
      </c>
      <c r="AH225">
        <v>456750</v>
      </c>
      <c r="AI225">
        <v>213794</v>
      </c>
      <c r="AJ225">
        <v>985575.96</v>
      </c>
      <c r="AK225">
        <v>770300</v>
      </c>
      <c r="AL225">
        <v>558205</v>
      </c>
      <c r="AM225">
        <v>298132</v>
      </c>
      <c r="AN225">
        <v>1096771.9099999999</v>
      </c>
      <c r="AO225">
        <v>830864</v>
      </c>
      <c r="AP225">
        <v>543086</v>
      </c>
      <c r="AQ225">
        <v>261420</v>
      </c>
      <c r="AR225">
        <v>336578.89</v>
      </c>
      <c r="AS225">
        <v>210363</v>
      </c>
      <c r="AT225">
        <v>138731</v>
      </c>
      <c r="AU225">
        <v>86450</v>
      </c>
      <c r="AV225">
        <v>352334.61</v>
      </c>
      <c r="AW225">
        <v>267585</v>
      </c>
      <c r="AX225">
        <v>0</v>
      </c>
      <c r="AY225">
        <v>84958</v>
      </c>
      <c r="AZ225">
        <v>133430</v>
      </c>
      <c r="BA225">
        <v>0</v>
      </c>
      <c r="BB225">
        <v>0</v>
      </c>
      <c r="BC225">
        <v>0</v>
      </c>
    </row>
    <row r="226" spans="1:55" x14ac:dyDescent="0.3">
      <c r="A226" t="s">
        <v>884</v>
      </c>
      <c r="B226">
        <v>-5556</v>
      </c>
      <c r="C226">
        <v>3294</v>
      </c>
      <c r="D226">
        <v>21644.86</v>
      </c>
      <c r="E226">
        <v>0</v>
      </c>
      <c r="F226">
        <v>17903</v>
      </c>
      <c r="G226">
        <v>-8220</v>
      </c>
      <c r="H226">
        <v>-15505.32</v>
      </c>
      <c r="I226">
        <v>-2084</v>
      </c>
      <c r="J226">
        <v>-3316</v>
      </c>
      <c r="K226">
        <v>-4385</v>
      </c>
      <c r="L226">
        <v>34496.99</v>
      </c>
      <c r="M226">
        <v>12390</v>
      </c>
      <c r="N226">
        <v>-128</v>
      </c>
      <c r="O226">
        <v>-125</v>
      </c>
      <c r="P226">
        <v>6488.13</v>
      </c>
      <c r="Q226">
        <v>2814</v>
      </c>
      <c r="R226">
        <v>873</v>
      </c>
      <c r="S226">
        <v>1217</v>
      </c>
      <c r="T226">
        <v>2870.44</v>
      </c>
      <c r="U226">
        <v>-3765</v>
      </c>
      <c r="V226">
        <v>-2139</v>
      </c>
      <c r="W226">
        <v>-2222</v>
      </c>
      <c r="X226">
        <v>-1589.86</v>
      </c>
      <c r="Y226">
        <v>-223</v>
      </c>
      <c r="Z226">
        <v>-241</v>
      </c>
      <c r="AA226">
        <v>-58</v>
      </c>
      <c r="AB226">
        <v>4995.18</v>
      </c>
      <c r="AC226">
        <v>-33</v>
      </c>
      <c r="AD226">
        <v>-34</v>
      </c>
      <c r="AE226">
        <v>15</v>
      </c>
      <c r="AF226">
        <v>-3358.92</v>
      </c>
      <c r="AG226">
        <v>-3527</v>
      </c>
      <c r="AH226">
        <v>-2832</v>
      </c>
      <c r="AI226">
        <v>-5978</v>
      </c>
      <c r="AJ226">
        <v>13922.4</v>
      </c>
      <c r="AK226">
        <v>-1872</v>
      </c>
      <c r="AL226">
        <v>-1685</v>
      </c>
      <c r="AM226">
        <v>-1275</v>
      </c>
      <c r="AN226">
        <v>6377.92</v>
      </c>
      <c r="AO226">
        <v>607</v>
      </c>
      <c r="AP226">
        <v>-251</v>
      </c>
      <c r="AQ226">
        <v>47</v>
      </c>
      <c r="AR226">
        <v>56.34</v>
      </c>
      <c r="AS226">
        <v>-163748</v>
      </c>
      <c r="AT226">
        <v>-162967</v>
      </c>
      <c r="AU226">
        <v>-163836</v>
      </c>
      <c r="AV226">
        <v>0</v>
      </c>
      <c r="AW226">
        <v>417</v>
      </c>
      <c r="AX226">
        <v>1170</v>
      </c>
      <c r="AY226">
        <v>0</v>
      </c>
      <c r="AZ226">
        <v>0</v>
      </c>
      <c r="BA226">
        <v>0</v>
      </c>
      <c r="BB226">
        <v>0</v>
      </c>
      <c r="BC226">
        <v>0</v>
      </c>
    </row>
    <row r="227" spans="1:55" x14ac:dyDescent="0.3">
      <c r="A227" t="s">
        <v>2584</v>
      </c>
      <c r="B227">
        <v>-318537</v>
      </c>
      <c r="C227">
        <v>-166973</v>
      </c>
      <c r="D227">
        <v>-1041591.85</v>
      </c>
      <c r="E227">
        <v>-871513</v>
      </c>
      <c r="F227">
        <v>-684689</v>
      </c>
      <c r="G227">
        <v>-580727</v>
      </c>
      <c r="H227">
        <v>-1295501.98</v>
      </c>
      <c r="I227">
        <v>-954060</v>
      </c>
      <c r="J227">
        <v>-594623</v>
      </c>
      <c r="K227">
        <v>-301173</v>
      </c>
      <c r="L227">
        <v>-987151.12</v>
      </c>
      <c r="M227">
        <v>-778546</v>
      </c>
      <c r="N227">
        <v>-527417</v>
      </c>
      <c r="O227">
        <v>-255101</v>
      </c>
      <c r="P227">
        <v>-838708.55</v>
      </c>
      <c r="Q227">
        <v>-619494</v>
      </c>
      <c r="R227">
        <v>-418254</v>
      </c>
      <c r="S227">
        <v>-218739</v>
      </c>
      <c r="T227">
        <v>0</v>
      </c>
      <c r="U227">
        <v>-639376</v>
      </c>
      <c r="V227">
        <v>-420743</v>
      </c>
      <c r="W227">
        <v>-209629</v>
      </c>
      <c r="X227">
        <v>-749304.42</v>
      </c>
      <c r="Y227">
        <v>-576943</v>
      </c>
      <c r="Z227">
        <v>-398542</v>
      </c>
      <c r="AA227">
        <v>-209570</v>
      </c>
      <c r="AB227">
        <v>-813271.49</v>
      </c>
      <c r="AC227">
        <v>-601292</v>
      </c>
      <c r="AD227">
        <v>-384380</v>
      </c>
      <c r="AE227">
        <v>-178315</v>
      </c>
      <c r="AF227">
        <v>-685931.49</v>
      </c>
      <c r="AG227">
        <v>-514330</v>
      </c>
      <c r="AH227">
        <v>-344676</v>
      </c>
      <c r="AI227">
        <v>-168201</v>
      </c>
      <c r="AJ227">
        <v>-584247.77</v>
      </c>
      <c r="AK227">
        <v>-419274</v>
      </c>
      <c r="AL227">
        <v>-273818</v>
      </c>
      <c r="AM227">
        <v>-136069</v>
      </c>
      <c r="AN227">
        <v>-497549.72</v>
      </c>
      <c r="AO227">
        <v>-379560</v>
      </c>
      <c r="AP227">
        <v>-248822</v>
      </c>
      <c r="AQ227">
        <v>-123133</v>
      </c>
      <c r="AR227">
        <v>-475122.93</v>
      </c>
      <c r="AS227">
        <v>-346361</v>
      </c>
      <c r="AT227">
        <v>-233622</v>
      </c>
      <c r="AU227">
        <v>-117503</v>
      </c>
      <c r="AV227">
        <v>-450541.66</v>
      </c>
      <c r="AW227">
        <v>-254653</v>
      </c>
      <c r="AX227">
        <v>-169280</v>
      </c>
      <c r="AY227">
        <v>0</v>
      </c>
      <c r="AZ227">
        <v>0</v>
      </c>
      <c r="BA227">
        <v>0</v>
      </c>
      <c r="BB227">
        <v>0</v>
      </c>
      <c r="BC227">
        <v>0</v>
      </c>
    </row>
    <row r="228" spans="1:55" x14ac:dyDescent="0.3">
      <c r="A228" t="s">
        <v>2585</v>
      </c>
      <c r="B228">
        <v>9663</v>
      </c>
      <c r="C228">
        <v>3257</v>
      </c>
      <c r="D228">
        <v>-1564.29</v>
      </c>
      <c r="E228">
        <v>3744</v>
      </c>
      <c r="F228">
        <v>-4351</v>
      </c>
      <c r="G228">
        <v>3668</v>
      </c>
      <c r="H228">
        <v>33609.68</v>
      </c>
      <c r="I228">
        <v>192013</v>
      </c>
      <c r="J228">
        <v>193448</v>
      </c>
      <c r="K228">
        <v>0</v>
      </c>
      <c r="L228">
        <v>74.959999999999994</v>
      </c>
      <c r="M228">
        <v>0</v>
      </c>
      <c r="N228">
        <v>0</v>
      </c>
      <c r="O228">
        <v>0</v>
      </c>
      <c r="P228">
        <v>0</v>
      </c>
      <c r="Q228">
        <v>-2458</v>
      </c>
      <c r="R228">
        <v>-75032</v>
      </c>
      <c r="S228">
        <v>-57103</v>
      </c>
      <c r="T228">
        <v>0</v>
      </c>
      <c r="U228">
        <v>-54743</v>
      </c>
      <c r="V228">
        <v>-34355</v>
      </c>
      <c r="W228">
        <v>-32690</v>
      </c>
      <c r="X228">
        <v>120963.95</v>
      </c>
      <c r="Y228">
        <v>131321</v>
      </c>
      <c r="Z228">
        <v>31232</v>
      </c>
      <c r="AA228">
        <v>-16811</v>
      </c>
      <c r="AB228">
        <v>7827.12</v>
      </c>
      <c r="AC228">
        <v>-16899</v>
      </c>
      <c r="AD228">
        <v>-12292</v>
      </c>
      <c r="AE228">
        <v>-12831</v>
      </c>
      <c r="AF228">
        <v>20782.61</v>
      </c>
      <c r="AG228">
        <v>11466</v>
      </c>
      <c r="AH228">
        <v>11466</v>
      </c>
      <c r="AI228">
        <v>-31120</v>
      </c>
      <c r="AJ228">
        <v>-24672.959999999999</v>
      </c>
      <c r="AK228">
        <v>-20253</v>
      </c>
      <c r="AL228">
        <v>3117</v>
      </c>
      <c r="AM228">
        <v>-19736</v>
      </c>
      <c r="AN228">
        <v>32769.96</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2586</v>
      </c>
      <c r="B229">
        <v>0</v>
      </c>
      <c r="C229">
        <v>0</v>
      </c>
      <c r="D229">
        <v>0</v>
      </c>
      <c r="E229">
        <v>0</v>
      </c>
      <c r="F229">
        <v>0</v>
      </c>
      <c r="G229">
        <v>0</v>
      </c>
      <c r="H229">
        <v>-48941.62</v>
      </c>
      <c r="I229">
        <v>0</v>
      </c>
      <c r="J229">
        <v>-44810</v>
      </c>
      <c r="K229">
        <v>-44810</v>
      </c>
      <c r="L229">
        <v>-7673.58</v>
      </c>
      <c r="M229">
        <v>-7500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row>
    <row r="230" spans="1:55" x14ac:dyDescent="0.3">
      <c r="A230" t="s">
        <v>3082</v>
      </c>
      <c r="B230">
        <v>-1060</v>
      </c>
      <c r="C230">
        <v>-557</v>
      </c>
      <c r="D230">
        <v>-12136.83</v>
      </c>
      <c r="E230">
        <v>-767563</v>
      </c>
      <c r="F230">
        <v>-410518</v>
      </c>
      <c r="G230">
        <v>-35259</v>
      </c>
      <c r="H230">
        <v>-193943.54</v>
      </c>
      <c r="I230">
        <v>-54603</v>
      </c>
      <c r="J230">
        <v>-206497</v>
      </c>
      <c r="K230">
        <v>-83185</v>
      </c>
      <c r="L230">
        <v>-131547.15</v>
      </c>
      <c r="M230">
        <v>-60359</v>
      </c>
      <c r="N230">
        <v>-37235</v>
      </c>
      <c r="O230">
        <v>-8922</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2741</v>
      </c>
      <c r="B231">
        <v>-81676</v>
      </c>
      <c r="C231">
        <v>-31453</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3083</v>
      </c>
      <c r="B232">
        <v>0</v>
      </c>
      <c r="C232">
        <v>0</v>
      </c>
      <c r="D232">
        <v>2747.72</v>
      </c>
      <c r="E232">
        <v>27330</v>
      </c>
      <c r="F232">
        <v>147052</v>
      </c>
      <c r="G232">
        <v>28723</v>
      </c>
      <c r="H232">
        <v>192118.45</v>
      </c>
      <c r="I232">
        <v>-23172</v>
      </c>
      <c r="J232">
        <v>0</v>
      </c>
      <c r="K232">
        <v>13593</v>
      </c>
      <c r="L232">
        <v>0</v>
      </c>
      <c r="M232">
        <v>0</v>
      </c>
      <c r="N232">
        <v>0</v>
      </c>
      <c r="O232">
        <v>0</v>
      </c>
      <c r="P232">
        <v>-3209.76</v>
      </c>
      <c r="Q232">
        <v>-3210</v>
      </c>
      <c r="R232">
        <v>5341</v>
      </c>
      <c r="S232">
        <v>4901</v>
      </c>
      <c r="T232">
        <v>0</v>
      </c>
      <c r="U232">
        <v>-28757</v>
      </c>
      <c r="V232">
        <v>-28808</v>
      </c>
      <c r="W232">
        <v>-28309</v>
      </c>
      <c r="X232">
        <v>44126.81</v>
      </c>
      <c r="Y232">
        <v>58929</v>
      </c>
      <c r="Z232">
        <v>-6798</v>
      </c>
      <c r="AA232">
        <v>19400</v>
      </c>
      <c r="AB232">
        <v>22039.82</v>
      </c>
      <c r="AC232">
        <v>30803</v>
      </c>
      <c r="AD232">
        <v>23726</v>
      </c>
      <c r="AE232">
        <v>0</v>
      </c>
      <c r="AF232">
        <v>-43706.48</v>
      </c>
      <c r="AG232">
        <v>-12343</v>
      </c>
      <c r="AH232">
        <v>-5665</v>
      </c>
      <c r="AI232">
        <v>-3011</v>
      </c>
      <c r="AJ232">
        <v>931.01</v>
      </c>
      <c r="AK232">
        <v>-4031</v>
      </c>
      <c r="AL232">
        <v>18886</v>
      </c>
      <c r="AM232">
        <v>18958</v>
      </c>
      <c r="AN232">
        <v>-22151.21</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2587</v>
      </c>
      <c r="B233">
        <v>0</v>
      </c>
      <c r="C233">
        <v>0</v>
      </c>
      <c r="D233">
        <v>0</v>
      </c>
      <c r="E233">
        <v>2882</v>
      </c>
      <c r="F233">
        <v>-4010</v>
      </c>
      <c r="G233">
        <v>0</v>
      </c>
      <c r="H233">
        <v>0</v>
      </c>
      <c r="I233">
        <v>0</v>
      </c>
      <c r="J233">
        <v>-37953</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966</v>
      </c>
      <c r="AR233">
        <v>0</v>
      </c>
      <c r="AS233">
        <v>0</v>
      </c>
      <c r="AT233">
        <v>0</v>
      </c>
      <c r="AU233">
        <v>0</v>
      </c>
      <c r="AV233">
        <v>0</v>
      </c>
      <c r="AW233">
        <v>0</v>
      </c>
      <c r="AX233">
        <v>0</v>
      </c>
      <c r="AY233">
        <v>0</v>
      </c>
      <c r="AZ233">
        <v>0</v>
      </c>
      <c r="BA233">
        <v>0</v>
      </c>
      <c r="BB233">
        <v>0</v>
      </c>
      <c r="BC233">
        <v>0</v>
      </c>
    </row>
    <row r="234" spans="1:55" x14ac:dyDescent="0.3">
      <c r="A234" t="s">
        <v>2588</v>
      </c>
      <c r="B234">
        <v>-2656494</v>
      </c>
      <c r="C234">
        <v>-2658877</v>
      </c>
      <c r="D234">
        <v>-2569547.62</v>
      </c>
      <c r="E234">
        <v>0</v>
      </c>
      <c r="F234">
        <v>0</v>
      </c>
      <c r="G234">
        <v>0</v>
      </c>
      <c r="H234">
        <v>0</v>
      </c>
      <c r="I234">
        <v>5392</v>
      </c>
      <c r="J234">
        <v>0</v>
      </c>
      <c r="K234">
        <v>0</v>
      </c>
      <c r="L234">
        <v>0</v>
      </c>
      <c r="M234">
        <v>0</v>
      </c>
      <c r="N234">
        <v>0</v>
      </c>
      <c r="O234">
        <v>0</v>
      </c>
      <c r="P234">
        <v>0</v>
      </c>
      <c r="Q234">
        <v>0</v>
      </c>
      <c r="R234">
        <v>0</v>
      </c>
      <c r="S234">
        <v>0</v>
      </c>
      <c r="T234">
        <v>141443.73000000001</v>
      </c>
      <c r="U234">
        <v>0</v>
      </c>
      <c r="V234">
        <v>0</v>
      </c>
      <c r="W234">
        <v>0</v>
      </c>
      <c r="X234">
        <v>0</v>
      </c>
      <c r="Y234">
        <v>0</v>
      </c>
      <c r="Z234">
        <v>0</v>
      </c>
      <c r="AA234">
        <v>0</v>
      </c>
      <c r="AB234">
        <v>0</v>
      </c>
      <c r="AC234">
        <v>-36665</v>
      </c>
      <c r="AD234">
        <v>0</v>
      </c>
      <c r="AE234">
        <v>0</v>
      </c>
      <c r="AF234">
        <v>0</v>
      </c>
      <c r="AG234">
        <v>4329</v>
      </c>
      <c r="AH234">
        <v>0</v>
      </c>
      <c r="AI234">
        <v>-1399</v>
      </c>
      <c r="AJ234">
        <v>18649.310000000001</v>
      </c>
      <c r="AK234">
        <v>997</v>
      </c>
      <c r="AL234">
        <v>18439</v>
      </c>
      <c r="AM234">
        <v>68</v>
      </c>
      <c r="AN234">
        <v>461.57</v>
      </c>
      <c r="AO234">
        <v>461</v>
      </c>
      <c r="AP234">
        <v>-2070</v>
      </c>
      <c r="AQ234">
        <v>-2114</v>
      </c>
      <c r="AR234">
        <v>0</v>
      </c>
      <c r="AS234">
        <v>0</v>
      </c>
      <c r="AT234">
        <v>0</v>
      </c>
      <c r="AU234">
        <v>0</v>
      </c>
      <c r="AV234">
        <v>0</v>
      </c>
      <c r="AW234">
        <v>-2076</v>
      </c>
      <c r="AX234">
        <v>-698</v>
      </c>
      <c r="AY234">
        <v>0</v>
      </c>
      <c r="AZ234">
        <v>0</v>
      </c>
      <c r="BA234">
        <v>0</v>
      </c>
      <c r="BB234">
        <v>0</v>
      </c>
      <c r="BC234">
        <v>0</v>
      </c>
    </row>
    <row r="235" spans="1:55" x14ac:dyDescent="0.3">
      <c r="A235" t="s">
        <v>2589</v>
      </c>
      <c r="B235">
        <v>-2662518</v>
      </c>
      <c r="C235">
        <v>-2662124</v>
      </c>
      <c r="D235">
        <v>-2569655.73</v>
      </c>
      <c r="E235">
        <v>0</v>
      </c>
      <c r="F235">
        <v>0</v>
      </c>
      <c r="G235">
        <v>0</v>
      </c>
      <c r="H235">
        <v>0</v>
      </c>
      <c r="I235">
        <v>-4232</v>
      </c>
      <c r="J235">
        <v>0</v>
      </c>
      <c r="K235">
        <v>0</v>
      </c>
      <c r="L235">
        <v>0</v>
      </c>
      <c r="M235">
        <v>0</v>
      </c>
      <c r="N235">
        <v>0</v>
      </c>
      <c r="O235">
        <v>0</v>
      </c>
      <c r="P235">
        <v>0</v>
      </c>
      <c r="Q235">
        <v>0</v>
      </c>
      <c r="R235">
        <v>0</v>
      </c>
      <c r="S235">
        <v>0</v>
      </c>
      <c r="T235">
        <v>411.18</v>
      </c>
      <c r="U235">
        <v>0</v>
      </c>
      <c r="V235">
        <v>0</v>
      </c>
      <c r="W235">
        <v>0</v>
      </c>
      <c r="X235">
        <v>0</v>
      </c>
      <c r="Y235">
        <v>0</v>
      </c>
      <c r="Z235">
        <v>0</v>
      </c>
      <c r="AA235">
        <v>0</v>
      </c>
      <c r="AB235">
        <v>0</v>
      </c>
      <c r="AC235">
        <v>-36665</v>
      </c>
      <c r="AD235">
        <v>0</v>
      </c>
      <c r="AE235">
        <v>0</v>
      </c>
      <c r="AF235">
        <v>0</v>
      </c>
      <c r="AG235">
        <v>4329</v>
      </c>
      <c r="AH235">
        <v>0</v>
      </c>
      <c r="AI235">
        <v>-1399</v>
      </c>
      <c r="AJ235">
        <v>18649.310000000001</v>
      </c>
      <c r="AK235">
        <v>997</v>
      </c>
      <c r="AL235">
        <v>18439</v>
      </c>
      <c r="AM235">
        <v>68</v>
      </c>
      <c r="AN235">
        <v>461.57</v>
      </c>
      <c r="AO235">
        <v>461</v>
      </c>
      <c r="AP235">
        <v>-2070</v>
      </c>
      <c r="AQ235">
        <v>-2114</v>
      </c>
      <c r="AR235">
        <v>0</v>
      </c>
      <c r="AS235">
        <v>0</v>
      </c>
      <c r="AT235">
        <v>0</v>
      </c>
      <c r="AU235">
        <v>0</v>
      </c>
      <c r="AV235">
        <v>0</v>
      </c>
      <c r="AW235">
        <v>-2076</v>
      </c>
      <c r="AX235">
        <v>-698</v>
      </c>
      <c r="AY235">
        <v>0</v>
      </c>
      <c r="AZ235">
        <v>0</v>
      </c>
      <c r="BA235">
        <v>0</v>
      </c>
      <c r="BB235">
        <v>0</v>
      </c>
      <c r="BC235">
        <v>0</v>
      </c>
    </row>
    <row r="236" spans="1:55" x14ac:dyDescent="0.3">
      <c r="A236" t="s">
        <v>2590</v>
      </c>
      <c r="B236">
        <v>0</v>
      </c>
      <c r="C236">
        <v>0</v>
      </c>
      <c r="D236">
        <v>108.11</v>
      </c>
      <c r="E236">
        <v>0</v>
      </c>
      <c r="F236">
        <v>0</v>
      </c>
      <c r="G236">
        <v>0</v>
      </c>
      <c r="H236">
        <v>0</v>
      </c>
      <c r="I236">
        <v>9624</v>
      </c>
      <c r="J236">
        <v>0</v>
      </c>
      <c r="K236">
        <v>0</v>
      </c>
      <c r="L236">
        <v>0</v>
      </c>
      <c r="M236">
        <v>0</v>
      </c>
      <c r="N236">
        <v>0</v>
      </c>
      <c r="O236">
        <v>0</v>
      </c>
      <c r="P236">
        <v>0</v>
      </c>
      <c r="Q236">
        <v>0</v>
      </c>
      <c r="R236">
        <v>0</v>
      </c>
      <c r="S236">
        <v>0</v>
      </c>
      <c r="T236">
        <v>141032.56</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2591</v>
      </c>
      <c r="B237">
        <v>0</v>
      </c>
      <c r="C237">
        <v>0</v>
      </c>
      <c r="D237">
        <v>79408.38</v>
      </c>
      <c r="E237">
        <v>-2569547</v>
      </c>
      <c r="F237">
        <v>-2569641</v>
      </c>
      <c r="G237">
        <v>-2569629</v>
      </c>
      <c r="H237">
        <v>-1651.96</v>
      </c>
      <c r="I237">
        <v>0</v>
      </c>
      <c r="J237">
        <v>-4661</v>
      </c>
      <c r="K237">
        <v>-3058</v>
      </c>
      <c r="L237">
        <v>-3504.61</v>
      </c>
      <c r="M237">
        <v>-5691</v>
      </c>
      <c r="N237">
        <v>59</v>
      </c>
      <c r="O237">
        <v>0</v>
      </c>
      <c r="P237">
        <v>-49766.62</v>
      </c>
      <c r="Q237">
        <v>433</v>
      </c>
      <c r="R237">
        <v>751</v>
      </c>
      <c r="S237">
        <v>-12625</v>
      </c>
      <c r="T237">
        <v>0</v>
      </c>
      <c r="U237">
        <v>-86</v>
      </c>
      <c r="V237">
        <v>-454</v>
      </c>
      <c r="W237">
        <v>18866</v>
      </c>
      <c r="X237">
        <v>18866.38</v>
      </c>
      <c r="Y237">
        <v>3597</v>
      </c>
      <c r="Z237">
        <v>-158</v>
      </c>
      <c r="AA237">
        <v>148</v>
      </c>
      <c r="AB237">
        <v>-2180.2600000000002</v>
      </c>
      <c r="AC237">
        <v>0</v>
      </c>
      <c r="AD237">
        <v>-36744</v>
      </c>
      <c r="AE237">
        <v>-78</v>
      </c>
      <c r="AF237">
        <v>746.82</v>
      </c>
      <c r="AG237">
        <v>0</v>
      </c>
      <c r="AH237">
        <v>147</v>
      </c>
      <c r="AI237">
        <v>0</v>
      </c>
      <c r="AJ237">
        <v>-1775836.33</v>
      </c>
      <c r="AK237">
        <v>-1601562</v>
      </c>
      <c r="AL237">
        <v>0</v>
      </c>
      <c r="AM237">
        <v>0</v>
      </c>
      <c r="AN237">
        <v>0</v>
      </c>
      <c r="AO237">
        <v>0</v>
      </c>
      <c r="AP237">
        <v>0</v>
      </c>
      <c r="AQ237">
        <v>0</v>
      </c>
      <c r="AR237">
        <v>773786.06</v>
      </c>
      <c r="AS237">
        <v>-1214</v>
      </c>
      <c r="AT237">
        <v>-2033</v>
      </c>
      <c r="AU237">
        <v>-867</v>
      </c>
      <c r="AV237">
        <v>-14436.5</v>
      </c>
      <c r="AW237">
        <v>-15447</v>
      </c>
      <c r="AX237">
        <v>0</v>
      </c>
      <c r="AY237">
        <v>0</v>
      </c>
      <c r="AZ237">
        <v>0</v>
      </c>
      <c r="BA237">
        <v>0</v>
      </c>
      <c r="BB237">
        <v>0</v>
      </c>
      <c r="BC237">
        <v>0</v>
      </c>
    </row>
    <row r="238" spans="1:55" x14ac:dyDescent="0.3">
      <c r="A238" t="s">
        <v>2592</v>
      </c>
      <c r="B238">
        <v>0</v>
      </c>
      <c r="C238">
        <v>0</v>
      </c>
      <c r="D238">
        <v>79408.38</v>
      </c>
      <c r="E238">
        <v>-2569655</v>
      </c>
      <c r="F238">
        <v>-2569641</v>
      </c>
      <c r="G238">
        <v>-2569629</v>
      </c>
      <c r="H238">
        <v>-1651.96</v>
      </c>
      <c r="I238">
        <v>0</v>
      </c>
      <c r="J238">
        <v>-4661</v>
      </c>
      <c r="K238">
        <v>-3058</v>
      </c>
      <c r="L238">
        <v>-3504.61</v>
      </c>
      <c r="M238">
        <v>-5691</v>
      </c>
      <c r="N238">
        <v>59</v>
      </c>
      <c r="O238">
        <v>0</v>
      </c>
      <c r="P238">
        <v>-49766.62</v>
      </c>
      <c r="Q238">
        <v>433</v>
      </c>
      <c r="R238">
        <v>751</v>
      </c>
      <c r="S238">
        <v>-12625</v>
      </c>
      <c r="T238">
        <v>0</v>
      </c>
      <c r="U238">
        <v>-86</v>
      </c>
      <c r="V238">
        <v>-454</v>
      </c>
      <c r="W238">
        <v>18866</v>
      </c>
      <c r="X238">
        <v>18866.38</v>
      </c>
      <c r="Y238">
        <v>3597</v>
      </c>
      <c r="Z238">
        <v>-158</v>
      </c>
      <c r="AA238">
        <v>148</v>
      </c>
      <c r="AB238">
        <v>-2180.2600000000002</v>
      </c>
      <c r="AC238">
        <v>0</v>
      </c>
      <c r="AD238">
        <v>-36744</v>
      </c>
      <c r="AE238">
        <v>-78</v>
      </c>
      <c r="AF238">
        <v>746.82</v>
      </c>
      <c r="AG238">
        <v>0</v>
      </c>
      <c r="AH238">
        <v>147</v>
      </c>
      <c r="AI238">
        <v>0</v>
      </c>
      <c r="AJ238">
        <v>-1775836.33</v>
      </c>
      <c r="AK238">
        <v>-1601562</v>
      </c>
      <c r="AL238">
        <v>0</v>
      </c>
      <c r="AM238">
        <v>0</v>
      </c>
      <c r="AN238">
        <v>0</v>
      </c>
      <c r="AO238">
        <v>0</v>
      </c>
      <c r="AP238">
        <v>0</v>
      </c>
      <c r="AQ238">
        <v>0</v>
      </c>
      <c r="AR238">
        <v>-1213.94</v>
      </c>
      <c r="AS238">
        <v>-1214</v>
      </c>
      <c r="AT238">
        <v>-2033</v>
      </c>
      <c r="AU238">
        <v>-867</v>
      </c>
      <c r="AV238">
        <v>-14436.5</v>
      </c>
      <c r="AW238">
        <v>0</v>
      </c>
      <c r="AX238">
        <v>0</v>
      </c>
      <c r="AY238">
        <v>0</v>
      </c>
      <c r="AZ238">
        <v>0</v>
      </c>
      <c r="BA238">
        <v>0</v>
      </c>
      <c r="BB238">
        <v>0</v>
      </c>
      <c r="BC238">
        <v>0</v>
      </c>
    </row>
    <row r="239" spans="1:55" x14ac:dyDescent="0.3">
      <c r="A239" t="s">
        <v>2730</v>
      </c>
      <c r="B239">
        <v>0</v>
      </c>
      <c r="C239">
        <v>0</v>
      </c>
      <c r="D239">
        <v>0</v>
      </c>
      <c r="E239">
        <v>108</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775000</v>
      </c>
      <c r="AS239">
        <v>0</v>
      </c>
      <c r="AT239">
        <v>0</v>
      </c>
      <c r="AU239">
        <v>0</v>
      </c>
      <c r="AV239">
        <v>0</v>
      </c>
      <c r="AW239">
        <v>-15447</v>
      </c>
      <c r="AX239">
        <v>0</v>
      </c>
      <c r="AY239">
        <v>0</v>
      </c>
      <c r="AZ239">
        <v>0</v>
      </c>
      <c r="BA239">
        <v>0</v>
      </c>
      <c r="BB239">
        <v>0</v>
      </c>
      <c r="BC239">
        <v>0</v>
      </c>
    </row>
    <row r="240" spans="1:55" x14ac:dyDescent="0.3">
      <c r="A240" t="s">
        <v>2593</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-187015.22</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2594</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-66250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2595</v>
      </c>
      <c r="B242">
        <v>0</v>
      </c>
      <c r="C242">
        <v>0</v>
      </c>
      <c r="D242">
        <v>0</v>
      </c>
      <c r="E242">
        <v>21213</v>
      </c>
      <c r="F242">
        <v>0</v>
      </c>
      <c r="G242">
        <v>0</v>
      </c>
      <c r="H242">
        <v>0</v>
      </c>
      <c r="I242">
        <v>0</v>
      </c>
      <c r="J242">
        <v>0</v>
      </c>
      <c r="K242">
        <v>0</v>
      </c>
      <c r="L242">
        <v>0</v>
      </c>
      <c r="M242">
        <v>0</v>
      </c>
      <c r="N242">
        <v>0</v>
      </c>
      <c r="O242">
        <v>0</v>
      </c>
      <c r="P242">
        <v>0</v>
      </c>
      <c r="Q242">
        <v>0</v>
      </c>
      <c r="R242">
        <v>0</v>
      </c>
      <c r="S242">
        <v>0</v>
      </c>
      <c r="T242">
        <v>0</v>
      </c>
      <c r="U242">
        <v>0</v>
      </c>
      <c r="V242">
        <v>0</v>
      </c>
      <c r="W242">
        <v>0</v>
      </c>
      <c r="X242">
        <v>0</v>
      </c>
      <c r="Y242">
        <v>-166226</v>
      </c>
      <c r="Z242">
        <v>-134397</v>
      </c>
      <c r="AA242">
        <v>-134397</v>
      </c>
      <c r="AB242">
        <v>0</v>
      </c>
      <c r="AC242">
        <v>0</v>
      </c>
      <c r="AD242">
        <v>0</v>
      </c>
      <c r="AE242">
        <v>0</v>
      </c>
      <c r="AF242">
        <v>-377333.33</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2596</v>
      </c>
      <c r="B243">
        <v>-691525</v>
      </c>
      <c r="C243">
        <v>-331797</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row>
    <row r="244" spans="1:55" x14ac:dyDescent="0.3">
      <c r="A244" t="s">
        <v>880</v>
      </c>
      <c r="B244">
        <v>814081</v>
      </c>
      <c r="C244">
        <v>391983</v>
      </c>
      <c r="D244">
        <v>1864971.76</v>
      </c>
      <c r="E244">
        <v>1406877</v>
      </c>
      <c r="F244">
        <v>970420</v>
      </c>
      <c r="G244">
        <v>480112</v>
      </c>
      <c r="H244">
        <v>811468.75</v>
      </c>
      <c r="I244">
        <v>611918</v>
      </c>
      <c r="J244">
        <v>422167</v>
      </c>
      <c r="K244">
        <v>186073</v>
      </c>
      <c r="L244">
        <v>426332.77</v>
      </c>
      <c r="M244">
        <v>243060</v>
      </c>
      <c r="N244">
        <v>132936</v>
      </c>
      <c r="O244">
        <v>104544</v>
      </c>
      <c r="P244">
        <v>363859.11</v>
      </c>
      <c r="Q244">
        <v>299789</v>
      </c>
      <c r="R244">
        <v>202466</v>
      </c>
      <c r="S244">
        <v>109664</v>
      </c>
      <c r="T244">
        <v>633460.34</v>
      </c>
      <c r="U244">
        <v>501368</v>
      </c>
      <c r="V244">
        <v>346163</v>
      </c>
      <c r="W244">
        <v>180008</v>
      </c>
      <c r="X244">
        <v>508714.09</v>
      </c>
      <c r="Y244">
        <v>339536</v>
      </c>
      <c r="Z244">
        <v>198898</v>
      </c>
      <c r="AA244">
        <v>96008</v>
      </c>
      <c r="AB244">
        <v>676751.11</v>
      </c>
      <c r="AC244">
        <v>584731</v>
      </c>
      <c r="AD244">
        <v>464894</v>
      </c>
      <c r="AE244">
        <v>178592</v>
      </c>
      <c r="AF244">
        <v>812532.82</v>
      </c>
      <c r="AG244">
        <v>656370</v>
      </c>
      <c r="AH244">
        <v>491238</v>
      </c>
      <c r="AI244">
        <v>215923</v>
      </c>
      <c r="AJ244">
        <v>1057395.44</v>
      </c>
      <c r="AK244">
        <v>841452</v>
      </c>
      <c r="AL244">
        <v>505999</v>
      </c>
      <c r="AM244">
        <v>252354</v>
      </c>
      <c r="AN244">
        <v>874265.59999999998</v>
      </c>
      <c r="AO244">
        <v>618865</v>
      </c>
      <c r="AP244">
        <v>383600</v>
      </c>
      <c r="AQ244">
        <v>178226</v>
      </c>
      <c r="AR244">
        <v>688289.92</v>
      </c>
      <c r="AS244">
        <v>518774</v>
      </c>
      <c r="AT244">
        <v>342062</v>
      </c>
      <c r="AU244">
        <v>168158</v>
      </c>
      <c r="AV244">
        <v>745180.45</v>
      </c>
      <c r="AW244">
        <v>554318</v>
      </c>
      <c r="AX244">
        <v>410086</v>
      </c>
      <c r="AY244">
        <v>0</v>
      </c>
      <c r="AZ244">
        <v>0</v>
      </c>
      <c r="BA244">
        <v>0</v>
      </c>
      <c r="BB244">
        <v>0</v>
      </c>
      <c r="BC244">
        <v>0</v>
      </c>
    </row>
    <row r="245" spans="1:55" x14ac:dyDescent="0.3">
      <c r="A245" t="s">
        <v>881</v>
      </c>
      <c r="B245">
        <v>1272897</v>
      </c>
      <c r="C245">
        <v>1004117</v>
      </c>
      <c r="D245">
        <v>2148442.83</v>
      </c>
      <c r="E245">
        <v>1644679</v>
      </c>
      <c r="F245">
        <v>1196878</v>
      </c>
      <c r="G245">
        <v>1177219</v>
      </c>
      <c r="H245">
        <v>2336357.7200000002</v>
      </c>
      <c r="I245">
        <v>1751354</v>
      </c>
      <c r="J245">
        <v>1143293</v>
      </c>
      <c r="K245">
        <v>552852</v>
      </c>
      <c r="L245">
        <v>2056902.38</v>
      </c>
      <c r="M245">
        <v>1660802</v>
      </c>
      <c r="N245">
        <v>1092357</v>
      </c>
      <c r="O245">
        <v>473772</v>
      </c>
      <c r="P245">
        <v>1794526.41</v>
      </c>
      <c r="Q245">
        <v>1440875</v>
      </c>
      <c r="R245">
        <v>960077</v>
      </c>
      <c r="S245">
        <v>519468</v>
      </c>
      <c r="T245">
        <v>1686336.1</v>
      </c>
      <c r="U245">
        <v>1328359</v>
      </c>
      <c r="V245">
        <v>909071</v>
      </c>
      <c r="W245">
        <v>448830</v>
      </c>
      <c r="X245">
        <v>1430629.71</v>
      </c>
      <c r="Y245">
        <v>1106339</v>
      </c>
      <c r="Z245">
        <v>737289</v>
      </c>
      <c r="AA245">
        <v>412622</v>
      </c>
      <c r="AB245">
        <v>1378041.11</v>
      </c>
      <c r="AC245">
        <v>1116414</v>
      </c>
      <c r="AD245">
        <v>736182</v>
      </c>
      <c r="AE245">
        <v>370098</v>
      </c>
      <c r="AF245">
        <v>1206049.82</v>
      </c>
      <c r="AG245">
        <v>805714</v>
      </c>
      <c r="AH245">
        <v>518202</v>
      </c>
      <c r="AI245">
        <v>297196</v>
      </c>
      <c r="AJ245">
        <v>641637.77</v>
      </c>
      <c r="AK245">
        <v>555273</v>
      </c>
      <c r="AL245">
        <v>451123</v>
      </c>
      <c r="AM245">
        <v>214708</v>
      </c>
      <c r="AN245">
        <v>354479.2</v>
      </c>
      <c r="AO245">
        <v>275806</v>
      </c>
      <c r="AP245">
        <v>167911</v>
      </c>
      <c r="AQ245">
        <v>104262</v>
      </c>
      <c r="AR245">
        <v>724967.79</v>
      </c>
      <c r="AS245">
        <v>574511</v>
      </c>
      <c r="AT245">
        <v>408363</v>
      </c>
      <c r="AU245">
        <v>263607</v>
      </c>
      <c r="AV245">
        <v>1699258.41</v>
      </c>
      <c r="AW245">
        <v>431231</v>
      </c>
      <c r="AX245">
        <v>319715</v>
      </c>
      <c r="AY245">
        <v>0</v>
      </c>
      <c r="AZ245">
        <v>0</v>
      </c>
      <c r="BA245">
        <v>0</v>
      </c>
      <c r="BB245">
        <v>0</v>
      </c>
      <c r="BC245">
        <v>0</v>
      </c>
    </row>
    <row r="246" spans="1:55" x14ac:dyDescent="0.3">
      <c r="A246" t="s">
        <v>2597</v>
      </c>
      <c r="B246">
        <v>43178</v>
      </c>
      <c r="C246">
        <v>21589</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row>
    <row r="247" spans="1:55" x14ac:dyDescent="0.3">
      <c r="A247" t="s">
        <v>2598</v>
      </c>
      <c r="B247">
        <v>-490350</v>
      </c>
      <c r="C247">
        <v>-422512</v>
      </c>
      <c r="D247">
        <v>-1868284.4</v>
      </c>
      <c r="E247">
        <v>-766567</v>
      </c>
      <c r="F247">
        <v>-453609</v>
      </c>
      <c r="G247">
        <v>-218464</v>
      </c>
      <c r="H247">
        <v>213665.94</v>
      </c>
      <c r="I247">
        <v>-627319</v>
      </c>
      <c r="J247">
        <v>-375830</v>
      </c>
      <c r="K247">
        <v>-344504</v>
      </c>
      <c r="L247">
        <v>-14655.47</v>
      </c>
      <c r="M247">
        <v>353651</v>
      </c>
      <c r="N247">
        <v>147514</v>
      </c>
      <c r="O247">
        <v>-371556</v>
      </c>
      <c r="P247">
        <v>-987054.3</v>
      </c>
      <c r="Q247">
        <v>-683173</v>
      </c>
      <c r="R247">
        <v>-449191</v>
      </c>
      <c r="S247">
        <v>-264859</v>
      </c>
      <c r="T247">
        <v>-1776055.15</v>
      </c>
      <c r="U247">
        <v>-651411</v>
      </c>
      <c r="V247">
        <v>-435912</v>
      </c>
      <c r="W247">
        <v>-216151</v>
      </c>
      <c r="X247">
        <v>-1008686.58</v>
      </c>
      <c r="Y247">
        <v>-629671</v>
      </c>
      <c r="Z247">
        <v>-427131</v>
      </c>
      <c r="AA247">
        <v>-228552</v>
      </c>
      <c r="AB247">
        <v>-817046.81</v>
      </c>
      <c r="AC247">
        <v>-522721</v>
      </c>
      <c r="AD247">
        <v>-258146</v>
      </c>
      <c r="AE247">
        <v>-87353</v>
      </c>
      <c r="AF247">
        <v>-458676.01</v>
      </c>
      <c r="AG247">
        <v>-377632</v>
      </c>
      <c r="AH247">
        <v>-312470</v>
      </c>
      <c r="AI247">
        <v>-100374</v>
      </c>
      <c r="AJ247">
        <v>-412034.62</v>
      </c>
      <c r="AK247">
        <v>-282217</v>
      </c>
      <c r="AL247">
        <v>-185302</v>
      </c>
      <c r="AM247">
        <v>-90713</v>
      </c>
      <c r="AN247">
        <v>-578969.31000000006</v>
      </c>
      <c r="AO247">
        <v>-258273</v>
      </c>
      <c r="AP247">
        <v>-168787</v>
      </c>
      <c r="AQ247">
        <v>-75131</v>
      </c>
      <c r="AR247">
        <v>-507628.1</v>
      </c>
      <c r="AS247">
        <v>-338240</v>
      </c>
      <c r="AT247">
        <v>-387717</v>
      </c>
      <c r="AU247">
        <v>-344380</v>
      </c>
      <c r="AV247">
        <v>-3687026.25</v>
      </c>
      <c r="AW247">
        <v>-347467</v>
      </c>
      <c r="AX247">
        <v>-475214</v>
      </c>
      <c r="AY247">
        <v>136338</v>
      </c>
      <c r="AZ247">
        <v>-238744</v>
      </c>
      <c r="BA247">
        <v>-156222</v>
      </c>
      <c r="BB247">
        <v>-231980</v>
      </c>
      <c r="BC247">
        <v>-523200</v>
      </c>
    </row>
    <row r="248" spans="1:55" x14ac:dyDescent="0.3">
      <c r="A248" t="s">
        <v>2599</v>
      </c>
      <c r="B248">
        <v>6934278</v>
      </c>
      <c r="C248">
        <v>3616256</v>
      </c>
      <c r="D248">
        <v>16147078.779999999</v>
      </c>
      <c r="E248">
        <v>11695171</v>
      </c>
      <c r="F248">
        <v>7216291</v>
      </c>
      <c r="G248">
        <v>4922698</v>
      </c>
      <c r="H248">
        <v>20957826.690000001</v>
      </c>
      <c r="I248">
        <v>13857941</v>
      </c>
      <c r="J248">
        <v>9056097</v>
      </c>
      <c r="K248">
        <v>4428120</v>
      </c>
      <c r="L248">
        <v>18662363.75</v>
      </c>
      <c r="M248">
        <v>14578475</v>
      </c>
      <c r="N248">
        <v>9440636</v>
      </c>
      <c r="O248">
        <v>4186826</v>
      </c>
      <c r="P248">
        <v>19270167.030000001</v>
      </c>
      <c r="Q248">
        <v>15709490</v>
      </c>
      <c r="R248">
        <v>8155588</v>
      </c>
      <c r="S248">
        <v>4183322</v>
      </c>
      <c r="T248">
        <v>15157745.32</v>
      </c>
      <c r="U248">
        <v>11328145</v>
      </c>
      <c r="V248">
        <v>7549700</v>
      </c>
      <c r="W248">
        <v>3810593</v>
      </c>
      <c r="X248">
        <v>12819192.609999999</v>
      </c>
      <c r="Y248">
        <v>9601228</v>
      </c>
      <c r="Z248">
        <v>6341812</v>
      </c>
      <c r="AA248">
        <v>3180820</v>
      </c>
      <c r="AB248">
        <v>11838430.859999999</v>
      </c>
      <c r="AC248">
        <v>9088153</v>
      </c>
      <c r="AD248">
        <v>6073907</v>
      </c>
      <c r="AE248">
        <v>3018059</v>
      </c>
      <c r="AF248">
        <v>10544014.85</v>
      </c>
      <c r="AG248">
        <v>7881782</v>
      </c>
      <c r="AH248">
        <v>5253948</v>
      </c>
      <c r="AI248">
        <v>2763994</v>
      </c>
      <c r="AJ248">
        <v>8445422.8499999996</v>
      </c>
      <c r="AK248">
        <v>6610556</v>
      </c>
      <c r="AL248">
        <v>4436490</v>
      </c>
      <c r="AM248">
        <v>2149776</v>
      </c>
      <c r="AN248">
        <v>5006402.47</v>
      </c>
      <c r="AO248">
        <v>3720992</v>
      </c>
      <c r="AP248">
        <v>2465639</v>
      </c>
      <c r="AQ248">
        <v>1348642</v>
      </c>
      <c r="AR248">
        <v>4704288.62</v>
      </c>
      <c r="AS248">
        <v>3253334</v>
      </c>
      <c r="AT248">
        <v>2242168</v>
      </c>
      <c r="AU248">
        <v>1335623</v>
      </c>
      <c r="AV248">
        <v>5352349.3099999996</v>
      </c>
      <c r="AW248">
        <v>3665658</v>
      </c>
      <c r="AX248">
        <v>2274302</v>
      </c>
      <c r="AY248">
        <v>1232250</v>
      </c>
      <c r="AZ248">
        <v>3422656</v>
      </c>
      <c r="BA248">
        <v>2635577</v>
      </c>
      <c r="BB248">
        <v>1603246</v>
      </c>
      <c r="BC248">
        <v>452220</v>
      </c>
    </row>
    <row r="249" spans="1:55" x14ac:dyDescent="0.3">
      <c r="A249" t="s">
        <v>2600</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2601</v>
      </c>
      <c r="B250">
        <v>-1116960</v>
      </c>
      <c r="C250">
        <v>-841343</v>
      </c>
      <c r="D250">
        <v>-877542.99</v>
      </c>
      <c r="E250">
        <v>-2047033</v>
      </c>
      <c r="F250">
        <v>-1821329</v>
      </c>
      <c r="G250">
        <v>324735</v>
      </c>
      <c r="H250">
        <v>-619378.75</v>
      </c>
      <c r="I250">
        <v>-664841</v>
      </c>
      <c r="J250">
        <v>-784962</v>
      </c>
      <c r="K250">
        <v>493412</v>
      </c>
      <c r="L250">
        <v>276782.34000000003</v>
      </c>
      <c r="M250">
        <v>315045</v>
      </c>
      <c r="N250">
        <v>142889</v>
      </c>
      <c r="O250">
        <v>402780</v>
      </c>
      <c r="P250">
        <v>-1124828.3700000001</v>
      </c>
      <c r="Q250">
        <v>-424843</v>
      </c>
      <c r="R250">
        <v>-402881</v>
      </c>
      <c r="S250">
        <v>369709</v>
      </c>
      <c r="T250">
        <v>-236833.93</v>
      </c>
      <c r="U250">
        <v>-82813</v>
      </c>
      <c r="V250">
        <v>-261375</v>
      </c>
      <c r="W250">
        <v>491323</v>
      </c>
      <c r="X250">
        <v>202108.7</v>
      </c>
      <c r="Y250">
        <v>164815</v>
      </c>
      <c r="Z250">
        <v>-248678</v>
      </c>
      <c r="AA250">
        <v>519293</v>
      </c>
      <c r="AB250">
        <v>173952.24</v>
      </c>
      <c r="AC250">
        <v>-1099511</v>
      </c>
      <c r="AD250">
        <v>-1418486</v>
      </c>
      <c r="AE250">
        <v>292113</v>
      </c>
      <c r="AF250">
        <v>-1505527.69</v>
      </c>
      <c r="AG250">
        <v>-789582</v>
      </c>
      <c r="AH250">
        <v>-544403</v>
      </c>
      <c r="AI250">
        <v>-12437</v>
      </c>
      <c r="AJ250">
        <v>214945.33</v>
      </c>
      <c r="AK250">
        <v>156452</v>
      </c>
      <c r="AL250">
        <v>-89634</v>
      </c>
      <c r="AM250">
        <v>-25505</v>
      </c>
      <c r="AN250">
        <v>-189254.23</v>
      </c>
      <c r="AO250">
        <v>-83612</v>
      </c>
      <c r="AP250">
        <v>-31845</v>
      </c>
      <c r="AQ250">
        <v>-24639</v>
      </c>
      <c r="AR250">
        <v>-172612.01</v>
      </c>
      <c r="AS250">
        <v>-23693</v>
      </c>
      <c r="AT250">
        <v>-49680</v>
      </c>
      <c r="AU250">
        <v>-61536</v>
      </c>
      <c r="AV250">
        <v>54546.02</v>
      </c>
      <c r="AW250">
        <v>62010</v>
      </c>
      <c r="AX250">
        <v>17744</v>
      </c>
      <c r="AY250">
        <v>0</v>
      </c>
      <c r="AZ250">
        <v>0</v>
      </c>
      <c r="BA250">
        <v>0</v>
      </c>
      <c r="BB250">
        <v>0</v>
      </c>
      <c r="BC250">
        <v>0</v>
      </c>
    </row>
    <row r="251" spans="1:55" x14ac:dyDescent="0.3">
      <c r="A251" t="s">
        <v>2602</v>
      </c>
      <c r="B251">
        <v>-553919</v>
      </c>
      <c r="C251">
        <v>-333144</v>
      </c>
      <c r="D251">
        <v>-2075105.78</v>
      </c>
      <c r="E251">
        <v>-1808321</v>
      </c>
      <c r="F251">
        <v>-873597</v>
      </c>
      <c r="G251">
        <v>-289596</v>
      </c>
      <c r="H251">
        <v>-1981901.21</v>
      </c>
      <c r="I251">
        <v>-1542451</v>
      </c>
      <c r="J251">
        <v>-266926</v>
      </c>
      <c r="K251">
        <v>-243112</v>
      </c>
      <c r="L251">
        <v>-1362139.33</v>
      </c>
      <c r="M251">
        <v>-548563</v>
      </c>
      <c r="N251">
        <v>-317959</v>
      </c>
      <c r="O251">
        <v>-6547</v>
      </c>
      <c r="P251">
        <v>-2987266.27</v>
      </c>
      <c r="Q251">
        <v>-1251812</v>
      </c>
      <c r="R251">
        <v>-399044</v>
      </c>
      <c r="S251">
        <v>-108672</v>
      </c>
      <c r="T251">
        <v>-265258.7</v>
      </c>
      <c r="U251">
        <v>-165219</v>
      </c>
      <c r="V251">
        <v>-111974</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2603</v>
      </c>
      <c r="B252">
        <v>-183197</v>
      </c>
      <c r="C252">
        <v>10384</v>
      </c>
      <c r="D252">
        <v>-1934017.91</v>
      </c>
      <c r="E252">
        <v>-1088588</v>
      </c>
      <c r="F252">
        <v>45912</v>
      </c>
      <c r="G252">
        <v>-346154</v>
      </c>
      <c r="H252">
        <v>614300.09</v>
      </c>
      <c r="I252">
        <v>-309182</v>
      </c>
      <c r="J252">
        <v>532987</v>
      </c>
      <c r="K252">
        <v>-150643</v>
      </c>
      <c r="L252">
        <v>-919442.41</v>
      </c>
      <c r="M252">
        <v>-909197</v>
      </c>
      <c r="N252">
        <v>-199606</v>
      </c>
      <c r="O252">
        <v>-418976</v>
      </c>
      <c r="P252">
        <v>-573935.14</v>
      </c>
      <c r="Q252">
        <v>-526578</v>
      </c>
      <c r="R252">
        <v>-820021</v>
      </c>
      <c r="S252">
        <v>8466</v>
      </c>
      <c r="T252">
        <v>26897.75</v>
      </c>
      <c r="U252">
        <v>188126</v>
      </c>
      <c r="V252">
        <v>-204855</v>
      </c>
      <c r="W252">
        <v>-5280</v>
      </c>
      <c r="X252">
        <v>-36394.71</v>
      </c>
      <c r="Y252">
        <v>-84322</v>
      </c>
      <c r="Z252">
        <v>-66938</v>
      </c>
      <c r="AA252">
        <v>-66278</v>
      </c>
      <c r="AB252">
        <v>-356852.82</v>
      </c>
      <c r="AC252">
        <v>-384943</v>
      </c>
      <c r="AD252">
        <v>-441319</v>
      </c>
      <c r="AE252">
        <v>32067</v>
      </c>
      <c r="AF252">
        <v>-48603.08</v>
      </c>
      <c r="AG252">
        <v>-69118</v>
      </c>
      <c r="AH252">
        <v>-39758</v>
      </c>
      <c r="AI252">
        <v>-5828</v>
      </c>
      <c r="AJ252">
        <v>-35769.440000000002</v>
      </c>
      <c r="AK252">
        <v>8464</v>
      </c>
      <c r="AL252">
        <v>19999</v>
      </c>
      <c r="AM252">
        <v>-9657</v>
      </c>
      <c r="AN252">
        <v>6271.63</v>
      </c>
      <c r="AO252">
        <v>-3678631</v>
      </c>
      <c r="AP252">
        <v>-183662</v>
      </c>
      <c r="AQ252">
        <v>-44691</v>
      </c>
      <c r="AR252">
        <v>-399615.36</v>
      </c>
      <c r="AS252">
        <v>-399058</v>
      </c>
      <c r="AT252">
        <v>-178628</v>
      </c>
      <c r="AU252">
        <v>-222953</v>
      </c>
      <c r="AV252">
        <v>98038.01</v>
      </c>
      <c r="AW252">
        <v>220603</v>
      </c>
      <c r="AX252">
        <v>291493</v>
      </c>
      <c r="AY252">
        <v>3082</v>
      </c>
      <c r="AZ252">
        <v>-505621</v>
      </c>
      <c r="BA252">
        <v>-75521</v>
      </c>
      <c r="BB252">
        <v>-204011</v>
      </c>
      <c r="BC252">
        <v>69741</v>
      </c>
    </row>
    <row r="253" spans="1:55" x14ac:dyDescent="0.3">
      <c r="A253" t="s">
        <v>2604</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2605</v>
      </c>
      <c r="B254">
        <v>-485787</v>
      </c>
      <c r="C254">
        <v>144408</v>
      </c>
      <c r="D254">
        <v>-2048612.66</v>
      </c>
      <c r="E254">
        <v>-1815109</v>
      </c>
      <c r="F254">
        <v>-1928348</v>
      </c>
      <c r="G254">
        <v>-848557</v>
      </c>
      <c r="H254">
        <v>-919267.43</v>
      </c>
      <c r="I254">
        <v>-623177</v>
      </c>
      <c r="J254">
        <v>-973817</v>
      </c>
      <c r="K254">
        <v>-661871</v>
      </c>
      <c r="L254">
        <v>455292.37</v>
      </c>
      <c r="M254">
        <v>-875828</v>
      </c>
      <c r="N254">
        <v>-814169</v>
      </c>
      <c r="O254">
        <v>-1160767</v>
      </c>
      <c r="P254">
        <v>1096244.44</v>
      </c>
      <c r="Q254">
        <v>-1467064</v>
      </c>
      <c r="R254">
        <v>-100983</v>
      </c>
      <c r="S254">
        <v>-214544</v>
      </c>
      <c r="T254">
        <v>399967.83</v>
      </c>
      <c r="U254">
        <v>-316402</v>
      </c>
      <c r="V254">
        <v>-363142</v>
      </c>
      <c r="W254">
        <v>-455306</v>
      </c>
      <c r="X254">
        <v>372058.25</v>
      </c>
      <c r="Y254">
        <v>-390150</v>
      </c>
      <c r="Z254">
        <v>-136965</v>
      </c>
      <c r="AA254">
        <v>-427054</v>
      </c>
      <c r="AB254">
        <v>149637.34</v>
      </c>
      <c r="AC254">
        <v>-329424</v>
      </c>
      <c r="AD254">
        <v>-451796</v>
      </c>
      <c r="AE254">
        <v>-580483</v>
      </c>
      <c r="AF254">
        <v>1555131.07</v>
      </c>
      <c r="AG254">
        <v>339034</v>
      </c>
      <c r="AH254">
        <v>-120852</v>
      </c>
      <c r="AI254">
        <v>-236710</v>
      </c>
      <c r="AJ254">
        <v>688111.98</v>
      </c>
      <c r="AK254">
        <v>129048</v>
      </c>
      <c r="AL254">
        <v>67832</v>
      </c>
      <c r="AM254">
        <v>-412706</v>
      </c>
      <c r="AN254">
        <v>2253758.25</v>
      </c>
      <c r="AO254">
        <v>1293825</v>
      </c>
      <c r="AP254">
        <v>8194</v>
      </c>
      <c r="AQ254">
        <v>36491</v>
      </c>
      <c r="AR254">
        <v>-947.71</v>
      </c>
      <c r="AS254">
        <v>2054</v>
      </c>
      <c r="AT254">
        <v>17353</v>
      </c>
      <c r="AU254">
        <v>4267</v>
      </c>
      <c r="AV254">
        <v>-46388.89</v>
      </c>
      <c r="AW254">
        <v>-41929</v>
      </c>
      <c r="AX254">
        <v>-36548</v>
      </c>
      <c r="AY254">
        <v>0</v>
      </c>
      <c r="AZ254">
        <v>0</v>
      </c>
      <c r="BA254">
        <v>0</v>
      </c>
      <c r="BB254">
        <v>0</v>
      </c>
      <c r="BC254">
        <v>0</v>
      </c>
    </row>
    <row r="255" spans="1:55" x14ac:dyDescent="0.3">
      <c r="A255" t="s">
        <v>2606</v>
      </c>
      <c r="B255">
        <v>-13028</v>
      </c>
      <c r="C255">
        <v>-10284</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row>
    <row r="256" spans="1:55" x14ac:dyDescent="0.3">
      <c r="A256" t="s">
        <v>2607</v>
      </c>
      <c r="B256">
        <v>-28918</v>
      </c>
      <c r="C256">
        <v>228170</v>
      </c>
      <c r="D256">
        <v>620360.81000000006</v>
      </c>
      <c r="E256">
        <v>195284</v>
      </c>
      <c r="F256">
        <v>22768</v>
      </c>
      <c r="G256">
        <v>19725</v>
      </c>
      <c r="H256">
        <v>2304134.64</v>
      </c>
      <c r="I256">
        <v>2087811</v>
      </c>
      <c r="J256">
        <v>1804998</v>
      </c>
      <c r="K256">
        <v>307723</v>
      </c>
      <c r="L256">
        <v>2190595.96</v>
      </c>
      <c r="M256">
        <v>1779511</v>
      </c>
      <c r="N256">
        <v>937658</v>
      </c>
      <c r="O256">
        <v>456509</v>
      </c>
      <c r="P256">
        <v>13225357.18</v>
      </c>
      <c r="Q256">
        <v>1195540</v>
      </c>
      <c r="R256">
        <v>598696</v>
      </c>
      <c r="S256">
        <v>476108</v>
      </c>
      <c r="T256">
        <v>1091667.82</v>
      </c>
      <c r="U256">
        <v>519841</v>
      </c>
      <c r="V256">
        <v>225276</v>
      </c>
      <c r="W256">
        <v>130622</v>
      </c>
      <c r="X256">
        <v>1762014.08</v>
      </c>
      <c r="Y256">
        <v>1100816</v>
      </c>
      <c r="Z256">
        <v>673072</v>
      </c>
      <c r="AA256">
        <v>180557</v>
      </c>
      <c r="AB256">
        <v>11635668.119999999</v>
      </c>
      <c r="AC256">
        <v>11442839</v>
      </c>
      <c r="AD256">
        <v>11285554</v>
      </c>
      <c r="AE256">
        <v>508763</v>
      </c>
      <c r="AF256">
        <v>1668132.73</v>
      </c>
      <c r="AG256">
        <v>1309485</v>
      </c>
      <c r="AH256">
        <v>832280</v>
      </c>
      <c r="AI256">
        <v>156203</v>
      </c>
      <c r="AJ256">
        <v>1644285.87</v>
      </c>
      <c r="AK256">
        <v>911619</v>
      </c>
      <c r="AL256">
        <v>796724</v>
      </c>
      <c r="AM256">
        <v>386823</v>
      </c>
      <c r="AN256">
        <v>1573922.07</v>
      </c>
      <c r="AO256">
        <v>632402</v>
      </c>
      <c r="AP256">
        <v>961955</v>
      </c>
      <c r="AQ256">
        <v>-158050</v>
      </c>
      <c r="AR256">
        <v>853611.77</v>
      </c>
      <c r="AS256">
        <v>418173</v>
      </c>
      <c r="AT256">
        <v>180350</v>
      </c>
      <c r="AU256">
        <v>-11234</v>
      </c>
      <c r="AV256">
        <v>1073765.8600000001</v>
      </c>
      <c r="AW256">
        <v>385019</v>
      </c>
      <c r="AX256">
        <v>974224</v>
      </c>
      <c r="AY256">
        <v>57100</v>
      </c>
      <c r="AZ256">
        <v>302234</v>
      </c>
      <c r="BA256">
        <v>-382833</v>
      </c>
      <c r="BB256">
        <v>-192986</v>
      </c>
      <c r="BC256">
        <v>-21586</v>
      </c>
    </row>
    <row r="257" spans="1:55" x14ac:dyDescent="0.3">
      <c r="A257" t="s">
        <v>2608</v>
      </c>
      <c r="B257">
        <v>4552469</v>
      </c>
      <c r="C257">
        <v>2814447</v>
      </c>
      <c r="D257">
        <v>9832160.25</v>
      </c>
      <c r="E257">
        <v>5131404</v>
      </c>
      <c r="F257">
        <v>2661697</v>
      </c>
      <c r="G257">
        <v>3782851</v>
      </c>
      <c r="H257">
        <v>20355714.030000001</v>
      </c>
      <c r="I257">
        <v>12806101</v>
      </c>
      <c r="J257">
        <v>9368377</v>
      </c>
      <c r="K257">
        <v>4173629</v>
      </c>
      <c r="L257">
        <v>19303452.68</v>
      </c>
      <c r="M257">
        <v>14339443</v>
      </c>
      <c r="N257">
        <v>9189449</v>
      </c>
      <c r="O257">
        <v>3459825</v>
      </c>
      <c r="P257">
        <v>28905738.870000001</v>
      </c>
      <c r="Q257">
        <v>13234733</v>
      </c>
      <c r="R257">
        <v>7031355</v>
      </c>
      <c r="S257">
        <v>4714389</v>
      </c>
      <c r="T257">
        <v>16174186.08</v>
      </c>
      <c r="U257">
        <v>11471678</v>
      </c>
      <c r="V257">
        <v>6833630</v>
      </c>
      <c r="W257">
        <v>3971952</v>
      </c>
      <c r="X257">
        <v>15118978.93</v>
      </c>
      <c r="Y257">
        <v>10392387</v>
      </c>
      <c r="Z257">
        <v>6562303</v>
      </c>
      <c r="AA257">
        <v>3387338</v>
      </c>
      <c r="AB257">
        <v>23440835.75</v>
      </c>
      <c r="AC257">
        <v>18717114</v>
      </c>
      <c r="AD257">
        <v>15047860</v>
      </c>
      <c r="AE257">
        <v>3270519</v>
      </c>
      <c r="AF257">
        <v>12213147.890000001</v>
      </c>
      <c r="AG257">
        <v>8671601</v>
      </c>
      <c r="AH257">
        <v>5381215</v>
      </c>
      <c r="AI257">
        <v>2665222</v>
      </c>
      <c r="AJ257">
        <v>10956996.58</v>
      </c>
      <c r="AK257">
        <v>7816139</v>
      </c>
      <c r="AL257">
        <v>5231411</v>
      </c>
      <c r="AM257">
        <v>2088731</v>
      </c>
      <c r="AN257">
        <v>8651100.1899999995</v>
      </c>
      <c r="AO257">
        <v>1884976</v>
      </c>
      <c r="AP257">
        <v>3220281</v>
      </c>
      <c r="AQ257">
        <v>1157753</v>
      </c>
      <c r="AR257">
        <v>4984725.32</v>
      </c>
      <c r="AS257">
        <v>3250810</v>
      </c>
      <c r="AT257">
        <v>2211563</v>
      </c>
      <c r="AU257">
        <v>1044167</v>
      </c>
      <c r="AV257">
        <v>6532310.29</v>
      </c>
      <c r="AW257">
        <v>4291361</v>
      </c>
      <c r="AX257">
        <v>3521215</v>
      </c>
      <c r="AY257">
        <v>1292432</v>
      </c>
      <c r="AZ257">
        <v>3219269</v>
      </c>
      <c r="BA257">
        <v>2177223</v>
      </c>
      <c r="BB257">
        <v>1206249</v>
      </c>
      <c r="BC257">
        <v>500375</v>
      </c>
    </row>
    <row r="258" spans="1:55" x14ac:dyDescent="0.3">
      <c r="A258" t="s">
        <v>2623</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-6837</v>
      </c>
      <c r="AR258">
        <v>-225723.76</v>
      </c>
      <c r="AS258">
        <v>-203685</v>
      </c>
      <c r="AT258">
        <v>0</v>
      </c>
      <c r="AU258">
        <v>0</v>
      </c>
      <c r="AV258">
        <v>-27337.49</v>
      </c>
      <c r="AW258">
        <v>-22840</v>
      </c>
      <c r="AX258">
        <v>0</v>
      </c>
      <c r="AY258">
        <v>0</v>
      </c>
      <c r="AZ258">
        <v>0</v>
      </c>
      <c r="BA258">
        <v>0</v>
      </c>
      <c r="BB258">
        <v>0</v>
      </c>
      <c r="BC258">
        <v>0</v>
      </c>
    </row>
    <row r="259" spans="1:55" x14ac:dyDescent="0.3">
      <c r="A259" t="s">
        <v>2622</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-90</v>
      </c>
      <c r="AS259">
        <v>-90</v>
      </c>
      <c r="AT259">
        <v>0</v>
      </c>
      <c r="AU259">
        <v>0</v>
      </c>
      <c r="AV259">
        <v>-60</v>
      </c>
      <c r="AW259">
        <v>-60</v>
      </c>
      <c r="AX259">
        <v>0</v>
      </c>
      <c r="AY259">
        <v>0</v>
      </c>
      <c r="AZ259">
        <v>0</v>
      </c>
      <c r="BA259">
        <v>0</v>
      </c>
      <c r="BB259">
        <v>0</v>
      </c>
      <c r="BC259">
        <v>0</v>
      </c>
    </row>
    <row r="260" spans="1:55" x14ac:dyDescent="0.3">
      <c r="A260" t="s">
        <v>2609</v>
      </c>
      <c r="B260">
        <v>-926885</v>
      </c>
      <c r="C260">
        <v>-356942</v>
      </c>
      <c r="D260">
        <v>-2070794.58</v>
      </c>
      <c r="E260">
        <v>-1756695</v>
      </c>
      <c r="F260">
        <v>-376671</v>
      </c>
      <c r="G260">
        <v>-273038</v>
      </c>
      <c r="H260">
        <v>-2584463.89</v>
      </c>
      <c r="I260">
        <v>-2193256</v>
      </c>
      <c r="J260">
        <v>-1230611</v>
      </c>
      <c r="K260">
        <v>-289301</v>
      </c>
      <c r="L260">
        <v>-2164122.59</v>
      </c>
      <c r="M260">
        <v>-1962170</v>
      </c>
      <c r="N260">
        <v>-925556</v>
      </c>
      <c r="O260">
        <v>-204675</v>
      </c>
      <c r="P260">
        <v>-2306828.15</v>
      </c>
      <c r="Q260">
        <v>-2026303</v>
      </c>
      <c r="R260">
        <v>-1118043</v>
      </c>
      <c r="S260">
        <v>-217883</v>
      </c>
      <c r="T260">
        <v>-1801000.69</v>
      </c>
      <c r="U260">
        <v>-1606424</v>
      </c>
      <c r="V260">
        <v>-794877</v>
      </c>
      <c r="W260">
        <v>-205173</v>
      </c>
      <c r="X260">
        <v>-1420660.07</v>
      </c>
      <c r="Y260">
        <v>-1209809</v>
      </c>
      <c r="Z260">
        <v>-538990</v>
      </c>
      <c r="AA260">
        <v>-172888</v>
      </c>
      <c r="AB260">
        <v>-1674612.61</v>
      </c>
      <c r="AC260">
        <v>-1479360</v>
      </c>
      <c r="AD260">
        <v>-831837</v>
      </c>
      <c r="AE260">
        <v>-121876</v>
      </c>
      <c r="AF260">
        <v>-1188159.93</v>
      </c>
      <c r="AG260">
        <v>-1020629</v>
      </c>
      <c r="AH260">
        <v>-543974</v>
      </c>
      <c r="AI260">
        <v>-117482</v>
      </c>
      <c r="AJ260">
        <v>-1095894.6299999999</v>
      </c>
      <c r="AK260">
        <v>-1007499</v>
      </c>
      <c r="AL260">
        <v>-530105</v>
      </c>
      <c r="AM260">
        <v>-98634</v>
      </c>
      <c r="AN260">
        <v>-894886.69</v>
      </c>
      <c r="AO260">
        <v>-818762</v>
      </c>
      <c r="AP260">
        <v>-487854</v>
      </c>
      <c r="AQ260">
        <v>-62411</v>
      </c>
      <c r="AR260">
        <v>-828455.28</v>
      </c>
      <c r="AS260">
        <v>-741774</v>
      </c>
      <c r="AT260">
        <v>-273420</v>
      </c>
      <c r="AU260">
        <v>-49925</v>
      </c>
      <c r="AV260">
        <v>-927876.61</v>
      </c>
      <c r="AW260">
        <v>-738566</v>
      </c>
      <c r="AX260">
        <v>-399189</v>
      </c>
      <c r="AY260">
        <v>-50199</v>
      </c>
      <c r="AZ260">
        <v>0</v>
      </c>
      <c r="BA260">
        <v>0</v>
      </c>
      <c r="BB260">
        <v>0</v>
      </c>
      <c r="BC260">
        <v>0</v>
      </c>
    </row>
    <row r="261" spans="1:55" x14ac:dyDescent="0.3">
      <c r="A261" t="s">
        <v>885</v>
      </c>
      <c r="B261">
        <v>3625584</v>
      </c>
      <c r="C261">
        <v>2457505</v>
      </c>
      <c r="D261">
        <v>7761365.6699999999</v>
      </c>
      <c r="E261">
        <v>3374709</v>
      </c>
      <c r="F261">
        <v>2285026</v>
      </c>
      <c r="G261">
        <v>3509813</v>
      </c>
      <c r="H261">
        <v>17771250.140000001</v>
      </c>
      <c r="I261">
        <v>10612845</v>
      </c>
      <c r="J261">
        <v>8137766</v>
      </c>
      <c r="K261">
        <v>3884328</v>
      </c>
      <c r="L261">
        <v>17139330.100000001</v>
      </c>
      <c r="M261">
        <v>12377273</v>
      </c>
      <c r="N261">
        <v>8263893</v>
      </c>
      <c r="O261">
        <v>3255150</v>
      </c>
      <c r="P261">
        <v>26598910.719999999</v>
      </c>
      <c r="Q261">
        <v>11208430</v>
      </c>
      <c r="R261">
        <v>5913312</v>
      </c>
      <c r="S261">
        <v>4496506</v>
      </c>
      <c r="T261">
        <v>14373185.4</v>
      </c>
      <c r="U261">
        <v>9865254</v>
      </c>
      <c r="V261">
        <v>6038753</v>
      </c>
      <c r="W261">
        <v>3766779</v>
      </c>
      <c r="X261">
        <v>13698318.859999999</v>
      </c>
      <c r="Y261">
        <v>9182578</v>
      </c>
      <c r="Z261">
        <v>6023313</v>
      </c>
      <c r="AA261">
        <v>3214450</v>
      </c>
      <c r="AB261">
        <v>21766223.140000001</v>
      </c>
      <c r="AC261">
        <v>17237754</v>
      </c>
      <c r="AD261">
        <v>14216023</v>
      </c>
      <c r="AE261">
        <v>3148643</v>
      </c>
      <c r="AF261">
        <v>11024987.960000001</v>
      </c>
      <c r="AG261">
        <v>7650972</v>
      </c>
      <c r="AH261">
        <v>4837241</v>
      </c>
      <c r="AI261">
        <v>2547740</v>
      </c>
      <c r="AJ261">
        <v>9861101.9499999993</v>
      </c>
      <c r="AK261">
        <v>6808640</v>
      </c>
      <c r="AL261">
        <v>4701306</v>
      </c>
      <c r="AM261">
        <v>1990097</v>
      </c>
      <c r="AN261">
        <v>7756213.4900000002</v>
      </c>
      <c r="AO261">
        <v>1066214</v>
      </c>
      <c r="AP261">
        <v>2732427</v>
      </c>
      <c r="AQ261">
        <v>1088505</v>
      </c>
      <c r="AR261">
        <v>3930456.28</v>
      </c>
      <c r="AS261">
        <v>2305261</v>
      </c>
      <c r="AT261">
        <v>1938143</v>
      </c>
      <c r="AU261">
        <v>994242</v>
      </c>
      <c r="AV261">
        <v>5577036.2000000002</v>
      </c>
      <c r="AW261">
        <v>3529895</v>
      </c>
      <c r="AX261">
        <v>3122026</v>
      </c>
      <c r="AY261">
        <v>1242233</v>
      </c>
      <c r="AZ261">
        <v>3219269</v>
      </c>
      <c r="BA261">
        <v>2177223</v>
      </c>
      <c r="BB261">
        <v>1206249</v>
      </c>
      <c r="BC261">
        <v>500375</v>
      </c>
    </row>
    <row r="262" spans="1:55" x14ac:dyDescent="0.3">
      <c r="A262" t="s">
        <v>2610</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2611</v>
      </c>
      <c r="B263">
        <v>0</v>
      </c>
      <c r="C263">
        <v>0</v>
      </c>
      <c r="D263">
        <v>-993414.4</v>
      </c>
      <c r="E263">
        <v>0</v>
      </c>
      <c r="F263">
        <v>0</v>
      </c>
      <c r="G263">
        <v>0</v>
      </c>
      <c r="H263">
        <v>-947371.61</v>
      </c>
      <c r="I263">
        <v>-673696</v>
      </c>
      <c r="J263">
        <v>42608</v>
      </c>
      <c r="K263">
        <v>-267651</v>
      </c>
      <c r="L263">
        <v>2910997.71</v>
      </c>
      <c r="M263">
        <v>2905681</v>
      </c>
      <c r="N263">
        <v>2950661</v>
      </c>
      <c r="O263">
        <v>636135</v>
      </c>
      <c r="P263">
        <v>-2349227.59</v>
      </c>
      <c r="Q263">
        <v>552745</v>
      </c>
      <c r="R263">
        <v>552746</v>
      </c>
      <c r="S263">
        <v>-63467</v>
      </c>
      <c r="T263">
        <v>1034021.47</v>
      </c>
      <c r="U263">
        <v>470100</v>
      </c>
      <c r="V263">
        <v>1105286</v>
      </c>
      <c r="W263">
        <v>-1330081</v>
      </c>
      <c r="X263">
        <v>-461344.69</v>
      </c>
      <c r="Y263">
        <v>627932</v>
      </c>
      <c r="Z263">
        <v>1126868</v>
      </c>
      <c r="AA263">
        <v>-266525</v>
      </c>
      <c r="AB263">
        <v>-1165957.58</v>
      </c>
      <c r="AC263">
        <v>-10000</v>
      </c>
      <c r="AD263">
        <v>-409999</v>
      </c>
      <c r="AE263">
        <v>0</v>
      </c>
      <c r="AF263">
        <v>1198410.97</v>
      </c>
      <c r="AG263">
        <v>898829</v>
      </c>
      <c r="AH263">
        <v>-912834</v>
      </c>
      <c r="AI263">
        <v>-848371</v>
      </c>
      <c r="AJ263">
        <v>-1198214.17</v>
      </c>
      <c r="AK263">
        <v>-1547563</v>
      </c>
      <c r="AL263">
        <v>-149906</v>
      </c>
      <c r="AM263">
        <v>-699544</v>
      </c>
      <c r="AN263">
        <v>751936.85</v>
      </c>
      <c r="AO263">
        <v>751638</v>
      </c>
      <c r="AP263">
        <v>751008</v>
      </c>
      <c r="AQ263">
        <v>749040</v>
      </c>
      <c r="AR263">
        <v>-51649.87</v>
      </c>
      <c r="AS263">
        <v>8672</v>
      </c>
      <c r="AT263">
        <v>-1022368</v>
      </c>
      <c r="AU263">
        <v>-696873</v>
      </c>
      <c r="AV263">
        <v>459125.62</v>
      </c>
      <c r="AW263">
        <v>753490</v>
      </c>
      <c r="AX263">
        <v>429045</v>
      </c>
      <c r="AY263">
        <v>0</v>
      </c>
      <c r="AZ263">
        <v>0</v>
      </c>
      <c r="BA263">
        <v>0</v>
      </c>
      <c r="BB263">
        <v>0</v>
      </c>
      <c r="BC263">
        <v>0</v>
      </c>
    </row>
    <row r="264" spans="1:55" x14ac:dyDescent="0.3">
      <c r="A264" t="s">
        <v>2612</v>
      </c>
      <c r="B264">
        <v>0</v>
      </c>
      <c r="C264">
        <v>0</v>
      </c>
      <c r="D264">
        <v>0</v>
      </c>
      <c r="E264">
        <v>0</v>
      </c>
      <c r="F264">
        <v>0</v>
      </c>
      <c r="G264">
        <v>0</v>
      </c>
      <c r="H264">
        <v>0</v>
      </c>
      <c r="I264">
        <v>560349</v>
      </c>
      <c r="J264">
        <v>509951</v>
      </c>
      <c r="K264">
        <v>509951</v>
      </c>
      <c r="L264">
        <v>0</v>
      </c>
      <c r="M264">
        <v>42259</v>
      </c>
      <c r="N264">
        <v>31810</v>
      </c>
      <c r="O264">
        <v>0</v>
      </c>
      <c r="P264">
        <v>0</v>
      </c>
      <c r="Q264">
        <v>0</v>
      </c>
      <c r="R264">
        <v>0</v>
      </c>
      <c r="S264">
        <v>0</v>
      </c>
      <c r="T264">
        <v>1200</v>
      </c>
      <c r="U264">
        <v>1200</v>
      </c>
      <c r="V264">
        <v>150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434299</v>
      </c>
      <c r="AZ264">
        <v>1690875</v>
      </c>
      <c r="BA264">
        <v>1168480</v>
      </c>
      <c r="BB264">
        <v>2313981</v>
      </c>
      <c r="BC264">
        <v>1222499</v>
      </c>
    </row>
    <row r="265" spans="1:55" x14ac:dyDescent="0.3">
      <c r="A265" t="s">
        <v>2614</v>
      </c>
      <c r="B265">
        <v>-1363483</v>
      </c>
      <c r="C265">
        <v>-988044</v>
      </c>
      <c r="D265">
        <v>0</v>
      </c>
      <c r="E265">
        <v>-1018481</v>
      </c>
      <c r="F265">
        <v>-583564</v>
      </c>
      <c r="G265">
        <v>-3874001</v>
      </c>
      <c r="H265">
        <v>-98298.43</v>
      </c>
      <c r="I265">
        <v>-98298</v>
      </c>
      <c r="J265">
        <v>-73125</v>
      </c>
      <c r="K265">
        <v>-73125</v>
      </c>
      <c r="L265">
        <v>-9755551.2300000004</v>
      </c>
      <c r="M265">
        <v>-2161814</v>
      </c>
      <c r="N265">
        <v>-2147314</v>
      </c>
      <c r="O265">
        <v>0</v>
      </c>
      <c r="P265">
        <v>0</v>
      </c>
      <c r="Q265">
        <v>0</v>
      </c>
      <c r="R265">
        <v>0</v>
      </c>
      <c r="S265">
        <v>0</v>
      </c>
      <c r="T265">
        <v>-2253.77</v>
      </c>
      <c r="U265">
        <v>-2226</v>
      </c>
      <c r="V265">
        <v>-2253</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-811066.99</v>
      </c>
      <c r="AW265">
        <v>0</v>
      </c>
      <c r="AX265">
        <v>0</v>
      </c>
      <c r="AY265">
        <v>0</v>
      </c>
      <c r="AZ265">
        <v>0</v>
      </c>
      <c r="BA265">
        <v>0</v>
      </c>
      <c r="BB265">
        <v>0</v>
      </c>
      <c r="BC265">
        <v>0</v>
      </c>
    </row>
    <row r="266" spans="1:55" x14ac:dyDescent="0.3">
      <c r="A266" t="s">
        <v>2615</v>
      </c>
      <c r="B266">
        <v>0</v>
      </c>
      <c r="C266">
        <v>0</v>
      </c>
      <c r="D266">
        <v>683683.54</v>
      </c>
      <c r="E266">
        <v>683684</v>
      </c>
      <c r="F266">
        <v>683684</v>
      </c>
      <c r="G266">
        <v>683684</v>
      </c>
      <c r="H266">
        <v>560349.25</v>
      </c>
      <c r="I266">
        <v>0</v>
      </c>
      <c r="J266">
        <v>0</v>
      </c>
      <c r="K266">
        <v>0</v>
      </c>
      <c r="L266">
        <v>65525.27</v>
      </c>
      <c r="M266">
        <v>9896</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2616</v>
      </c>
      <c r="B267">
        <v>-3448226</v>
      </c>
      <c r="C267">
        <v>-3471474</v>
      </c>
      <c r="D267">
        <v>-108358</v>
      </c>
      <c r="E267">
        <v>-100708</v>
      </c>
      <c r="F267">
        <v>-94501</v>
      </c>
      <c r="G267">
        <v>-17508</v>
      </c>
      <c r="H267">
        <v>-2126027.4</v>
      </c>
      <c r="I267">
        <v>-4400453</v>
      </c>
      <c r="J267">
        <v>-2090837</v>
      </c>
      <c r="K267">
        <v>0</v>
      </c>
      <c r="L267">
        <v>-2222662.56</v>
      </c>
      <c r="M267">
        <v>-75348</v>
      </c>
      <c r="N267">
        <v>-49848</v>
      </c>
      <c r="O267">
        <v>-19248</v>
      </c>
      <c r="P267">
        <v>-669158.64</v>
      </c>
      <c r="Q267">
        <v>-1188665</v>
      </c>
      <c r="R267">
        <v>-551267</v>
      </c>
      <c r="S267">
        <v>-182176</v>
      </c>
      <c r="T267">
        <v>-528248.78</v>
      </c>
      <c r="U267">
        <v>-395596</v>
      </c>
      <c r="V267">
        <v>-89417</v>
      </c>
      <c r="W267">
        <v>-32300</v>
      </c>
      <c r="X267">
        <v>-60943.38</v>
      </c>
      <c r="Y267">
        <v>0</v>
      </c>
      <c r="Z267">
        <v>0</v>
      </c>
      <c r="AA267">
        <v>0</v>
      </c>
      <c r="AB267">
        <v>-2033904.96</v>
      </c>
      <c r="AC267">
        <v>-2033905</v>
      </c>
      <c r="AD267">
        <v>-2033905</v>
      </c>
      <c r="AE267">
        <v>0</v>
      </c>
      <c r="AF267">
        <v>0</v>
      </c>
      <c r="AG267">
        <v>0</v>
      </c>
      <c r="AH267">
        <v>0</v>
      </c>
      <c r="AI267">
        <v>0</v>
      </c>
      <c r="AJ267">
        <v>-564744.07999999996</v>
      </c>
      <c r="AK267">
        <v>-564744</v>
      </c>
      <c r="AL267">
        <v>0</v>
      </c>
      <c r="AM267">
        <v>0</v>
      </c>
      <c r="AN267">
        <v>-1242.05</v>
      </c>
      <c r="AO267">
        <v>-1241</v>
      </c>
      <c r="AP267">
        <v>0</v>
      </c>
      <c r="AQ267">
        <v>0</v>
      </c>
      <c r="AR267">
        <v>0</v>
      </c>
      <c r="AS267">
        <v>0</v>
      </c>
      <c r="AT267">
        <v>0</v>
      </c>
      <c r="AU267">
        <v>0</v>
      </c>
      <c r="AV267">
        <v>0</v>
      </c>
      <c r="AW267">
        <v>0</v>
      </c>
      <c r="AX267">
        <v>0</v>
      </c>
      <c r="AY267">
        <v>0</v>
      </c>
      <c r="AZ267">
        <v>0</v>
      </c>
      <c r="BA267">
        <v>0</v>
      </c>
      <c r="BB267">
        <v>0</v>
      </c>
      <c r="BC267">
        <v>0</v>
      </c>
    </row>
    <row r="268" spans="1:55" x14ac:dyDescent="0.3">
      <c r="A268" t="s">
        <v>3084</v>
      </c>
      <c r="B268">
        <v>-104130</v>
      </c>
      <c r="C268">
        <v>-22530</v>
      </c>
      <c r="D268">
        <v>-568731.67000000004</v>
      </c>
      <c r="E268">
        <v>-506842</v>
      </c>
      <c r="F268">
        <v>-943717</v>
      </c>
      <c r="G268">
        <v>-328875</v>
      </c>
      <c r="H268">
        <v>-551299.49</v>
      </c>
      <c r="I268">
        <v>-194500</v>
      </c>
      <c r="J268">
        <v>-15529</v>
      </c>
      <c r="K268">
        <v>-6375</v>
      </c>
      <c r="L268">
        <v>-56202.75</v>
      </c>
      <c r="M268">
        <v>-16882</v>
      </c>
      <c r="N268">
        <v>-5152</v>
      </c>
      <c r="O268">
        <v>-5152</v>
      </c>
      <c r="P268">
        <v>-130833.65</v>
      </c>
      <c r="Q268">
        <v>-130834</v>
      </c>
      <c r="R268">
        <v>-130834</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162739.32</v>
      </c>
      <c r="AS268">
        <v>162739</v>
      </c>
      <c r="AT268">
        <v>0</v>
      </c>
      <c r="AU268">
        <v>0</v>
      </c>
      <c r="AV268">
        <v>0</v>
      </c>
      <c r="AW268">
        <v>0</v>
      </c>
      <c r="AX268">
        <v>0</v>
      </c>
      <c r="AY268">
        <v>0</v>
      </c>
      <c r="AZ268">
        <v>0</v>
      </c>
      <c r="BA268">
        <v>0</v>
      </c>
      <c r="BB268">
        <v>0</v>
      </c>
      <c r="BC268">
        <v>0</v>
      </c>
    </row>
    <row r="269" spans="1:55" x14ac:dyDescent="0.3">
      <c r="A269" t="s">
        <v>3085</v>
      </c>
      <c r="B269">
        <v>0</v>
      </c>
      <c r="C269">
        <v>0</v>
      </c>
      <c r="D269">
        <v>-568731.67000000004</v>
      </c>
      <c r="E269">
        <v>-506842</v>
      </c>
      <c r="F269">
        <v>-943717</v>
      </c>
      <c r="G269">
        <v>-328875</v>
      </c>
      <c r="H269">
        <v>-551299.49</v>
      </c>
      <c r="I269">
        <v>-194500</v>
      </c>
      <c r="J269">
        <v>-15529</v>
      </c>
      <c r="K269">
        <v>-6375</v>
      </c>
      <c r="L269">
        <v>-56202.75</v>
      </c>
      <c r="M269">
        <v>-16882</v>
      </c>
      <c r="N269">
        <v>-5152</v>
      </c>
      <c r="O269">
        <v>-5152</v>
      </c>
      <c r="P269">
        <v>-130833.65</v>
      </c>
      <c r="Q269">
        <v>-130834</v>
      </c>
      <c r="R269">
        <v>-130834</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162739.32</v>
      </c>
      <c r="AS269">
        <v>162739</v>
      </c>
      <c r="AT269">
        <v>0</v>
      </c>
      <c r="AU269">
        <v>0</v>
      </c>
      <c r="AV269">
        <v>0</v>
      </c>
      <c r="AW269">
        <v>0</v>
      </c>
      <c r="AX269">
        <v>0</v>
      </c>
      <c r="AY269">
        <v>0</v>
      </c>
      <c r="AZ269">
        <v>0</v>
      </c>
      <c r="BA269">
        <v>0</v>
      </c>
      <c r="BB269">
        <v>0</v>
      </c>
      <c r="BC269">
        <v>0</v>
      </c>
    </row>
    <row r="270" spans="1:55" x14ac:dyDescent="0.3">
      <c r="A270" t="s">
        <v>3086</v>
      </c>
      <c r="B270">
        <v>4200</v>
      </c>
      <c r="C270">
        <v>4200</v>
      </c>
      <c r="D270">
        <v>169810</v>
      </c>
      <c r="E270">
        <v>169810</v>
      </c>
      <c r="F270">
        <v>574810</v>
      </c>
      <c r="G270">
        <v>398810</v>
      </c>
      <c r="H270">
        <v>0</v>
      </c>
      <c r="I270">
        <v>0</v>
      </c>
      <c r="J270">
        <v>0</v>
      </c>
      <c r="K270">
        <v>0</v>
      </c>
      <c r="L270">
        <v>62650.400000000001</v>
      </c>
      <c r="M270">
        <v>62650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162739</v>
      </c>
      <c r="AU270">
        <v>162739</v>
      </c>
      <c r="AV270">
        <v>0</v>
      </c>
      <c r="AW270">
        <v>0</v>
      </c>
      <c r="AX270">
        <v>0</v>
      </c>
      <c r="AY270">
        <v>0</v>
      </c>
      <c r="AZ270">
        <v>12167</v>
      </c>
      <c r="BA270">
        <v>12167</v>
      </c>
      <c r="BB270">
        <v>12167</v>
      </c>
      <c r="BC270">
        <v>12167</v>
      </c>
    </row>
    <row r="271" spans="1:55" x14ac:dyDescent="0.3">
      <c r="A271" t="s">
        <v>3087</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12167</v>
      </c>
      <c r="BA271">
        <v>12167</v>
      </c>
      <c r="BB271">
        <v>12167</v>
      </c>
      <c r="BC271">
        <v>12167</v>
      </c>
    </row>
    <row r="272" spans="1:55" x14ac:dyDescent="0.3">
      <c r="A272" t="s">
        <v>3088</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12167</v>
      </c>
      <c r="BA272">
        <v>12167</v>
      </c>
      <c r="BB272">
        <v>12167</v>
      </c>
      <c r="BC272">
        <v>12167</v>
      </c>
    </row>
    <row r="273" spans="1:55" x14ac:dyDescent="0.3">
      <c r="A273" t="s">
        <v>3089</v>
      </c>
      <c r="B273">
        <v>0</v>
      </c>
      <c r="C273">
        <v>0</v>
      </c>
      <c r="D273">
        <v>169810</v>
      </c>
      <c r="E273">
        <v>169810</v>
      </c>
      <c r="F273">
        <v>574810</v>
      </c>
      <c r="G273">
        <v>398810</v>
      </c>
      <c r="H273">
        <v>0</v>
      </c>
      <c r="I273">
        <v>0</v>
      </c>
      <c r="J273">
        <v>0</v>
      </c>
      <c r="K273">
        <v>0</v>
      </c>
      <c r="L273">
        <v>62650.400000000001</v>
      </c>
      <c r="M273">
        <v>62650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162739</v>
      </c>
      <c r="AU273">
        <v>162739</v>
      </c>
      <c r="AV273">
        <v>0</v>
      </c>
      <c r="AW273">
        <v>0</v>
      </c>
      <c r="AX273">
        <v>0</v>
      </c>
      <c r="AY273">
        <v>0</v>
      </c>
      <c r="AZ273">
        <v>0</v>
      </c>
      <c r="BA273">
        <v>0</v>
      </c>
      <c r="BB273">
        <v>0</v>
      </c>
      <c r="BC273">
        <v>0</v>
      </c>
    </row>
    <row r="274" spans="1:55" x14ac:dyDescent="0.3">
      <c r="A274" t="s">
        <v>2617</v>
      </c>
      <c r="B274">
        <v>5772898</v>
      </c>
      <c r="C274">
        <v>5745943</v>
      </c>
      <c r="D274">
        <v>300292.02</v>
      </c>
      <c r="E274">
        <v>273712</v>
      </c>
      <c r="F274">
        <v>201129</v>
      </c>
      <c r="G274">
        <v>31523</v>
      </c>
      <c r="H274">
        <v>136554.31</v>
      </c>
      <c r="I274">
        <v>141828</v>
      </c>
      <c r="J274">
        <v>74765</v>
      </c>
      <c r="K274">
        <v>41726</v>
      </c>
      <c r="L274">
        <v>68760.490000000005</v>
      </c>
      <c r="M274">
        <v>45833</v>
      </c>
      <c r="N274">
        <v>8405</v>
      </c>
      <c r="O274">
        <v>0</v>
      </c>
      <c r="P274">
        <v>111951.72</v>
      </c>
      <c r="Q274">
        <v>106488</v>
      </c>
      <c r="R274">
        <v>79111</v>
      </c>
      <c r="S274">
        <v>23911</v>
      </c>
      <c r="T274">
        <v>36224.699999999997</v>
      </c>
      <c r="U274">
        <v>86938</v>
      </c>
      <c r="V274">
        <v>122174</v>
      </c>
      <c r="W274">
        <v>67033</v>
      </c>
      <c r="X274">
        <v>101909.47</v>
      </c>
      <c r="Y274">
        <v>5643</v>
      </c>
      <c r="Z274">
        <v>6862</v>
      </c>
      <c r="AA274">
        <v>897</v>
      </c>
      <c r="AB274">
        <v>211033.71</v>
      </c>
      <c r="AC274">
        <v>216207</v>
      </c>
      <c r="AD274">
        <v>0</v>
      </c>
      <c r="AE274">
        <v>0</v>
      </c>
      <c r="AF274">
        <v>65667.19</v>
      </c>
      <c r="AG274">
        <v>91724</v>
      </c>
      <c r="AH274">
        <v>95049</v>
      </c>
      <c r="AI274">
        <v>67905</v>
      </c>
      <c r="AJ274">
        <v>4373988.9000000004</v>
      </c>
      <c r="AK274">
        <v>4113387</v>
      </c>
      <c r="AL274">
        <v>15156</v>
      </c>
      <c r="AM274">
        <v>47</v>
      </c>
      <c r="AN274">
        <v>583282.9</v>
      </c>
      <c r="AO274">
        <v>72949</v>
      </c>
      <c r="AP274">
        <v>70365</v>
      </c>
      <c r="AQ274">
        <v>29761</v>
      </c>
      <c r="AR274">
        <v>102082.32</v>
      </c>
      <c r="AS274">
        <v>9000</v>
      </c>
      <c r="AT274">
        <v>34437</v>
      </c>
      <c r="AU274">
        <v>7297</v>
      </c>
      <c r="AV274">
        <v>707482.81</v>
      </c>
      <c r="AW274">
        <v>7583</v>
      </c>
      <c r="AX274">
        <v>4814</v>
      </c>
      <c r="AY274">
        <v>6076</v>
      </c>
      <c r="AZ274">
        <v>16130</v>
      </c>
      <c r="BA274">
        <v>4120</v>
      </c>
      <c r="BB274">
        <v>4091</v>
      </c>
      <c r="BC274">
        <v>2805</v>
      </c>
    </row>
    <row r="275" spans="1:55" x14ac:dyDescent="0.3">
      <c r="A275" t="s">
        <v>2618</v>
      </c>
      <c r="B275">
        <v>0</v>
      </c>
      <c r="C275">
        <v>0</v>
      </c>
      <c r="D275">
        <v>0</v>
      </c>
      <c r="E275">
        <v>0</v>
      </c>
      <c r="F275">
        <v>0</v>
      </c>
      <c r="G275">
        <v>0</v>
      </c>
      <c r="H275">
        <v>0</v>
      </c>
      <c r="I275">
        <v>141828</v>
      </c>
      <c r="J275">
        <v>0</v>
      </c>
      <c r="K275">
        <v>0</v>
      </c>
      <c r="L275">
        <v>0</v>
      </c>
      <c r="M275">
        <v>0</v>
      </c>
      <c r="N275">
        <v>0</v>
      </c>
      <c r="O275">
        <v>0</v>
      </c>
      <c r="P275">
        <v>0</v>
      </c>
      <c r="Q275">
        <v>0</v>
      </c>
      <c r="R275">
        <v>0</v>
      </c>
      <c r="S275">
        <v>0</v>
      </c>
      <c r="T275">
        <v>36224.699999999997</v>
      </c>
      <c r="U275">
        <v>0</v>
      </c>
      <c r="V275">
        <v>0</v>
      </c>
      <c r="W275">
        <v>0</v>
      </c>
      <c r="X275">
        <v>0</v>
      </c>
      <c r="Y275">
        <v>0</v>
      </c>
      <c r="Z275">
        <v>0</v>
      </c>
      <c r="AA275">
        <v>0</v>
      </c>
      <c r="AB275">
        <v>211033.71</v>
      </c>
      <c r="AC275">
        <v>216207</v>
      </c>
      <c r="AD275">
        <v>0</v>
      </c>
      <c r="AE275">
        <v>0</v>
      </c>
      <c r="AF275">
        <v>65667.19</v>
      </c>
      <c r="AG275">
        <v>91724</v>
      </c>
      <c r="AH275">
        <v>95049</v>
      </c>
      <c r="AI275">
        <v>67905</v>
      </c>
      <c r="AJ275">
        <v>4373988.9000000004</v>
      </c>
      <c r="AK275">
        <v>4113387</v>
      </c>
      <c r="AL275">
        <v>15156</v>
      </c>
      <c r="AM275">
        <v>47</v>
      </c>
      <c r="AN275">
        <v>583282.9</v>
      </c>
      <c r="AO275">
        <v>72949</v>
      </c>
      <c r="AP275">
        <v>70365</v>
      </c>
      <c r="AQ275">
        <v>29761</v>
      </c>
      <c r="AR275">
        <v>102082.32</v>
      </c>
      <c r="AS275">
        <v>9000</v>
      </c>
      <c r="AT275">
        <v>34437</v>
      </c>
      <c r="AU275">
        <v>7297</v>
      </c>
      <c r="AV275">
        <v>707482.81</v>
      </c>
      <c r="AW275">
        <v>7583</v>
      </c>
      <c r="AX275">
        <v>4814</v>
      </c>
      <c r="AY275">
        <v>6076</v>
      </c>
      <c r="AZ275">
        <v>16130</v>
      </c>
      <c r="BA275">
        <v>4120</v>
      </c>
      <c r="BB275">
        <v>4091</v>
      </c>
      <c r="BC275">
        <v>2805</v>
      </c>
    </row>
    <row r="276" spans="1:55" x14ac:dyDescent="0.3">
      <c r="A276" t="s">
        <v>2620</v>
      </c>
      <c r="B276">
        <v>5772898</v>
      </c>
      <c r="C276">
        <v>5745943</v>
      </c>
      <c r="D276">
        <v>300292.02</v>
      </c>
      <c r="E276">
        <v>273712</v>
      </c>
      <c r="F276">
        <v>201129</v>
      </c>
      <c r="G276">
        <v>31523</v>
      </c>
      <c r="H276">
        <v>136554.31</v>
      </c>
      <c r="I276">
        <v>0</v>
      </c>
      <c r="J276">
        <v>74765</v>
      </c>
      <c r="K276">
        <v>41726</v>
      </c>
      <c r="L276">
        <v>68760.490000000005</v>
      </c>
      <c r="M276">
        <v>45833</v>
      </c>
      <c r="N276">
        <v>8405</v>
      </c>
      <c r="O276">
        <v>0</v>
      </c>
      <c r="P276">
        <v>111951.72</v>
      </c>
      <c r="Q276">
        <v>106488</v>
      </c>
      <c r="R276">
        <v>79111</v>
      </c>
      <c r="S276">
        <v>23911</v>
      </c>
      <c r="T276">
        <v>0</v>
      </c>
      <c r="U276">
        <v>86938</v>
      </c>
      <c r="V276">
        <v>122174</v>
      </c>
      <c r="W276">
        <v>67033</v>
      </c>
      <c r="X276">
        <v>101909.47</v>
      </c>
      <c r="Y276">
        <v>5643</v>
      </c>
      <c r="Z276">
        <v>6862</v>
      </c>
      <c r="AA276">
        <v>897</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row>
    <row r="277" spans="1:55" x14ac:dyDescent="0.3">
      <c r="A277" t="s">
        <v>886</v>
      </c>
      <c r="B277">
        <v>-2571285</v>
      </c>
      <c r="C277">
        <v>-874176</v>
      </c>
      <c r="D277">
        <v>-7178826.3700000001</v>
      </c>
      <c r="E277">
        <v>-7313134</v>
      </c>
      <c r="F277">
        <v>-6648275</v>
      </c>
      <c r="G277">
        <v>-313461</v>
      </c>
      <c r="H277">
        <v>-6496874.7699999996</v>
      </c>
      <c r="I277">
        <v>-4373705</v>
      </c>
      <c r="J277">
        <v>-98059</v>
      </c>
      <c r="K277">
        <v>-1023682</v>
      </c>
      <c r="L277">
        <v>-4993689.67</v>
      </c>
      <c r="M277">
        <v>-3281309</v>
      </c>
      <c r="N277">
        <v>-1905769</v>
      </c>
      <c r="O277">
        <v>-928605</v>
      </c>
      <c r="P277">
        <v>-8796862.3499999996</v>
      </c>
      <c r="Q277">
        <v>-4363686</v>
      </c>
      <c r="R277">
        <v>-746974</v>
      </c>
      <c r="S277">
        <v>-53320</v>
      </c>
      <c r="T277">
        <v>-5123807.04</v>
      </c>
      <c r="U277">
        <v>-2685696</v>
      </c>
      <c r="V277">
        <v>-1483751</v>
      </c>
      <c r="W277">
        <v>-426964</v>
      </c>
      <c r="X277">
        <v>-14449054.76</v>
      </c>
      <c r="Y277">
        <v>-12161232</v>
      </c>
      <c r="Z277">
        <v>-10299554</v>
      </c>
      <c r="AA277">
        <v>-2509412</v>
      </c>
      <c r="AB277">
        <v>-8650855.8499999996</v>
      </c>
      <c r="AC277">
        <v>-6202772</v>
      </c>
      <c r="AD277">
        <v>-979799</v>
      </c>
      <c r="AE277">
        <v>-1737964</v>
      </c>
      <c r="AF277">
        <v>-8674512.6300000008</v>
      </c>
      <c r="AG277">
        <v>-6213105</v>
      </c>
      <c r="AH277">
        <v>-3371247</v>
      </c>
      <c r="AI277">
        <v>-1783617</v>
      </c>
      <c r="AJ277">
        <v>-6476133.4500000002</v>
      </c>
      <c r="AK277">
        <v>-3691852</v>
      </c>
      <c r="AL277">
        <v>-2291657</v>
      </c>
      <c r="AM277">
        <v>-908846</v>
      </c>
      <c r="AN277">
        <v>-10544229</v>
      </c>
      <c r="AO277">
        <v>-4281871</v>
      </c>
      <c r="AP277">
        <v>-3230430</v>
      </c>
      <c r="AQ277">
        <v>-1916837</v>
      </c>
      <c r="AR277">
        <v>-4908541.82</v>
      </c>
      <c r="AS277">
        <v>-2836525</v>
      </c>
      <c r="AT277">
        <v>-1540283</v>
      </c>
      <c r="AU277">
        <v>-279467</v>
      </c>
      <c r="AV277">
        <v>-7553840.6299999999</v>
      </c>
      <c r="AW277">
        <v>-5560235</v>
      </c>
      <c r="AX277">
        <v>-4274964</v>
      </c>
      <c r="AY277">
        <v>-1458825</v>
      </c>
      <c r="AZ277">
        <v>-6556854</v>
      </c>
      <c r="BA277">
        <v>-4322947</v>
      </c>
      <c r="BB277">
        <v>-938916</v>
      </c>
      <c r="BC277">
        <v>-856754</v>
      </c>
    </row>
    <row r="278" spans="1:55" x14ac:dyDescent="0.3">
      <c r="A278" t="s">
        <v>2618</v>
      </c>
      <c r="B278">
        <v>-100273</v>
      </c>
      <c r="C278">
        <v>-15812</v>
      </c>
      <c r="D278">
        <v>-468160.47</v>
      </c>
      <c r="E278">
        <v>-179287</v>
      </c>
      <c r="F278">
        <v>-78614</v>
      </c>
      <c r="G278">
        <v>-33510</v>
      </c>
      <c r="H278">
        <v>-211075.78</v>
      </c>
      <c r="I278">
        <v>-137682</v>
      </c>
      <c r="J278">
        <v>-87914</v>
      </c>
      <c r="K278">
        <v>-31537</v>
      </c>
      <c r="L278">
        <v>-182411.55</v>
      </c>
      <c r="M278">
        <v>-113601</v>
      </c>
      <c r="N278">
        <v>-47641</v>
      </c>
      <c r="O278">
        <v>-20710</v>
      </c>
      <c r="P278">
        <v>-187103.79</v>
      </c>
      <c r="Q278">
        <v>-106649</v>
      </c>
      <c r="R278">
        <v>-76809</v>
      </c>
      <c r="S278">
        <v>-38316</v>
      </c>
      <c r="T278">
        <v>-152298.59</v>
      </c>
      <c r="U278">
        <v>-87441</v>
      </c>
      <c r="V278">
        <v>-35247</v>
      </c>
      <c r="W278">
        <v>-14233</v>
      </c>
      <c r="X278">
        <v>-55908.61</v>
      </c>
      <c r="Y278">
        <v>-45557</v>
      </c>
      <c r="Z278">
        <v>-25399</v>
      </c>
      <c r="AA278">
        <v>-12208</v>
      </c>
      <c r="AB278">
        <v>-126455.97</v>
      </c>
      <c r="AC278">
        <v>-73435</v>
      </c>
      <c r="AD278">
        <v>-46484</v>
      </c>
      <c r="AE278">
        <v>-26436</v>
      </c>
      <c r="AF278">
        <v>-249692.43</v>
      </c>
      <c r="AG278">
        <v>-218939</v>
      </c>
      <c r="AH278">
        <v>-165857</v>
      </c>
      <c r="AI278">
        <v>-105617</v>
      </c>
      <c r="AJ278">
        <v>-329455.28000000003</v>
      </c>
      <c r="AK278">
        <v>-245584</v>
      </c>
      <c r="AL278">
        <v>-162595</v>
      </c>
      <c r="AM278">
        <v>-104847</v>
      </c>
      <c r="AN278">
        <v>-10544229</v>
      </c>
      <c r="AO278">
        <v>-4281871</v>
      </c>
      <c r="AP278">
        <v>-3230430</v>
      </c>
      <c r="AQ278">
        <v>-1916837</v>
      </c>
      <c r="AR278">
        <v>-4908541.82</v>
      </c>
      <c r="AS278">
        <v>-2836525</v>
      </c>
      <c r="AT278">
        <v>-1540283</v>
      </c>
      <c r="AU278">
        <v>-279467</v>
      </c>
      <c r="AV278">
        <v>-7553840.6299999999</v>
      </c>
      <c r="AW278">
        <v>-5560235</v>
      </c>
      <c r="AX278">
        <v>-4274964</v>
      </c>
      <c r="AY278">
        <v>-1458825</v>
      </c>
      <c r="AZ278">
        <v>-6556854</v>
      </c>
      <c r="BA278">
        <v>-4322947</v>
      </c>
      <c r="BB278">
        <v>-938916</v>
      </c>
      <c r="BC278">
        <v>-856754</v>
      </c>
    </row>
    <row r="279" spans="1:55" x14ac:dyDescent="0.3">
      <c r="A279" t="s">
        <v>2619</v>
      </c>
      <c r="B279">
        <v>-10700</v>
      </c>
      <c r="C279">
        <v>-10700</v>
      </c>
      <c r="D279">
        <v>-15.57</v>
      </c>
      <c r="E279">
        <v>0</v>
      </c>
      <c r="F279">
        <v>0</v>
      </c>
      <c r="G279">
        <v>0</v>
      </c>
      <c r="H279">
        <v>-3676.09</v>
      </c>
      <c r="I279">
        <v>-418018</v>
      </c>
      <c r="J279">
        <v>0</v>
      </c>
      <c r="K279">
        <v>0</v>
      </c>
      <c r="L279">
        <v>0</v>
      </c>
      <c r="M279">
        <v>0</v>
      </c>
      <c r="N279">
        <v>0</v>
      </c>
      <c r="O279">
        <v>-97300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2620</v>
      </c>
      <c r="B280">
        <v>-2460312</v>
      </c>
      <c r="C280">
        <v>-847664</v>
      </c>
      <c r="D280">
        <v>-6710650.3300000001</v>
      </c>
      <c r="E280">
        <v>-7133847</v>
      </c>
      <c r="F280">
        <v>-6569661</v>
      </c>
      <c r="G280">
        <v>-279951</v>
      </c>
      <c r="H280">
        <v>-6282122.9100000001</v>
      </c>
      <c r="I280">
        <v>-3818005</v>
      </c>
      <c r="J280">
        <v>-10145</v>
      </c>
      <c r="K280">
        <v>-992145</v>
      </c>
      <c r="L280">
        <v>-4811278.12</v>
      </c>
      <c r="M280">
        <v>-3167708</v>
      </c>
      <c r="N280">
        <v>-1858128</v>
      </c>
      <c r="O280">
        <v>-810595</v>
      </c>
      <c r="P280">
        <v>-8609758.5600000005</v>
      </c>
      <c r="Q280">
        <v>-4257037</v>
      </c>
      <c r="R280">
        <v>-670165</v>
      </c>
      <c r="S280">
        <v>-15004</v>
      </c>
      <c r="T280">
        <v>-4971508.45</v>
      </c>
      <c r="U280">
        <v>-2598255</v>
      </c>
      <c r="V280">
        <v>-1448504</v>
      </c>
      <c r="W280">
        <v>-412731</v>
      </c>
      <c r="X280">
        <v>-14393146.16</v>
      </c>
      <c r="Y280">
        <v>-12115675</v>
      </c>
      <c r="Z280">
        <v>-10274155</v>
      </c>
      <c r="AA280">
        <v>-2497204</v>
      </c>
      <c r="AB280">
        <v>-8524399.8800000008</v>
      </c>
      <c r="AC280">
        <v>-6129337</v>
      </c>
      <c r="AD280">
        <v>-933315</v>
      </c>
      <c r="AE280">
        <v>-1711528</v>
      </c>
      <c r="AF280">
        <v>-8424820.1899999995</v>
      </c>
      <c r="AG280">
        <v>-5994166</v>
      </c>
      <c r="AH280">
        <v>-3205390</v>
      </c>
      <c r="AI280">
        <v>-1678000</v>
      </c>
      <c r="AJ280">
        <v>-6146678.1699999999</v>
      </c>
      <c r="AK280">
        <v>-3446268</v>
      </c>
      <c r="AL280">
        <v>-2129062</v>
      </c>
      <c r="AM280">
        <v>-803999</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2622</v>
      </c>
      <c r="B281">
        <v>342121</v>
      </c>
      <c r="C281">
        <v>182509</v>
      </c>
      <c r="D281">
        <v>939833.29</v>
      </c>
      <c r="E281">
        <v>787593</v>
      </c>
      <c r="F281">
        <v>732016</v>
      </c>
      <c r="G281">
        <v>543266</v>
      </c>
      <c r="H281">
        <v>1053942.73</v>
      </c>
      <c r="I281">
        <v>806932</v>
      </c>
      <c r="J281">
        <v>540088</v>
      </c>
      <c r="K281">
        <v>244759</v>
      </c>
      <c r="L281">
        <v>913380.13</v>
      </c>
      <c r="M281">
        <v>665761</v>
      </c>
      <c r="N281">
        <v>424185</v>
      </c>
      <c r="O281">
        <v>196377</v>
      </c>
      <c r="P281">
        <v>776793.48</v>
      </c>
      <c r="Q281">
        <v>580672</v>
      </c>
      <c r="R281">
        <v>396506</v>
      </c>
      <c r="S281">
        <v>197885</v>
      </c>
      <c r="T281">
        <v>742497.64</v>
      </c>
      <c r="U281">
        <v>534605</v>
      </c>
      <c r="V281">
        <v>350882</v>
      </c>
      <c r="W281">
        <v>160647</v>
      </c>
      <c r="X281">
        <v>736601.08</v>
      </c>
      <c r="Y281">
        <v>580950</v>
      </c>
      <c r="Z281">
        <v>411348</v>
      </c>
      <c r="AA281">
        <v>210299</v>
      </c>
      <c r="AB281">
        <v>758498.61</v>
      </c>
      <c r="AC281">
        <v>546815</v>
      </c>
      <c r="AD281">
        <v>364697</v>
      </c>
      <c r="AE281">
        <v>157181</v>
      </c>
      <c r="AF281">
        <v>640802.82999999996</v>
      </c>
      <c r="AG281">
        <v>475935</v>
      </c>
      <c r="AH281">
        <v>311206</v>
      </c>
      <c r="AI281">
        <v>156255</v>
      </c>
      <c r="AJ281">
        <v>496400.98</v>
      </c>
      <c r="AK281">
        <v>366155</v>
      </c>
      <c r="AL281">
        <v>237689</v>
      </c>
      <c r="AM281">
        <v>113732</v>
      </c>
      <c r="AN281">
        <v>467639.53</v>
      </c>
      <c r="AO281">
        <v>347357</v>
      </c>
      <c r="AP281">
        <v>230446</v>
      </c>
      <c r="AQ281">
        <v>115870</v>
      </c>
      <c r="AR281">
        <v>408842.91</v>
      </c>
      <c r="AS281">
        <v>296112</v>
      </c>
      <c r="AT281">
        <v>185307</v>
      </c>
      <c r="AU281">
        <v>73789</v>
      </c>
      <c r="AV281">
        <v>354325.42</v>
      </c>
      <c r="AW281">
        <v>243513</v>
      </c>
      <c r="AX281">
        <v>162039</v>
      </c>
      <c r="AY281">
        <v>78544</v>
      </c>
      <c r="AZ281">
        <v>313690</v>
      </c>
      <c r="BA281">
        <v>232212</v>
      </c>
      <c r="BB281">
        <v>0</v>
      </c>
      <c r="BC281">
        <v>75088</v>
      </c>
    </row>
    <row r="282" spans="1:55" x14ac:dyDescent="0.3">
      <c r="A282" t="s">
        <v>2623</v>
      </c>
      <c r="B282">
        <v>47134</v>
      </c>
      <c r="C282">
        <v>13334</v>
      </c>
      <c r="D282">
        <v>45657.26</v>
      </c>
      <c r="E282">
        <v>652815</v>
      </c>
      <c r="F282">
        <v>387994</v>
      </c>
      <c r="G282">
        <v>24002</v>
      </c>
      <c r="H282">
        <v>41234.239999999998</v>
      </c>
      <c r="I282">
        <v>365088</v>
      </c>
      <c r="J282">
        <v>59898</v>
      </c>
      <c r="K282">
        <v>18383</v>
      </c>
      <c r="L282">
        <v>20982.1</v>
      </c>
      <c r="M282">
        <v>7306</v>
      </c>
      <c r="N282">
        <v>22253</v>
      </c>
      <c r="O282">
        <v>11893</v>
      </c>
      <c r="P282">
        <v>21053.79</v>
      </c>
      <c r="Q282">
        <v>19572</v>
      </c>
      <c r="R282">
        <v>10782</v>
      </c>
      <c r="S282">
        <v>8088</v>
      </c>
      <c r="T282">
        <v>153134.07999999999</v>
      </c>
      <c r="U282">
        <v>15385</v>
      </c>
      <c r="V282">
        <v>8286</v>
      </c>
      <c r="W282">
        <v>12713</v>
      </c>
      <c r="X282">
        <v>21274.45</v>
      </c>
      <c r="Y282">
        <v>18792</v>
      </c>
      <c r="Z282">
        <v>12968</v>
      </c>
      <c r="AA282">
        <v>7694</v>
      </c>
      <c r="AB282">
        <v>55452.91</v>
      </c>
      <c r="AC282">
        <v>39857</v>
      </c>
      <c r="AD282">
        <v>30305</v>
      </c>
      <c r="AE282">
        <v>2725</v>
      </c>
      <c r="AF282">
        <v>92602.72</v>
      </c>
      <c r="AG282">
        <v>72837</v>
      </c>
      <c r="AH282">
        <v>56497</v>
      </c>
      <c r="AI282">
        <v>12490</v>
      </c>
      <c r="AJ282">
        <v>72428.73</v>
      </c>
      <c r="AK282">
        <v>40958</v>
      </c>
      <c r="AL282">
        <v>29240</v>
      </c>
      <c r="AM282">
        <v>9436</v>
      </c>
      <c r="AN282">
        <v>41170.160000000003</v>
      </c>
      <c r="AO282">
        <v>21771</v>
      </c>
      <c r="AP282">
        <v>16776</v>
      </c>
      <c r="AQ282">
        <v>4369</v>
      </c>
      <c r="AR282">
        <v>131474.01</v>
      </c>
      <c r="AS282">
        <v>210279</v>
      </c>
      <c r="AT282">
        <v>193554</v>
      </c>
      <c r="AU282">
        <v>188110</v>
      </c>
      <c r="AV282">
        <v>19700.240000000002</v>
      </c>
      <c r="AW282">
        <v>19258</v>
      </c>
      <c r="AX282">
        <v>72859</v>
      </c>
      <c r="AY282">
        <v>0</v>
      </c>
      <c r="AZ282">
        <v>0</v>
      </c>
      <c r="BA282">
        <v>0</v>
      </c>
      <c r="BB282">
        <v>0</v>
      </c>
      <c r="BC282">
        <v>0</v>
      </c>
    </row>
    <row r="283" spans="1:55" x14ac:dyDescent="0.3">
      <c r="A283" t="s">
        <v>2624</v>
      </c>
      <c r="B283">
        <v>-244656</v>
      </c>
      <c r="C283">
        <v>-336895</v>
      </c>
      <c r="D283">
        <v>-1022186.36</v>
      </c>
      <c r="E283">
        <v>-714207</v>
      </c>
      <c r="F283">
        <v>-482051</v>
      </c>
      <c r="G283">
        <v>-568597</v>
      </c>
      <c r="H283">
        <v>-7468429.5899999999</v>
      </c>
      <c r="I283">
        <v>-4362667</v>
      </c>
      <c r="J283">
        <v>-8531861</v>
      </c>
      <c r="K283">
        <v>-2358386</v>
      </c>
      <c r="L283">
        <v>-5463894.75</v>
      </c>
      <c r="M283">
        <v>-14661485</v>
      </c>
      <c r="N283">
        <v>-4458913</v>
      </c>
      <c r="O283">
        <v>-502224</v>
      </c>
      <c r="P283">
        <v>-3539764.51</v>
      </c>
      <c r="Q283">
        <v>-3330665</v>
      </c>
      <c r="R283">
        <v>-3479789</v>
      </c>
      <c r="S283">
        <v>-1290963</v>
      </c>
      <c r="T283">
        <v>-2254634.4</v>
      </c>
      <c r="U283">
        <v>-2006081</v>
      </c>
      <c r="V283">
        <v>-1639500</v>
      </c>
      <c r="W283">
        <v>-1297467</v>
      </c>
      <c r="X283">
        <v>-2563069.5699999998</v>
      </c>
      <c r="Y283">
        <v>-2450138</v>
      </c>
      <c r="Z283">
        <v>-1998365</v>
      </c>
      <c r="AA283">
        <v>-905313</v>
      </c>
      <c r="AB283">
        <v>-3028011.86</v>
      </c>
      <c r="AC283">
        <v>-2692013</v>
      </c>
      <c r="AD283">
        <v>-4724495</v>
      </c>
      <c r="AE283">
        <v>-847519</v>
      </c>
      <c r="AF283">
        <v>-3132309.41</v>
      </c>
      <c r="AG283">
        <v>-2130998</v>
      </c>
      <c r="AH283">
        <v>-1848847</v>
      </c>
      <c r="AI283">
        <v>-974670</v>
      </c>
      <c r="AJ283">
        <v>-2781259.12</v>
      </c>
      <c r="AK283">
        <v>-2940366</v>
      </c>
      <c r="AL283">
        <v>-2032364</v>
      </c>
      <c r="AM283">
        <v>-910614</v>
      </c>
      <c r="AN283">
        <v>-3735522.17</v>
      </c>
      <c r="AO283">
        <v>-3164171</v>
      </c>
      <c r="AP283">
        <v>-1641906</v>
      </c>
      <c r="AQ283">
        <v>-723041</v>
      </c>
      <c r="AR283">
        <v>-1258111.53</v>
      </c>
      <c r="AS283">
        <v>-1129940</v>
      </c>
      <c r="AT283">
        <v>-638873</v>
      </c>
      <c r="AU283">
        <v>-538198</v>
      </c>
      <c r="AV283">
        <v>-1664791.03</v>
      </c>
      <c r="AW283">
        <v>-1418502</v>
      </c>
      <c r="AX283">
        <v>-1403202</v>
      </c>
      <c r="AY283">
        <v>-323057</v>
      </c>
      <c r="AZ283">
        <v>-340841</v>
      </c>
      <c r="BA283">
        <v>-235515</v>
      </c>
      <c r="BB283">
        <v>-2039619</v>
      </c>
      <c r="BC283">
        <v>-122127</v>
      </c>
    </row>
    <row r="284" spans="1:55" x14ac:dyDescent="0.3">
      <c r="A284" t="s">
        <v>887</v>
      </c>
      <c r="B284">
        <v>-1565427</v>
      </c>
      <c r="C284">
        <v>252867</v>
      </c>
      <c r="D284">
        <v>-7732240.6900000004</v>
      </c>
      <c r="E284">
        <v>-7085758</v>
      </c>
      <c r="F284">
        <v>-6172475</v>
      </c>
      <c r="G284">
        <v>-3421157</v>
      </c>
      <c r="H284">
        <v>-15896220.77</v>
      </c>
      <c r="I284">
        <v>-12229122</v>
      </c>
      <c r="J284">
        <v>-9582101</v>
      </c>
      <c r="K284">
        <v>-2914400</v>
      </c>
      <c r="L284">
        <v>-18449704.859999999</v>
      </c>
      <c r="M284">
        <v>-16457452</v>
      </c>
      <c r="N284">
        <v>-5129682</v>
      </c>
      <c r="O284">
        <v>-610824</v>
      </c>
      <c r="P284">
        <v>-14576047.74</v>
      </c>
      <c r="Q284">
        <v>-7754373</v>
      </c>
      <c r="R284">
        <v>-3869719</v>
      </c>
      <c r="S284">
        <v>-1360042</v>
      </c>
      <c r="T284">
        <v>-5941866.0999999996</v>
      </c>
      <c r="U284">
        <v>-3981371</v>
      </c>
      <c r="V284">
        <v>-1628143</v>
      </c>
      <c r="W284">
        <v>-2846419</v>
      </c>
      <c r="X284">
        <v>-16674627.41</v>
      </c>
      <c r="Y284">
        <v>-13378053</v>
      </c>
      <c r="Z284">
        <v>-10739873</v>
      </c>
      <c r="AA284">
        <v>-3462360</v>
      </c>
      <c r="AB284">
        <v>-13853745.02</v>
      </c>
      <c r="AC284">
        <v>-10135811</v>
      </c>
      <c r="AD284">
        <v>-7753196</v>
      </c>
      <c r="AE284">
        <v>-2425577</v>
      </c>
      <c r="AF284">
        <v>-9809338.3300000001</v>
      </c>
      <c r="AG284">
        <v>-6804778</v>
      </c>
      <c r="AH284">
        <v>-5670176</v>
      </c>
      <c r="AI284">
        <v>-3370008</v>
      </c>
      <c r="AJ284">
        <v>-6077532.2199999997</v>
      </c>
      <c r="AK284">
        <v>-4224025</v>
      </c>
      <c r="AL284">
        <v>-4191842</v>
      </c>
      <c r="AM284">
        <v>-2395789</v>
      </c>
      <c r="AN284">
        <v>-12436963.779999999</v>
      </c>
      <c r="AO284">
        <v>-6253568</v>
      </c>
      <c r="AP284">
        <v>-3803741</v>
      </c>
      <c r="AQ284">
        <v>-1740838</v>
      </c>
      <c r="AR284">
        <v>-5413164.6600000001</v>
      </c>
      <c r="AS284">
        <v>-3279663</v>
      </c>
      <c r="AT284">
        <v>-2625487</v>
      </c>
      <c r="AU284">
        <v>-1082603</v>
      </c>
      <c r="AV284">
        <v>-8489064.5700000003</v>
      </c>
      <c r="AW284">
        <v>-5954893</v>
      </c>
      <c r="AX284">
        <v>-5009409</v>
      </c>
      <c r="AY284">
        <v>-1262963</v>
      </c>
      <c r="AZ284">
        <v>-4864833</v>
      </c>
      <c r="BA284">
        <v>-3141483</v>
      </c>
      <c r="BB284">
        <v>-648296</v>
      </c>
      <c r="BC284">
        <v>333678</v>
      </c>
    </row>
    <row r="285" spans="1:55" x14ac:dyDescent="0.3">
      <c r="A285" t="s">
        <v>2625</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2629</v>
      </c>
      <c r="B286">
        <v>20471398</v>
      </c>
      <c r="C286">
        <v>7116530</v>
      </c>
      <c r="D286">
        <v>48577350</v>
      </c>
      <c r="E286">
        <v>39404500</v>
      </c>
      <c r="F286">
        <v>27627000</v>
      </c>
      <c r="G286">
        <v>19400000</v>
      </c>
      <c r="H286">
        <v>33867105.390000001</v>
      </c>
      <c r="I286">
        <v>29089130</v>
      </c>
      <c r="J286">
        <v>20301191</v>
      </c>
      <c r="K286">
        <v>7631191</v>
      </c>
      <c r="L286">
        <v>24904672.41</v>
      </c>
      <c r="M286">
        <v>17457735</v>
      </c>
      <c r="N286">
        <v>3400000</v>
      </c>
      <c r="O286">
        <v>0</v>
      </c>
      <c r="P286">
        <v>16514037.77</v>
      </c>
      <c r="Q286">
        <v>12114038</v>
      </c>
      <c r="R286">
        <v>6014038</v>
      </c>
      <c r="S286">
        <v>400000</v>
      </c>
      <c r="T286">
        <v>800000</v>
      </c>
      <c r="U286">
        <v>800000</v>
      </c>
      <c r="V286">
        <v>800000</v>
      </c>
      <c r="W286">
        <v>0</v>
      </c>
      <c r="X286">
        <v>21885000</v>
      </c>
      <c r="Y286">
        <v>15885000</v>
      </c>
      <c r="Z286">
        <v>11135000</v>
      </c>
      <c r="AA286">
        <v>0</v>
      </c>
      <c r="AB286">
        <v>7500000</v>
      </c>
      <c r="AC286">
        <v>5800000</v>
      </c>
      <c r="AD286">
        <v>4800000</v>
      </c>
      <c r="AE286">
        <v>2600000</v>
      </c>
      <c r="AF286">
        <v>1400000</v>
      </c>
      <c r="AG286">
        <v>500000</v>
      </c>
      <c r="AH286">
        <v>500000</v>
      </c>
      <c r="AI286">
        <v>500000</v>
      </c>
      <c r="AJ286">
        <v>8750000</v>
      </c>
      <c r="AK286">
        <v>8250000</v>
      </c>
      <c r="AL286">
        <v>6750000</v>
      </c>
      <c r="AM286">
        <v>1800000</v>
      </c>
      <c r="AN286">
        <v>27850000</v>
      </c>
      <c r="AO286">
        <v>20815000</v>
      </c>
      <c r="AP286">
        <v>4150000</v>
      </c>
      <c r="AQ286">
        <v>1950000</v>
      </c>
      <c r="AR286">
        <v>5763762.9000000004</v>
      </c>
      <c r="AS286">
        <v>2163763</v>
      </c>
      <c r="AT286">
        <v>1913752</v>
      </c>
      <c r="AU286">
        <v>60000</v>
      </c>
      <c r="AV286">
        <v>9665000</v>
      </c>
      <c r="AW286">
        <v>9130000</v>
      </c>
      <c r="AX286">
        <v>7605000</v>
      </c>
      <c r="AY286">
        <v>15000</v>
      </c>
      <c r="AZ286">
        <v>115000</v>
      </c>
      <c r="BA286">
        <v>97</v>
      </c>
      <c r="BB286">
        <v>64</v>
      </c>
      <c r="BC286">
        <v>32</v>
      </c>
    </row>
    <row r="287" spans="1:55" x14ac:dyDescent="0.3">
      <c r="A287" t="s">
        <v>2630</v>
      </c>
      <c r="B287">
        <v>222054</v>
      </c>
      <c r="C287">
        <v>16530</v>
      </c>
      <c r="D287">
        <v>0</v>
      </c>
      <c r="E287">
        <v>39294000</v>
      </c>
      <c r="F287">
        <v>27142000</v>
      </c>
      <c r="G287">
        <v>19360000</v>
      </c>
      <c r="H287">
        <v>32638778</v>
      </c>
      <c r="I287">
        <v>0</v>
      </c>
      <c r="J287">
        <v>20270838</v>
      </c>
      <c r="K287">
        <v>7600838</v>
      </c>
      <c r="L287">
        <v>24828865.41</v>
      </c>
      <c r="M287">
        <v>17383878</v>
      </c>
      <c r="N287">
        <v>3400000</v>
      </c>
      <c r="O287">
        <v>0</v>
      </c>
      <c r="P287">
        <v>16500000</v>
      </c>
      <c r="Q287">
        <v>12100000</v>
      </c>
      <c r="R287">
        <v>6000000</v>
      </c>
      <c r="S287">
        <v>400000</v>
      </c>
      <c r="T287">
        <v>0</v>
      </c>
      <c r="U287">
        <v>800000</v>
      </c>
      <c r="V287">
        <v>800000</v>
      </c>
      <c r="W287">
        <v>0</v>
      </c>
      <c r="X287">
        <v>21885000</v>
      </c>
      <c r="Y287">
        <v>0</v>
      </c>
      <c r="Z287">
        <v>0</v>
      </c>
      <c r="AA287">
        <v>0</v>
      </c>
      <c r="AB287">
        <v>0</v>
      </c>
      <c r="AC287">
        <v>5800000</v>
      </c>
      <c r="AD287">
        <v>0</v>
      </c>
      <c r="AE287">
        <v>0</v>
      </c>
      <c r="AF287">
        <v>0</v>
      </c>
      <c r="AG287">
        <v>500000</v>
      </c>
      <c r="AH287">
        <v>0</v>
      </c>
      <c r="AI287">
        <v>500000</v>
      </c>
      <c r="AJ287">
        <v>8750000</v>
      </c>
      <c r="AK287">
        <v>8250000</v>
      </c>
      <c r="AL287">
        <v>6750000</v>
      </c>
      <c r="AM287">
        <v>1800000</v>
      </c>
      <c r="AN287">
        <v>27850000</v>
      </c>
      <c r="AO287">
        <v>20815000</v>
      </c>
      <c r="AP287">
        <v>4150000</v>
      </c>
      <c r="AQ287">
        <v>1950000</v>
      </c>
      <c r="AR287">
        <v>5700000</v>
      </c>
      <c r="AS287">
        <v>2100000</v>
      </c>
      <c r="AT287">
        <v>0</v>
      </c>
      <c r="AU287">
        <v>0</v>
      </c>
      <c r="AV287">
        <v>9570000</v>
      </c>
      <c r="AW287">
        <v>9070000</v>
      </c>
      <c r="AX287">
        <v>0</v>
      </c>
      <c r="AY287">
        <v>0</v>
      </c>
      <c r="AZ287">
        <v>0</v>
      </c>
      <c r="BA287">
        <v>0</v>
      </c>
      <c r="BB287">
        <v>0</v>
      </c>
      <c r="BC287">
        <v>0</v>
      </c>
    </row>
    <row r="288" spans="1:55" x14ac:dyDescent="0.3">
      <c r="A288" t="s">
        <v>2631</v>
      </c>
      <c r="B288">
        <v>0</v>
      </c>
      <c r="C288">
        <v>0</v>
      </c>
      <c r="D288">
        <v>0</v>
      </c>
      <c r="E288">
        <v>39294000</v>
      </c>
      <c r="F288">
        <v>27142000</v>
      </c>
      <c r="G288">
        <v>19360000</v>
      </c>
      <c r="H288">
        <v>32638778</v>
      </c>
      <c r="I288">
        <v>0</v>
      </c>
      <c r="J288">
        <v>20270838</v>
      </c>
      <c r="K288">
        <v>7600838</v>
      </c>
      <c r="L288">
        <v>24828865.41</v>
      </c>
      <c r="M288">
        <v>17383878</v>
      </c>
      <c r="N288">
        <v>3400000</v>
      </c>
      <c r="O288">
        <v>0</v>
      </c>
      <c r="P288">
        <v>16500000</v>
      </c>
      <c r="Q288">
        <v>12100000</v>
      </c>
      <c r="R288">
        <v>6000000</v>
      </c>
      <c r="S288">
        <v>400000</v>
      </c>
      <c r="T288">
        <v>0</v>
      </c>
      <c r="U288">
        <v>800000</v>
      </c>
      <c r="V288">
        <v>800000</v>
      </c>
      <c r="W288">
        <v>0</v>
      </c>
      <c r="X288">
        <v>21885000</v>
      </c>
      <c r="Y288">
        <v>0</v>
      </c>
      <c r="Z288">
        <v>0</v>
      </c>
      <c r="AA288">
        <v>0</v>
      </c>
      <c r="AB288">
        <v>0</v>
      </c>
      <c r="AC288">
        <v>5800000</v>
      </c>
      <c r="AD288">
        <v>0</v>
      </c>
      <c r="AE288">
        <v>0</v>
      </c>
      <c r="AF288">
        <v>0</v>
      </c>
      <c r="AG288">
        <v>500000</v>
      </c>
      <c r="AH288">
        <v>0</v>
      </c>
      <c r="AI288">
        <v>500000</v>
      </c>
      <c r="AJ288">
        <v>8750000</v>
      </c>
      <c r="AK288">
        <v>8250000</v>
      </c>
      <c r="AL288">
        <v>6750000</v>
      </c>
      <c r="AM288">
        <v>1800000</v>
      </c>
      <c r="AN288">
        <v>27850000</v>
      </c>
      <c r="AO288">
        <v>20815000</v>
      </c>
      <c r="AP288">
        <v>4150000</v>
      </c>
      <c r="AQ288">
        <v>1950000</v>
      </c>
      <c r="AR288">
        <v>5700000</v>
      </c>
      <c r="AS288">
        <v>2100000</v>
      </c>
      <c r="AT288">
        <v>0</v>
      </c>
      <c r="AU288">
        <v>0</v>
      </c>
      <c r="AV288">
        <v>9570000</v>
      </c>
      <c r="AW288">
        <v>9070000</v>
      </c>
      <c r="AX288">
        <v>0</v>
      </c>
      <c r="AY288">
        <v>0</v>
      </c>
      <c r="AZ288">
        <v>0</v>
      </c>
      <c r="BA288">
        <v>0</v>
      </c>
      <c r="BB288">
        <v>0</v>
      </c>
      <c r="BC288">
        <v>0</v>
      </c>
    </row>
    <row r="289" spans="1:55" x14ac:dyDescent="0.3">
      <c r="A289" t="s">
        <v>3090</v>
      </c>
      <c r="B289">
        <v>222054</v>
      </c>
      <c r="C289">
        <v>16530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2632</v>
      </c>
      <c r="B290">
        <v>20249344</v>
      </c>
      <c r="C290">
        <v>7100000</v>
      </c>
      <c r="D290">
        <v>48462000</v>
      </c>
      <c r="E290">
        <v>0</v>
      </c>
      <c r="F290">
        <v>0</v>
      </c>
      <c r="G290">
        <v>0</v>
      </c>
      <c r="H290">
        <v>0</v>
      </c>
      <c r="I290">
        <v>29058777</v>
      </c>
      <c r="J290">
        <v>0</v>
      </c>
      <c r="K290">
        <v>0</v>
      </c>
      <c r="L290">
        <v>0</v>
      </c>
      <c r="M290">
        <v>0</v>
      </c>
      <c r="N290">
        <v>0</v>
      </c>
      <c r="O290">
        <v>0</v>
      </c>
      <c r="P290">
        <v>0</v>
      </c>
      <c r="Q290">
        <v>0</v>
      </c>
      <c r="R290">
        <v>0</v>
      </c>
      <c r="S290">
        <v>0</v>
      </c>
      <c r="T290">
        <v>800000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15000</v>
      </c>
      <c r="AZ290">
        <v>115000</v>
      </c>
      <c r="BA290">
        <v>97</v>
      </c>
      <c r="BB290">
        <v>64</v>
      </c>
      <c r="BC290">
        <v>32</v>
      </c>
    </row>
    <row r="291" spans="1:55" x14ac:dyDescent="0.3">
      <c r="A291" t="s">
        <v>2633</v>
      </c>
      <c r="B291">
        <v>20249344</v>
      </c>
      <c r="C291">
        <v>7100000</v>
      </c>
      <c r="D291">
        <v>48462000</v>
      </c>
      <c r="E291">
        <v>0</v>
      </c>
      <c r="F291">
        <v>0</v>
      </c>
      <c r="G291">
        <v>0</v>
      </c>
      <c r="H291">
        <v>0</v>
      </c>
      <c r="I291">
        <v>29058777</v>
      </c>
      <c r="J291">
        <v>0</v>
      </c>
      <c r="K291">
        <v>0</v>
      </c>
      <c r="L291">
        <v>0</v>
      </c>
      <c r="M291">
        <v>0</v>
      </c>
      <c r="N291">
        <v>0</v>
      </c>
      <c r="O291">
        <v>0</v>
      </c>
      <c r="P291">
        <v>0</v>
      </c>
      <c r="Q291">
        <v>0</v>
      </c>
      <c r="R291">
        <v>0</v>
      </c>
      <c r="S291">
        <v>0</v>
      </c>
      <c r="T291">
        <v>800000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2634</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15000</v>
      </c>
      <c r="AZ292">
        <v>115000</v>
      </c>
      <c r="BA292">
        <v>97</v>
      </c>
      <c r="BB292">
        <v>64</v>
      </c>
      <c r="BC292">
        <v>32</v>
      </c>
    </row>
    <row r="293" spans="1:55" x14ac:dyDescent="0.3">
      <c r="A293" t="s">
        <v>3091</v>
      </c>
      <c r="B293">
        <v>0</v>
      </c>
      <c r="C293">
        <v>0</v>
      </c>
      <c r="D293">
        <v>115350</v>
      </c>
      <c r="E293">
        <v>110500</v>
      </c>
      <c r="F293">
        <v>485000</v>
      </c>
      <c r="G293">
        <v>40000</v>
      </c>
      <c r="H293">
        <v>1228327.3899999999</v>
      </c>
      <c r="I293">
        <v>30353</v>
      </c>
      <c r="J293">
        <v>30353</v>
      </c>
      <c r="K293">
        <v>30353</v>
      </c>
      <c r="L293">
        <v>75807</v>
      </c>
      <c r="M293">
        <v>73857</v>
      </c>
      <c r="N293">
        <v>0</v>
      </c>
      <c r="O293">
        <v>0</v>
      </c>
      <c r="P293">
        <v>14037.77</v>
      </c>
      <c r="Q293">
        <v>14038</v>
      </c>
      <c r="R293">
        <v>14038</v>
      </c>
      <c r="S293">
        <v>0</v>
      </c>
      <c r="T293">
        <v>0</v>
      </c>
      <c r="U293">
        <v>0</v>
      </c>
      <c r="V293">
        <v>0</v>
      </c>
      <c r="W293">
        <v>0</v>
      </c>
      <c r="X293">
        <v>0</v>
      </c>
      <c r="Y293">
        <v>15885000</v>
      </c>
      <c r="Z293">
        <v>11135000</v>
      </c>
      <c r="AA293">
        <v>0</v>
      </c>
      <c r="AB293">
        <v>7500000</v>
      </c>
      <c r="AC293">
        <v>0</v>
      </c>
      <c r="AD293">
        <v>4800000</v>
      </c>
      <c r="AE293">
        <v>2600000</v>
      </c>
      <c r="AF293">
        <v>1400000</v>
      </c>
      <c r="AG293">
        <v>0</v>
      </c>
      <c r="AH293">
        <v>500000</v>
      </c>
      <c r="AI293">
        <v>0</v>
      </c>
      <c r="AJ293">
        <v>0</v>
      </c>
      <c r="AK293">
        <v>0</v>
      </c>
      <c r="AL293">
        <v>0</v>
      </c>
      <c r="AM293">
        <v>0</v>
      </c>
      <c r="AN293">
        <v>0</v>
      </c>
      <c r="AO293">
        <v>0</v>
      </c>
      <c r="AP293">
        <v>0</v>
      </c>
      <c r="AQ293">
        <v>0</v>
      </c>
      <c r="AR293">
        <v>63762.9</v>
      </c>
      <c r="AS293">
        <v>63763</v>
      </c>
      <c r="AT293">
        <v>1913752</v>
      </c>
      <c r="AU293">
        <v>60000</v>
      </c>
      <c r="AV293">
        <v>95000</v>
      </c>
      <c r="AW293">
        <v>60000</v>
      </c>
      <c r="AX293">
        <v>7605000</v>
      </c>
      <c r="AY293">
        <v>0</v>
      </c>
      <c r="AZ293">
        <v>0</v>
      </c>
      <c r="BA293">
        <v>0</v>
      </c>
      <c r="BB293">
        <v>0</v>
      </c>
      <c r="BC293">
        <v>0</v>
      </c>
    </row>
    <row r="294" spans="1:55" x14ac:dyDescent="0.3">
      <c r="A294" t="s">
        <v>2636</v>
      </c>
      <c r="B294">
        <v>-19297030</v>
      </c>
      <c r="C294">
        <v>-10445267</v>
      </c>
      <c r="D294">
        <v>-36128203.289999999</v>
      </c>
      <c r="E294">
        <v>-24569742</v>
      </c>
      <c r="F294">
        <v>-16946157</v>
      </c>
      <c r="G294">
        <v>-10837686</v>
      </c>
      <c r="H294">
        <v>-30156878.27</v>
      </c>
      <c r="I294">
        <v>-22644906</v>
      </c>
      <c r="J294">
        <v>-13123909</v>
      </c>
      <c r="K294">
        <v>-8213928</v>
      </c>
      <c r="L294">
        <v>-12569734.57</v>
      </c>
      <c r="M294">
        <v>-6680676</v>
      </c>
      <c r="N294">
        <v>-207277</v>
      </c>
      <c r="O294">
        <v>-123877</v>
      </c>
      <c r="P294">
        <v>-24875010.460000001</v>
      </c>
      <c r="Q294">
        <v>-12036800</v>
      </c>
      <c r="R294">
        <v>-4593720</v>
      </c>
      <c r="S294">
        <v>-3345220</v>
      </c>
      <c r="T294">
        <v>-5518982</v>
      </c>
      <c r="U294">
        <v>-3776797</v>
      </c>
      <c r="V294">
        <v>-2762391</v>
      </c>
      <c r="W294">
        <v>-1056196</v>
      </c>
      <c r="X294">
        <v>-15280392</v>
      </c>
      <c r="Y294">
        <v>-8955877</v>
      </c>
      <c r="Z294">
        <v>-3808211</v>
      </c>
      <c r="AA294">
        <v>-810356</v>
      </c>
      <c r="AB294">
        <v>-11322942</v>
      </c>
      <c r="AC294">
        <v>-10107587</v>
      </c>
      <c r="AD294">
        <v>-8327231</v>
      </c>
      <c r="AE294">
        <v>-2654356</v>
      </c>
      <c r="AF294">
        <v>-7123160.5199999996</v>
      </c>
      <c r="AG294">
        <v>-5607805</v>
      </c>
      <c r="AH294">
        <v>-4435789</v>
      </c>
      <c r="AI294">
        <v>-595444</v>
      </c>
      <c r="AJ294">
        <v>-8429917.1999999993</v>
      </c>
      <c r="AK294">
        <v>-7002438</v>
      </c>
      <c r="AL294">
        <v>-5124959</v>
      </c>
      <c r="AM294">
        <v>-1197479</v>
      </c>
      <c r="AN294">
        <v>-21689927.199999999</v>
      </c>
      <c r="AO294">
        <v>-14538448</v>
      </c>
      <c r="AP294">
        <v>-2011969</v>
      </c>
      <c r="AQ294">
        <v>-1185489</v>
      </c>
      <c r="AR294">
        <v>-3285029</v>
      </c>
      <c r="AS294">
        <v>-682570</v>
      </c>
      <c r="AT294">
        <v>-255111</v>
      </c>
      <c r="AU294">
        <v>-27459</v>
      </c>
      <c r="AV294">
        <v>-9581390.3000000007</v>
      </c>
      <c r="AW294">
        <v>-6069065</v>
      </c>
      <c r="AX294">
        <v>-4703960</v>
      </c>
      <c r="AY294">
        <v>0</v>
      </c>
      <c r="AZ294">
        <v>0</v>
      </c>
      <c r="BA294">
        <v>0</v>
      </c>
      <c r="BB294">
        <v>0</v>
      </c>
      <c r="BC294">
        <v>0</v>
      </c>
    </row>
    <row r="295" spans="1:55" x14ac:dyDescent="0.3">
      <c r="A295" t="s">
        <v>2637</v>
      </c>
      <c r="B295">
        <v>0</v>
      </c>
      <c r="C295">
        <v>0</v>
      </c>
      <c r="D295">
        <v>0</v>
      </c>
      <c r="E295">
        <v>-24569742</v>
      </c>
      <c r="F295">
        <v>-16561157</v>
      </c>
      <c r="G295">
        <v>-10627686</v>
      </c>
      <c r="H295">
        <v>-29826878.27</v>
      </c>
      <c r="I295">
        <v>0</v>
      </c>
      <c r="J295">
        <v>-13123909</v>
      </c>
      <c r="K295">
        <v>-8213928</v>
      </c>
      <c r="L295">
        <v>-12569734.57</v>
      </c>
      <c r="M295">
        <v>-6680676</v>
      </c>
      <c r="N295">
        <v>-207277</v>
      </c>
      <c r="O295">
        <v>-123877</v>
      </c>
      <c r="P295">
        <v>-24875010.460000001</v>
      </c>
      <c r="Q295">
        <v>-12036800</v>
      </c>
      <c r="R295">
        <v>-4593720</v>
      </c>
      <c r="S295">
        <v>-3345220</v>
      </c>
      <c r="T295">
        <v>0</v>
      </c>
      <c r="U295">
        <v>-3776797</v>
      </c>
      <c r="V295">
        <v>-2762391</v>
      </c>
      <c r="W295">
        <v>-1056196</v>
      </c>
      <c r="X295">
        <v>-15280392</v>
      </c>
      <c r="Y295">
        <v>0</v>
      </c>
      <c r="Z295">
        <v>0</v>
      </c>
      <c r="AA295">
        <v>0</v>
      </c>
      <c r="AB295">
        <v>0</v>
      </c>
      <c r="AC295">
        <v>-10107587</v>
      </c>
      <c r="AD295">
        <v>0</v>
      </c>
      <c r="AE295">
        <v>0</v>
      </c>
      <c r="AF295">
        <v>0</v>
      </c>
      <c r="AG295">
        <v>-5607805</v>
      </c>
      <c r="AH295">
        <v>0</v>
      </c>
      <c r="AI295">
        <v>-595444</v>
      </c>
      <c r="AJ295">
        <v>-8429917.1999999993</v>
      </c>
      <c r="AK295">
        <v>-7002438</v>
      </c>
      <c r="AL295">
        <v>-5124959</v>
      </c>
      <c r="AM295">
        <v>-1197479</v>
      </c>
      <c r="AN295">
        <v>-21689927.199999999</v>
      </c>
      <c r="AO295">
        <v>-14538448</v>
      </c>
      <c r="AP295">
        <v>-2011969</v>
      </c>
      <c r="AQ295">
        <v>-1185489</v>
      </c>
      <c r="AR295">
        <v>-3284837.2</v>
      </c>
      <c r="AS295">
        <v>-682378</v>
      </c>
      <c r="AT295">
        <v>0</v>
      </c>
      <c r="AU295">
        <v>0</v>
      </c>
      <c r="AV295">
        <v>-9345659.9399999995</v>
      </c>
      <c r="AW295">
        <v>-6069065</v>
      </c>
      <c r="AX295">
        <v>0</v>
      </c>
      <c r="AY295">
        <v>0</v>
      </c>
      <c r="AZ295">
        <v>0</v>
      </c>
      <c r="BA295">
        <v>0</v>
      </c>
      <c r="BB295">
        <v>0</v>
      </c>
      <c r="BC295">
        <v>0</v>
      </c>
    </row>
    <row r="296" spans="1:55" x14ac:dyDescent="0.3">
      <c r="A296" t="s">
        <v>2638</v>
      </c>
      <c r="B296">
        <v>0</v>
      </c>
      <c r="C296">
        <v>0</v>
      </c>
      <c r="D296">
        <v>0</v>
      </c>
      <c r="E296">
        <v>-24569742</v>
      </c>
      <c r="F296">
        <v>-16561157</v>
      </c>
      <c r="G296">
        <v>-10627686</v>
      </c>
      <c r="H296">
        <v>-29826878.27</v>
      </c>
      <c r="I296">
        <v>0</v>
      </c>
      <c r="J296">
        <v>-13123909</v>
      </c>
      <c r="K296">
        <v>-8213928</v>
      </c>
      <c r="L296">
        <v>-12569734.57</v>
      </c>
      <c r="M296">
        <v>-6680676</v>
      </c>
      <c r="N296">
        <v>-207277</v>
      </c>
      <c r="O296">
        <v>-123877</v>
      </c>
      <c r="P296">
        <v>-24875010.460000001</v>
      </c>
      <c r="Q296">
        <v>-12036800</v>
      </c>
      <c r="R296">
        <v>-4593720</v>
      </c>
      <c r="S296">
        <v>-3345220</v>
      </c>
      <c r="T296">
        <v>0</v>
      </c>
      <c r="U296">
        <v>-3776797</v>
      </c>
      <c r="V296">
        <v>-2762391</v>
      </c>
      <c r="W296">
        <v>-1056196</v>
      </c>
      <c r="X296">
        <v>-15280392</v>
      </c>
      <c r="Y296">
        <v>0</v>
      </c>
      <c r="Z296">
        <v>0</v>
      </c>
      <c r="AA296">
        <v>0</v>
      </c>
      <c r="AB296">
        <v>0</v>
      </c>
      <c r="AC296">
        <v>-10107587</v>
      </c>
      <c r="AD296">
        <v>0</v>
      </c>
      <c r="AE296">
        <v>0</v>
      </c>
      <c r="AF296">
        <v>0</v>
      </c>
      <c r="AG296">
        <v>-5607805</v>
      </c>
      <c r="AH296">
        <v>0</v>
      </c>
      <c r="AI296">
        <v>-595444</v>
      </c>
      <c r="AJ296">
        <v>-8429917.1999999993</v>
      </c>
      <c r="AK296">
        <v>-7002438</v>
      </c>
      <c r="AL296">
        <v>-5124959</v>
      </c>
      <c r="AM296">
        <v>-1197479</v>
      </c>
      <c r="AN296">
        <v>-21689927.199999999</v>
      </c>
      <c r="AO296">
        <v>-14538448</v>
      </c>
      <c r="AP296">
        <v>-2011969</v>
      </c>
      <c r="AQ296">
        <v>-1185489</v>
      </c>
      <c r="AR296">
        <v>-3284837.2</v>
      </c>
      <c r="AS296">
        <v>-682378</v>
      </c>
      <c r="AT296">
        <v>0</v>
      </c>
      <c r="AU296">
        <v>0</v>
      </c>
      <c r="AV296">
        <v>-9345659.9399999995</v>
      </c>
      <c r="AW296">
        <v>-6069065</v>
      </c>
      <c r="AX296">
        <v>0</v>
      </c>
      <c r="AY296">
        <v>0</v>
      </c>
      <c r="AZ296">
        <v>0</v>
      </c>
      <c r="BA296">
        <v>0</v>
      </c>
      <c r="BB296">
        <v>0</v>
      </c>
      <c r="BC296">
        <v>0</v>
      </c>
    </row>
    <row r="297" spans="1:55" x14ac:dyDescent="0.3">
      <c r="A297" t="s">
        <v>2639</v>
      </c>
      <c r="B297">
        <v>-19297030</v>
      </c>
      <c r="C297">
        <v>-10445267</v>
      </c>
      <c r="D297">
        <v>-36128203.289999999</v>
      </c>
      <c r="E297">
        <v>0</v>
      </c>
      <c r="F297">
        <v>0</v>
      </c>
      <c r="G297">
        <v>0</v>
      </c>
      <c r="H297">
        <v>0</v>
      </c>
      <c r="I297">
        <v>-22644906</v>
      </c>
      <c r="J297">
        <v>0</v>
      </c>
      <c r="K297">
        <v>0</v>
      </c>
      <c r="L297">
        <v>0</v>
      </c>
      <c r="M297">
        <v>0</v>
      </c>
      <c r="N297">
        <v>0</v>
      </c>
      <c r="O297">
        <v>0</v>
      </c>
      <c r="P297">
        <v>0</v>
      </c>
      <c r="Q297">
        <v>0</v>
      </c>
      <c r="R297">
        <v>0</v>
      </c>
      <c r="S297">
        <v>0</v>
      </c>
      <c r="T297">
        <v>-5518982</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2640</v>
      </c>
      <c r="B298">
        <v>-19297030</v>
      </c>
      <c r="C298">
        <v>-10445267</v>
      </c>
      <c r="D298">
        <v>-36128203.289999999</v>
      </c>
      <c r="E298">
        <v>0</v>
      </c>
      <c r="F298">
        <v>0</v>
      </c>
      <c r="G298">
        <v>0</v>
      </c>
      <c r="H298">
        <v>0</v>
      </c>
      <c r="I298">
        <v>-22644906</v>
      </c>
      <c r="J298">
        <v>0</v>
      </c>
      <c r="K298">
        <v>0</v>
      </c>
      <c r="L298">
        <v>0</v>
      </c>
      <c r="M298">
        <v>0</v>
      </c>
      <c r="N298">
        <v>0</v>
      </c>
      <c r="O298">
        <v>0</v>
      </c>
      <c r="P298">
        <v>0</v>
      </c>
      <c r="Q298">
        <v>0</v>
      </c>
      <c r="R298">
        <v>0</v>
      </c>
      <c r="S298">
        <v>0</v>
      </c>
      <c r="T298">
        <v>-5518982</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3092</v>
      </c>
      <c r="B299">
        <v>0</v>
      </c>
      <c r="C299">
        <v>0</v>
      </c>
      <c r="D299">
        <v>0</v>
      </c>
      <c r="E299">
        <v>0</v>
      </c>
      <c r="F299">
        <v>-385000</v>
      </c>
      <c r="G299">
        <v>-210000</v>
      </c>
      <c r="H299">
        <v>-330000</v>
      </c>
      <c r="I299">
        <v>0</v>
      </c>
      <c r="J299">
        <v>0</v>
      </c>
      <c r="K299">
        <v>0</v>
      </c>
      <c r="L299">
        <v>0</v>
      </c>
      <c r="M299">
        <v>0</v>
      </c>
      <c r="N299">
        <v>0</v>
      </c>
      <c r="O299">
        <v>0</v>
      </c>
      <c r="P299">
        <v>0</v>
      </c>
      <c r="Q299">
        <v>0</v>
      </c>
      <c r="R299">
        <v>0</v>
      </c>
      <c r="S299">
        <v>0</v>
      </c>
      <c r="T299">
        <v>0</v>
      </c>
      <c r="U299">
        <v>0</v>
      </c>
      <c r="V299">
        <v>0</v>
      </c>
      <c r="W299">
        <v>0</v>
      </c>
      <c r="X299">
        <v>0</v>
      </c>
      <c r="Y299">
        <v>-8955877</v>
      </c>
      <c r="Z299">
        <v>-3808211</v>
      </c>
      <c r="AA299">
        <v>-810356</v>
      </c>
      <c r="AB299">
        <v>-11322942</v>
      </c>
      <c r="AC299">
        <v>0</v>
      </c>
      <c r="AD299">
        <v>-8327231</v>
      </c>
      <c r="AE299">
        <v>-2654356</v>
      </c>
      <c r="AF299">
        <v>-7123160.5199999996</v>
      </c>
      <c r="AG299">
        <v>0</v>
      </c>
      <c r="AH299">
        <v>-4435789</v>
      </c>
      <c r="AI299">
        <v>0</v>
      </c>
      <c r="AJ299">
        <v>0</v>
      </c>
      <c r="AK299">
        <v>0</v>
      </c>
      <c r="AL299">
        <v>0</v>
      </c>
      <c r="AM299">
        <v>0</v>
      </c>
      <c r="AN299">
        <v>0</v>
      </c>
      <c r="AO299">
        <v>0</v>
      </c>
      <c r="AP299">
        <v>0</v>
      </c>
      <c r="AQ299">
        <v>0</v>
      </c>
      <c r="AR299">
        <v>-191.8</v>
      </c>
      <c r="AS299">
        <v>-192</v>
      </c>
      <c r="AT299">
        <v>-255111</v>
      </c>
      <c r="AU299">
        <v>-27459</v>
      </c>
      <c r="AV299">
        <v>-235730.36</v>
      </c>
      <c r="AW299">
        <v>0</v>
      </c>
      <c r="AX299">
        <v>-4703960</v>
      </c>
      <c r="AY299">
        <v>0</v>
      </c>
      <c r="AZ299">
        <v>0</v>
      </c>
      <c r="BA299">
        <v>0</v>
      </c>
      <c r="BB299">
        <v>0</v>
      </c>
      <c r="BC299">
        <v>0</v>
      </c>
    </row>
    <row r="300" spans="1:55" x14ac:dyDescent="0.3">
      <c r="A300" t="s">
        <v>2642</v>
      </c>
      <c r="B300">
        <v>-1508374</v>
      </c>
      <c r="C300">
        <v>-197997</v>
      </c>
      <c r="D300">
        <v>0</v>
      </c>
      <c r="E300">
        <v>-1784207</v>
      </c>
      <c r="F300">
        <v>-1565264</v>
      </c>
      <c r="G300">
        <v>-607128</v>
      </c>
      <c r="H300">
        <v>-2709.61</v>
      </c>
      <c r="I300">
        <v>0</v>
      </c>
      <c r="J300">
        <v>0</v>
      </c>
      <c r="K300">
        <v>0</v>
      </c>
      <c r="L300">
        <v>-820.86</v>
      </c>
      <c r="M300">
        <v>-821</v>
      </c>
      <c r="N300">
        <v>-592</v>
      </c>
      <c r="O300">
        <v>-294</v>
      </c>
      <c r="P300">
        <v>-1590.66</v>
      </c>
      <c r="Q300">
        <v>-447</v>
      </c>
      <c r="R300">
        <v>-258</v>
      </c>
      <c r="S300">
        <v>-100</v>
      </c>
      <c r="T300">
        <v>-385.97</v>
      </c>
      <c r="U300">
        <v>-287</v>
      </c>
      <c r="V300">
        <v>-190</v>
      </c>
      <c r="W300">
        <v>0</v>
      </c>
      <c r="X300">
        <v>-770.99</v>
      </c>
      <c r="Y300">
        <v>-642</v>
      </c>
      <c r="Z300">
        <v>-444</v>
      </c>
      <c r="AA300">
        <v>-249</v>
      </c>
      <c r="AB300">
        <v>-1281.8900000000001</v>
      </c>
      <c r="AC300">
        <v>-924</v>
      </c>
      <c r="AD300">
        <v>-688</v>
      </c>
      <c r="AE300">
        <v>-341</v>
      </c>
      <c r="AF300">
        <v>-4612.32</v>
      </c>
      <c r="AG300">
        <v>-4448</v>
      </c>
      <c r="AH300">
        <v>-4059</v>
      </c>
      <c r="AI300">
        <v>-290</v>
      </c>
      <c r="AJ300">
        <v>-2358.09</v>
      </c>
      <c r="AK300">
        <v>-1938</v>
      </c>
      <c r="AL300">
        <v>-777</v>
      </c>
      <c r="AM300">
        <v>-398</v>
      </c>
      <c r="AN300">
        <v>-269.75</v>
      </c>
      <c r="AO300">
        <v>-270</v>
      </c>
      <c r="AP300">
        <v>-270</v>
      </c>
      <c r="AQ300">
        <v>-270</v>
      </c>
      <c r="AR300">
        <v>-1179.6400000000001</v>
      </c>
      <c r="AS300">
        <v>-813</v>
      </c>
      <c r="AT300">
        <v>-503</v>
      </c>
      <c r="AU300">
        <v>-194</v>
      </c>
      <c r="AV300">
        <v>-544.92999999999995</v>
      </c>
      <c r="AW300">
        <v>-409</v>
      </c>
      <c r="AX300">
        <v>-272</v>
      </c>
      <c r="AY300">
        <v>0</v>
      </c>
      <c r="AZ300">
        <v>0</v>
      </c>
      <c r="BA300">
        <v>0</v>
      </c>
      <c r="BB300">
        <v>0</v>
      </c>
      <c r="BC300">
        <v>0</v>
      </c>
    </row>
    <row r="301" spans="1:55" x14ac:dyDescent="0.3">
      <c r="A301" t="s">
        <v>2645</v>
      </c>
      <c r="B301">
        <v>0</v>
      </c>
      <c r="C301">
        <v>0</v>
      </c>
      <c r="D301">
        <v>0</v>
      </c>
      <c r="E301">
        <v>0</v>
      </c>
      <c r="F301">
        <v>0</v>
      </c>
      <c r="G301">
        <v>0</v>
      </c>
      <c r="H301">
        <v>0</v>
      </c>
      <c r="I301">
        <v>0</v>
      </c>
      <c r="J301">
        <v>0</v>
      </c>
      <c r="K301">
        <v>0</v>
      </c>
      <c r="L301">
        <v>497153.49</v>
      </c>
      <c r="M301">
        <v>496852</v>
      </c>
      <c r="N301">
        <v>431513</v>
      </c>
      <c r="O301">
        <v>170815</v>
      </c>
      <c r="P301">
        <v>554204.11</v>
      </c>
      <c r="Q301">
        <v>63603</v>
      </c>
      <c r="R301">
        <v>63603</v>
      </c>
      <c r="S301">
        <v>0</v>
      </c>
      <c r="T301">
        <v>0</v>
      </c>
      <c r="U301">
        <v>0</v>
      </c>
      <c r="V301">
        <v>0</v>
      </c>
      <c r="W301">
        <v>0</v>
      </c>
      <c r="X301">
        <v>0</v>
      </c>
      <c r="Y301">
        <v>0</v>
      </c>
      <c r="Z301">
        <v>0</v>
      </c>
      <c r="AA301">
        <v>0</v>
      </c>
      <c r="AB301">
        <v>0</v>
      </c>
      <c r="AC301">
        <v>0</v>
      </c>
      <c r="AD301">
        <v>0</v>
      </c>
      <c r="AE301">
        <v>0</v>
      </c>
      <c r="AF301">
        <v>6616176</v>
      </c>
      <c r="AG301">
        <v>6616176</v>
      </c>
      <c r="AH301">
        <v>6616176</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row>
    <row r="302" spans="1:55" x14ac:dyDescent="0.3">
      <c r="A302" t="s">
        <v>3093</v>
      </c>
      <c r="B302">
        <v>0</v>
      </c>
      <c r="C302">
        <v>0</v>
      </c>
      <c r="D302">
        <v>-761216.03</v>
      </c>
      <c r="E302">
        <v>-761216</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row>
    <row r="303" spans="1:55" x14ac:dyDescent="0.3">
      <c r="A303" t="s">
        <v>3094</v>
      </c>
      <c r="B303">
        <v>-259581</v>
      </c>
      <c r="C303">
        <v>-259581</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row>
    <row r="304" spans="1:55" x14ac:dyDescent="0.3">
      <c r="A304" t="s">
        <v>2646</v>
      </c>
      <c r="B304">
        <v>-3129215</v>
      </c>
      <c r="C304">
        <v>-107</v>
      </c>
      <c r="D304">
        <v>-3633080.19</v>
      </c>
      <c r="E304">
        <v>-3633029</v>
      </c>
      <c r="F304">
        <v>-3558914</v>
      </c>
      <c r="G304">
        <v>-62</v>
      </c>
      <c r="H304">
        <v>-5014931.0199999996</v>
      </c>
      <c r="I304">
        <v>-5014930</v>
      </c>
      <c r="J304">
        <v>-4936095</v>
      </c>
      <c r="K304">
        <v>0</v>
      </c>
      <c r="L304">
        <v>-6282449.8399999999</v>
      </c>
      <c r="M304">
        <v>-6282426</v>
      </c>
      <c r="N304">
        <v>-6266141</v>
      </c>
      <c r="O304">
        <v>0</v>
      </c>
      <c r="P304">
        <v>-3724688.81</v>
      </c>
      <c r="Q304">
        <v>-3724685</v>
      </c>
      <c r="R304">
        <v>-3715005</v>
      </c>
      <c r="S304">
        <v>0</v>
      </c>
      <c r="T304">
        <v>-3141005.87</v>
      </c>
      <c r="U304">
        <v>-3140998</v>
      </c>
      <c r="V304">
        <v>-3141154</v>
      </c>
      <c r="W304">
        <v>0</v>
      </c>
      <c r="X304">
        <v>-2916824.65</v>
      </c>
      <c r="Y304">
        <v>-2916813</v>
      </c>
      <c r="Z304">
        <v>-2916495</v>
      </c>
      <c r="AA304">
        <v>0</v>
      </c>
      <c r="AB304">
        <v>-2507590.04</v>
      </c>
      <c r="AC304">
        <v>-2507448</v>
      </c>
      <c r="AD304">
        <v>-2507331</v>
      </c>
      <c r="AE304">
        <v>-1</v>
      </c>
      <c r="AF304">
        <v>-2069545.08</v>
      </c>
      <c r="AG304">
        <v>-2069540</v>
      </c>
      <c r="AH304">
        <v>-2069426</v>
      </c>
      <c r="AI304">
        <v>-10</v>
      </c>
      <c r="AJ304">
        <v>-806100.54</v>
      </c>
      <c r="AK304">
        <v>-806081</v>
      </c>
      <c r="AL304">
        <v>-806043</v>
      </c>
      <c r="AM304">
        <v>0</v>
      </c>
      <c r="AN304">
        <v>-544610.68999999994</v>
      </c>
      <c r="AO304">
        <v>-544608</v>
      </c>
      <c r="AP304">
        <v>-544569</v>
      </c>
      <c r="AQ304">
        <v>-19</v>
      </c>
      <c r="AR304">
        <v>-1266988.3799999999</v>
      </c>
      <c r="AS304">
        <v>-1263816</v>
      </c>
      <c r="AT304">
        <v>-1263414</v>
      </c>
      <c r="AU304">
        <v>-3</v>
      </c>
      <c r="AV304">
        <v>-733471.81</v>
      </c>
      <c r="AW304">
        <v>-733471</v>
      </c>
      <c r="AX304">
        <v>-733358</v>
      </c>
      <c r="AY304">
        <v>-14498</v>
      </c>
      <c r="AZ304">
        <v>-767250</v>
      </c>
      <c r="BA304">
        <v>-755825</v>
      </c>
      <c r="BB304">
        <v>-742339</v>
      </c>
      <c r="BC304">
        <v>0</v>
      </c>
    </row>
    <row r="305" spans="1:55" x14ac:dyDescent="0.3">
      <c r="A305" t="s">
        <v>2647</v>
      </c>
      <c r="B305">
        <v>-500788</v>
      </c>
      <c r="C305">
        <v>-130682</v>
      </c>
      <c r="D305">
        <v>-775941.17</v>
      </c>
      <c r="E305">
        <v>-579953</v>
      </c>
      <c r="F305">
        <v>-214364</v>
      </c>
      <c r="G305">
        <v>-219352</v>
      </c>
      <c r="H305">
        <v>-966667.81</v>
      </c>
      <c r="I305">
        <v>-711990</v>
      </c>
      <c r="J305">
        <v>-491078</v>
      </c>
      <c r="K305">
        <v>-405929</v>
      </c>
      <c r="L305">
        <v>-610576.88</v>
      </c>
      <c r="M305">
        <v>-370882</v>
      </c>
      <c r="N305">
        <v>-223705</v>
      </c>
      <c r="O305">
        <v>-149088</v>
      </c>
      <c r="P305">
        <v>-482966.16</v>
      </c>
      <c r="Q305">
        <v>-383971</v>
      </c>
      <c r="R305">
        <v>-258702</v>
      </c>
      <c r="S305">
        <v>-130428</v>
      </c>
      <c r="T305">
        <v>-659734.21</v>
      </c>
      <c r="U305">
        <v>-505661</v>
      </c>
      <c r="V305">
        <v>-355606</v>
      </c>
      <c r="W305">
        <v>-165947</v>
      </c>
      <c r="X305">
        <v>-620751.21</v>
      </c>
      <c r="Y305">
        <v>-439642</v>
      </c>
      <c r="Z305">
        <v>-422600</v>
      </c>
      <c r="AA305">
        <v>-154501</v>
      </c>
      <c r="AB305">
        <v>-845059.69</v>
      </c>
      <c r="AC305">
        <v>-685337</v>
      </c>
      <c r="AD305">
        <v>-525962</v>
      </c>
      <c r="AE305">
        <v>-258994</v>
      </c>
      <c r="AF305">
        <v>-1175965.95</v>
      </c>
      <c r="AG305">
        <v>-909629</v>
      </c>
      <c r="AH305">
        <v>-620517</v>
      </c>
      <c r="AI305">
        <v>-230215</v>
      </c>
      <c r="AJ305">
        <v>-1236986.6200000001</v>
      </c>
      <c r="AK305">
        <v>-811701</v>
      </c>
      <c r="AL305">
        <v>-534907</v>
      </c>
      <c r="AM305">
        <v>-153705</v>
      </c>
      <c r="AN305">
        <v>-869495.19</v>
      </c>
      <c r="AO305">
        <v>-545114</v>
      </c>
      <c r="AP305">
        <v>-372420</v>
      </c>
      <c r="AQ305">
        <v>-122242</v>
      </c>
      <c r="AR305">
        <v>-690847.88</v>
      </c>
      <c r="AS305">
        <v>-445933</v>
      </c>
      <c r="AT305">
        <v>-341779</v>
      </c>
      <c r="AU305">
        <v>-97474</v>
      </c>
      <c r="AV305">
        <v>-790424.17</v>
      </c>
      <c r="AW305">
        <v>-460642</v>
      </c>
      <c r="AX305">
        <v>-408039</v>
      </c>
      <c r="AY305">
        <v>0</v>
      </c>
      <c r="AZ305">
        <v>0</v>
      </c>
      <c r="BA305">
        <v>0</v>
      </c>
      <c r="BB305">
        <v>0</v>
      </c>
      <c r="BC305">
        <v>0</v>
      </c>
    </row>
    <row r="306" spans="1:55" x14ac:dyDescent="0.3">
      <c r="A306" t="s">
        <v>2648</v>
      </c>
      <c r="B306">
        <v>0</v>
      </c>
      <c r="C306">
        <v>0</v>
      </c>
      <c r="D306">
        <v>-2164921.11</v>
      </c>
      <c r="E306">
        <v>0</v>
      </c>
      <c r="F306">
        <v>-761216</v>
      </c>
      <c r="G306">
        <v>-761216</v>
      </c>
      <c r="H306">
        <v>-391875.3</v>
      </c>
      <c r="I306">
        <v>-395637</v>
      </c>
      <c r="J306">
        <v>-402483</v>
      </c>
      <c r="K306">
        <v>-185693</v>
      </c>
      <c r="L306">
        <v>-4053923.1</v>
      </c>
      <c r="M306">
        <v>-168634</v>
      </c>
      <c r="N306">
        <v>-168634</v>
      </c>
      <c r="O306">
        <v>-168634</v>
      </c>
      <c r="P306">
        <v>0</v>
      </c>
      <c r="Q306">
        <v>0</v>
      </c>
      <c r="R306">
        <v>0</v>
      </c>
      <c r="S306">
        <v>0</v>
      </c>
      <c r="T306">
        <v>0.3</v>
      </c>
      <c r="U306">
        <v>0</v>
      </c>
      <c r="V306">
        <v>0</v>
      </c>
      <c r="W306">
        <v>0</v>
      </c>
      <c r="X306">
        <v>-0.51</v>
      </c>
      <c r="Y306">
        <v>0</v>
      </c>
      <c r="Z306">
        <v>0</v>
      </c>
      <c r="AA306">
        <v>0</v>
      </c>
      <c r="AB306">
        <v>-1.32</v>
      </c>
      <c r="AC306">
        <v>0</v>
      </c>
      <c r="AD306">
        <v>0</v>
      </c>
      <c r="AE306">
        <v>0</v>
      </c>
      <c r="AF306">
        <v>1.6</v>
      </c>
      <c r="AG306">
        <v>0</v>
      </c>
      <c r="AH306">
        <v>0</v>
      </c>
      <c r="AI306">
        <v>0</v>
      </c>
      <c r="AJ306">
        <v>0</v>
      </c>
      <c r="AK306">
        <v>0</v>
      </c>
      <c r="AL306">
        <v>0</v>
      </c>
      <c r="AM306">
        <v>0</v>
      </c>
      <c r="AN306">
        <v>0</v>
      </c>
      <c r="AO306">
        <v>0</v>
      </c>
      <c r="AP306">
        <v>0</v>
      </c>
      <c r="AQ306">
        <v>0</v>
      </c>
      <c r="AR306">
        <v>0</v>
      </c>
      <c r="AS306">
        <v>0</v>
      </c>
      <c r="AT306">
        <v>0</v>
      </c>
      <c r="AU306">
        <v>0</v>
      </c>
      <c r="AV306">
        <v>3680068.36</v>
      </c>
      <c r="AW306">
        <v>-327746</v>
      </c>
      <c r="AX306">
        <v>-327746</v>
      </c>
      <c r="AY306">
        <v>-436408</v>
      </c>
      <c r="AZ306">
        <v>3679159</v>
      </c>
      <c r="BA306">
        <v>1888101</v>
      </c>
      <c r="BB306">
        <v>12587</v>
      </c>
      <c r="BC306">
        <v>-329476</v>
      </c>
    </row>
    <row r="307" spans="1:55" x14ac:dyDescent="0.3">
      <c r="A307" t="s">
        <v>888</v>
      </c>
      <c r="B307">
        <v>-4223590</v>
      </c>
      <c r="C307">
        <v>-3917104</v>
      </c>
      <c r="D307">
        <v>5113988.2300000004</v>
      </c>
      <c r="E307">
        <v>8076353</v>
      </c>
      <c r="F307">
        <v>4581085</v>
      </c>
      <c r="G307">
        <v>6974556</v>
      </c>
      <c r="H307">
        <v>-2665956.62</v>
      </c>
      <c r="I307">
        <v>321667</v>
      </c>
      <c r="J307">
        <v>1347626</v>
      </c>
      <c r="K307">
        <v>-1174359</v>
      </c>
      <c r="L307">
        <v>1884320.65</v>
      </c>
      <c r="M307">
        <v>4451148</v>
      </c>
      <c r="N307">
        <v>-3034836</v>
      </c>
      <c r="O307">
        <v>-271078</v>
      </c>
      <c r="P307">
        <v>-12016014.220000001</v>
      </c>
      <c r="Q307">
        <v>-3968262</v>
      </c>
      <c r="R307">
        <v>-2490044</v>
      </c>
      <c r="S307">
        <v>-3075748</v>
      </c>
      <c r="T307">
        <v>-8520107.7400000002</v>
      </c>
      <c r="U307">
        <v>-6623743</v>
      </c>
      <c r="V307">
        <v>-5459341</v>
      </c>
      <c r="W307">
        <v>-1222143</v>
      </c>
      <c r="X307">
        <v>3066260.64</v>
      </c>
      <c r="Y307">
        <v>3572026</v>
      </c>
      <c r="Z307">
        <v>3987250</v>
      </c>
      <c r="AA307">
        <v>-965106</v>
      </c>
      <c r="AB307">
        <v>-7176874.9500000002</v>
      </c>
      <c r="AC307">
        <v>-7501296</v>
      </c>
      <c r="AD307">
        <v>-6561212</v>
      </c>
      <c r="AE307">
        <v>-313692</v>
      </c>
      <c r="AF307">
        <v>-2357106.27</v>
      </c>
      <c r="AG307">
        <v>-1475246</v>
      </c>
      <c r="AH307">
        <v>-13615</v>
      </c>
      <c r="AI307">
        <v>-325959</v>
      </c>
      <c r="AJ307">
        <v>-1725362.44</v>
      </c>
      <c r="AK307">
        <v>-372158</v>
      </c>
      <c r="AL307">
        <v>283314</v>
      </c>
      <c r="AM307">
        <v>448418</v>
      </c>
      <c r="AN307">
        <v>4745697.17</v>
      </c>
      <c r="AO307">
        <v>5186560</v>
      </c>
      <c r="AP307">
        <v>1220772</v>
      </c>
      <c r="AQ307">
        <v>641980</v>
      </c>
      <c r="AR307">
        <v>519718</v>
      </c>
      <c r="AS307">
        <v>-229369</v>
      </c>
      <c r="AT307">
        <v>52945</v>
      </c>
      <c r="AU307">
        <v>-65130</v>
      </c>
      <c r="AV307">
        <v>2239237.15</v>
      </c>
      <c r="AW307">
        <v>1538667</v>
      </c>
      <c r="AX307">
        <v>1431625</v>
      </c>
      <c r="AY307">
        <v>-435906</v>
      </c>
      <c r="AZ307">
        <v>3026909</v>
      </c>
      <c r="BA307">
        <v>1132373</v>
      </c>
      <c r="BB307">
        <v>-729688</v>
      </c>
      <c r="BC307">
        <v>-329444</v>
      </c>
    </row>
    <row r="308" spans="1:55" x14ac:dyDescent="0.3">
      <c r="A308" t="s">
        <v>889</v>
      </c>
      <c r="B308">
        <v>-2163433</v>
      </c>
      <c r="C308">
        <v>-1206732</v>
      </c>
      <c r="D308">
        <v>5143113.21</v>
      </c>
      <c r="E308">
        <v>4365304</v>
      </c>
      <c r="F308">
        <v>693636</v>
      </c>
      <c r="G308">
        <v>7063212</v>
      </c>
      <c r="H308">
        <v>-790927.24</v>
      </c>
      <c r="I308">
        <v>-1294610</v>
      </c>
      <c r="J308">
        <v>-96709</v>
      </c>
      <c r="K308">
        <v>-204431</v>
      </c>
      <c r="L308">
        <v>573945.88</v>
      </c>
      <c r="M308">
        <v>370969</v>
      </c>
      <c r="N308">
        <v>99375</v>
      </c>
      <c r="O308">
        <v>2373248</v>
      </c>
      <c r="P308">
        <v>6848.77</v>
      </c>
      <c r="Q308">
        <v>-514205</v>
      </c>
      <c r="R308">
        <v>-446451</v>
      </c>
      <c r="S308">
        <v>60716</v>
      </c>
      <c r="T308">
        <v>-88788.44</v>
      </c>
      <c r="U308">
        <v>-739860</v>
      </c>
      <c r="V308">
        <v>-1048731</v>
      </c>
      <c r="W308">
        <v>-301783</v>
      </c>
      <c r="X308">
        <v>89952.09</v>
      </c>
      <c r="Y308">
        <v>-623449</v>
      </c>
      <c r="Z308">
        <v>-729310</v>
      </c>
      <c r="AA308">
        <v>-1213016</v>
      </c>
      <c r="AB308">
        <v>735603.17</v>
      </c>
      <c r="AC308">
        <v>-399353</v>
      </c>
      <c r="AD308">
        <v>-98385</v>
      </c>
      <c r="AE308">
        <v>409374</v>
      </c>
      <c r="AF308">
        <v>-1141456.6399999999</v>
      </c>
      <c r="AG308">
        <v>-629052</v>
      </c>
      <c r="AH308">
        <v>-846550</v>
      </c>
      <c r="AI308">
        <v>-1148227</v>
      </c>
      <c r="AJ308">
        <v>2058207.29</v>
      </c>
      <c r="AK308">
        <v>2212457</v>
      </c>
      <c r="AL308">
        <v>792778</v>
      </c>
      <c r="AM308">
        <v>42726</v>
      </c>
      <c r="AN308">
        <v>64946.879999999997</v>
      </c>
      <c r="AO308">
        <v>-794</v>
      </c>
      <c r="AP308">
        <v>149458</v>
      </c>
      <c r="AQ308">
        <v>-10353</v>
      </c>
      <c r="AR308">
        <v>-962990.39</v>
      </c>
      <c r="AS308">
        <v>-1203771</v>
      </c>
      <c r="AT308">
        <v>-634399</v>
      </c>
      <c r="AU308">
        <v>-153491</v>
      </c>
      <c r="AV308">
        <v>-672791.22</v>
      </c>
      <c r="AW308">
        <v>-886331</v>
      </c>
      <c r="AX308">
        <v>-455758</v>
      </c>
      <c r="AY308">
        <v>-456636</v>
      </c>
      <c r="AZ308">
        <v>1381345</v>
      </c>
      <c r="BA308">
        <v>168113</v>
      </c>
      <c r="BB308">
        <v>-171735</v>
      </c>
      <c r="BC308">
        <v>504609</v>
      </c>
    </row>
    <row r="309" spans="1:55" x14ac:dyDescent="0.3">
      <c r="A309" t="s">
        <v>2649</v>
      </c>
      <c r="B309">
        <v>177878</v>
      </c>
      <c r="C309">
        <v>-3429</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row>
    <row r="310" spans="1:55" x14ac:dyDescent="0.3">
      <c r="A310" t="s">
        <v>2650</v>
      </c>
      <c r="B310">
        <v>0</v>
      </c>
      <c r="C310">
        <v>0</v>
      </c>
      <c r="D310">
        <v>22337.439999999999</v>
      </c>
      <c r="E310">
        <v>30981</v>
      </c>
      <c r="F310">
        <v>7395</v>
      </c>
      <c r="G310">
        <v>371</v>
      </c>
      <c r="H310">
        <v>-176866.11</v>
      </c>
      <c r="I310">
        <v>-188681</v>
      </c>
      <c r="J310">
        <v>-188466</v>
      </c>
      <c r="K310">
        <v>11391</v>
      </c>
      <c r="L310">
        <v>28946.03</v>
      </c>
      <c r="M310">
        <v>-156992</v>
      </c>
      <c r="N310">
        <v>71165</v>
      </c>
      <c r="O310">
        <v>59306</v>
      </c>
      <c r="P310">
        <v>-77655.19</v>
      </c>
      <c r="Q310">
        <v>0</v>
      </c>
      <c r="R310">
        <v>0</v>
      </c>
      <c r="S310">
        <v>0</v>
      </c>
      <c r="T310">
        <v>0</v>
      </c>
      <c r="U310">
        <v>0</v>
      </c>
      <c r="V310">
        <v>0</v>
      </c>
      <c r="W310">
        <v>0</v>
      </c>
      <c r="X310">
        <v>0</v>
      </c>
      <c r="Y310">
        <v>0</v>
      </c>
      <c r="Z310">
        <v>0</v>
      </c>
      <c r="AA310">
        <v>0</v>
      </c>
      <c r="AB310">
        <v>0</v>
      </c>
      <c r="AC310">
        <v>0</v>
      </c>
      <c r="AD310">
        <v>0</v>
      </c>
      <c r="AE310">
        <v>0</v>
      </c>
      <c r="AF310">
        <v>0</v>
      </c>
      <c r="AG310">
        <v>1208</v>
      </c>
      <c r="AH310">
        <v>1035</v>
      </c>
      <c r="AI310">
        <v>-71</v>
      </c>
      <c r="AJ310">
        <v>2369.69</v>
      </c>
      <c r="AK310">
        <v>-3339</v>
      </c>
      <c r="AL310">
        <v>-5132</v>
      </c>
      <c r="AM310">
        <v>-3478</v>
      </c>
      <c r="AN310">
        <v>-3453.12</v>
      </c>
      <c r="AO310">
        <v>-2883</v>
      </c>
      <c r="AP310">
        <v>0</v>
      </c>
      <c r="AQ310">
        <v>0</v>
      </c>
      <c r="AR310">
        <v>0</v>
      </c>
      <c r="AS310">
        <v>0</v>
      </c>
      <c r="AT310">
        <v>0</v>
      </c>
      <c r="AU310">
        <v>0</v>
      </c>
      <c r="AV310">
        <v>0</v>
      </c>
      <c r="AW310">
        <v>0</v>
      </c>
      <c r="AX310">
        <v>0</v>
      </c>
      <c r="AY310">
        <v>0</v>
      </c>
      <c r="AZ310">
        <v>0</v>
      </c>
      <c r="BA310">
        <v>0</v>
      </c>
      <c r="BB310">
        <v>0</v>
      </c>
      <c r="BC310">
        <v>0</v>
      </c>
    </row>
    <row r="311" spans="1:55" x14ac:dyDescent="0.3">
      <c r="A311" t="s">
        <v>2652</v>
      </c>
      <c r="B311">
        <v>7218688</v>
      </c>
      <c r="C311">
        <v>7218688</v>
      </c>
      <c r="D311">
        <v>2053237.35</v>
      </c>
      <c r="E311">
        <v>2053237</v>
      </c>
      <c r="F311">
        <v>2053237</v>
      </c>
      <c r="G311">
        <v>2053237</v>
      </c>
      <c r="H311">
        <v>3021030.7</v>
      </c>
      <c r="I311">
        <v>3021031</v>
      </c>
      <c r="J311">
        <v>3021031</v>
      </c>
      <c r="K311">
        <v>3021031</v>
      </c>
      <c r="L311">
        <v>2418138.7999999998</v>
      </c>
      <c r="M311">
        <v>2418139</v>
      </c>
      <c r="N311">
        <v>2418139</v>
      </c>
      <c r="O311">
        <v>2418139</v>
      </c>
      <c r="P311">
        <v>2488945.2200000002</v>
      </c>
      <c r="Q311">
        <v>2488945</v>
      </c>
      <c r="R311">
        <v>2488945</v>
      </c>
      <c r="S311">
        <v>2488945</v>
      </c>
      <c r="T311">
        <v>2577733.66</v>
      </c>
      <c r="U311">
        <v>2577734</v>
      </c>
      <c r="V311">
        <v>2577734</v>
      </c>
      <c r="W311">
        <v>2577734</v>
      </c>
      <c r="X311">
        <v>2487781.5699999998</v>
      </c>
      <c r="Y311">
        <v>2487782</v>
      </c>
      <c r="Z311">
        <v>2487782</v>
      </c>
      <c r="AA311">
        <v>2487782</v>
      </c>
      <c r="AB311">
        <v>1752178.4</v>
      </c>
      <c r="AC311">
        <v>1752178</v>
      </c>
      <c r="AD311">
        <v>1752178</v>
      </c>
      <c r="AE311">
        <v>1752178</v>
      </c>
      <c r="AF311">
        <v>2893635.04</v>
      </c>
      <c r="AG311">
        <v>2893635</v>
      </c>
      <c r="AH311">
        <v>2893635</v>
      </c>
      <c r="AI311">
        <v>2893635</v>
      </c>
      <c r="AJ311">
        <v>833058.06</v>
      </c>
      <c r="AK311">
        <v>833058</v>
      </c>
      <c r="AL311">
        <v>833058</v>
      </c>
      <c r="AM311">
        <v>833058</v>
      </c>
      <c r="AN311">
        <v>771564.29</v>
      </c>
      <c r="AO311">
        <v>771564</v>
      </c>
      <c r="AP311">
        <v>771564</v>
      </c>
      <c r="AQ311">
        <v>771564</v>
      </c>
      <c r="AR311">
        <v>1734554.68</v>
      </c>
      <c r="AS311">
        <v>1734555</v>
      </c>
      <c r="AT311">
        <v>1734555</v>
      </c>
      <c r="AU311">
        <v>1734555</v>
      </c>
      <c r="AV311">
        <v>2407345.9</v>
      </c>
      <c r="AW311">
        <v>2407346</v>
      </c>
      <c r="AX311">
        <v>2407346</v>
      </c>
      <c r="AY311">
        <v>2407346</v>
      </c>
      <c r="AZ311">
        <v>1026001</v>
      </c>
      <c r="BA311">
        <v>1026000</v>
      </c>
      <c r="BB311">
        <v>1026001</v>
      </c>
      <c r="BC311">
        <v>1026000</v>
      </c>
    </row>
    <row r="312" spans="1:55" x14ac:dyDescent="0.3">
      <c r="A312" t="s">
        <v>2653</v>
      </c>
      <c r="B312">
        <v>5233133</v>
      </c>
      <c r="C312">
        <v>6008527</v>
      </c>
      <c r="D312">
        <v>7218688</v>
      </c>
      <c r="E312">
        <v>6449522</v>
      </c>
      <c r="F312">
        <v>2754268</v>
      </c>
      <c r="G312">
        <v>9116820</v>
      </c>
      <c r="H312">
        <v>2053237.35</v>
      </c>
      <c r="I312">
        <v>1537740</v>
      </c>
      <c r="J312">
        <v>2735856</v>
      </c>
      <c r="K312">
        <v>2827991</v>
      </c>
      <c r="L312">
        <v>3021030.7</v>
      </c>
      <c r="M312">
        <v>2632116</v>
      </c>
      <c r="N312">
        <v>2588679</v>
      </c>
      <c r="O312">
        <v>4850693</v>
      </c>
      <c r="P312">
        <v>2418138.7999999998</v>
      </c>
      <c r="Q312">
        <v>1974740</v>
      </c>
      <c r="R312">
        <v>2042494</v>
      </c>
      <c r="S312">
        <v>2549661</v>
      </c>
      <c r="T312">
        <v>2488945.2200000002</v>
      </c>
      <c r="U312">
        <v>1837874</v>
      </c>
      <c r="V312">
        <v>1529003</v>
      </c>
      <c r="W312">
        <v>2275951</v>
      </c>
      <c r="X312">
        <v>2577733.66</v>
      </c>
      <c r="Y312">
        <v>1864333</v>
      </c>
      <c r="Z312">
        <v>1758472</v>
      </c>
      <c r="AA312">
        <v>1274766</v>
      </c>
      <c r="AB312">
        <v>2487781.5699999998</v>
      </c>
      <c r="AC312">
        <v>1352825</v>
      </c>
      <c r="AD312">
        <v>1653793</v>
      </c>
      <c r="AE312">
        <v>2161552</v>
      </c>
      <c r="AF312">
        <v>1752178.4</v>
      </c>
      <c r="AG312">
        <v>2265791</v>
      </c>
      <c r="AH312">
        <v>2048120</v>
      </c>
      <c r="AI312">
        <v>1745337</v>
      </c>
      <c r="AJ312">
        <v>2893635.04</v>
      </c>
      <c r="AK312">
        <v>3042176</v>
      </c>
      <c r="AL312">
        <v>1620704</v>
      </c>
      <c r="AM312">
        <v>872306</v>
      </c>
      <c r="AN312">
        <v>833058.06</v>
      </c>
      <c r="AO312">
        <v>767887</v>
      </c>
      <c r="AP312">
        <v>921022</v>
      </c>
      <c r="AQ312">
        <v>761211</v>
      </c>
      <c r="AR312">
        <v>771564.29</v>
      </c>
      <c r="AS312">
        <v>530784</v>
      </c>
      <c r="AT312">
        <v>1100156</v>
      </c>
      <c r="AU312">
        <v>1581064</v>
      </c>
      <c r="AV312">
        <v>1734554.68</v>
      </c>
      <c r="AW312">
        <v>1521015</v>
      </c>
      <c r="AX312">
        <v>1951588</v>
      </c>
      <c r="AY312">
        <v>1950710</v>
      </c>
      <c r="AZ312">
        <v>2407346</v>
      </c>
      <c r="BA312">
        <v>1194113</v>
      </c>
      <c r="BB312">
        <v>854266</v>
      </c>
      <c r="BC312">
        <v>1530609</v>
      </c>
    </row>
    <row r="313" spans="1:55" x14ac:dyDescent="0.3">
      <c r="A313" t="s">
        <v>2654</v>
      </c>
      <c r="B313" t="s">
        <v>2904</v>
      </c>
      <c r="C313" t="s">
        <v>2655</v>
      </c>
      <c r="D313" t="s">
        <v>2656</v>
      </c>
      <c r="E313" t="s">
        <v>2657</v>
      </c>
      <c r="F313" t="s">
        <v>2658</v>
      </c>
      <c r="G313" t="s">
        <v>2659</v>
      </c>
      <c r="H313" t="s">
        <v>2660</v>
      </c>
      <c r="I313" t="s">
        <v>2661</v>
      </c>
      <c r="J313" t="s">
        <v>2662</v>
      </c>
      <c r="K313" t="s">
        <v>2663</v>
      </c>
      <c r="L313" t="s">
        <v>2664</v>
      </c>
      <c r="M313" t="s">
        <v>2665</v>
      </c>
      <c r="N313" t="s">
        <v>2666</v>
      </c>
      <c r="O313" t="s">
        <v>2667</v>
      </c>
      <c r="P313" t="s">
        <v>2668</v>
      </c>
      <c r="Q313" t="s">
        <v>2669</v>
      </c>
      <c r="R313" t="s">
        <v>2670</v>
      </c>
      <c r="S313" t="s">
        <v>2671</v>
      </c>
      <c r="T313" t="s">
        <v>2672</v>
      </c>
      <c r="U313" t="s">
        <v>2673</v>
      </c>
      <c r="V313" t="s">
        <v>2674</v>
      </c>
      <c r="W313" t="s">
        <v>2675</v>
      </c>
      <c r="X313" t="s">
        <v>2676</v>
      </c>
      <c r="Y313" t="s">
        <v>2677</v>
      </c>
      <c r="Z313" t="s">
        <v>2678</v>
      </c>
      <c r="AA313" t="s">
        <v>2679</v>
      </c>
      <c r="AB313" t="s">
        <v>2680</v>
      </c>
      <c r="AC313" t="s">
        <v>2681</v>
      </c>
      <c r="AD313" t="s">
        <v>2682</v>
      </c>
      <c r="AE313" t="s">
        <v>2683</v>
      </c>
      <c r="AF313" t="s">
        <v>2684</v>
      </c>
      <c r="AG313" t="s">
        <v>2685</v>
      </c>
      <c r="AH313" t="s">
        <v>2686</v>
      </c>
      <c r="AI313" t="s">
        <v>2687</v>
      </c>
      <c r="AJ313" t="s">
        <v>2688</v>
      </c>
      <c r="AK313" t="s">
        <v>2689</v>
      </c>
      <c r="AL313" t="s">
        <v>2690</v>
      </c>
      <c r="AM313" t="s">
        <v>2691</v>
      </c>
      <c r="AN313" t="s">
        <v>2692</v>
      </c>
      <c r="AO313" t="s">
        <v>2693</v>
      </c>
      <c r="AP313" t="s">
        <v>2694</v>
      </c>
      <c r="AQ313" t="s">
        <v>2695</v>
      </c>
      <c r="AR313" t="s">
        <v>2696</v>
      </c>
      <c r="AS313" t="s">
        <v>2697</v>
      </c>
      <c r="AT313" t="s">
        <v>2698</v>
      </c>
      <c r="AU313" t="s">
        <v>2699</v>
      </c>
      <c r="AV313" t="s">
        <v>2700</v>
      </c>
      <c r="AW313" t="s">
        <v>2701</v>
      </c>
      <c r="AX313" t="s">
        <v>2702</v>
      </c>
      <c r="AY313" t="s">
        <v>2703</v>
      </c>
      <c r="AZ313" t="s">
        <v>2704</v>
      </c>
      <c r="BA313" t="s">
        <v>2705</v>
      </c>
      <c r="BB313" t="s">
        <v>2706</v>
      </c>
      <c r="BC313" t="s">
        <v>2707</v>
      </c>
    </row>
    <row r="314" spans="1:55" x14ac:dyDescent="0.3">
      <c r="A314" t="s">
        <v>2708</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row>
    <row r="315" spans="1:55" x14ac:dyDescent="0.3">
      <c r="A315" t="s">
        <v>2709</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row>
    <row r="316" spans="1:55" x14ac:dyDescent="0.3">
      <c r="A316" t="s">
        <v>2710</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1530609</v>
      </c>
      <c r="C351" s="7">
        <f t="shared" si="9"/>
        <v>1950710</v>
      </c>
      <c r="D351" s="7">
        <f t="shared" si="9"/>
        <v>1581064</v>
      </c>
      <c r="E351" s="7">
        <f t="shared" si="9"/>
        <v>761211</v>
      </c>
      <c r="F351" s="7">
        <f t="shared" si="9"/>
        <v>872306</v>
      </c>
      <c r="G351" s="7">
        <f t="shared" si="9"/>
        <v>1745337</v>
      </c>
      <c r="H351" s="7">
        <f t="shared" si="9"/>
        <v>2161552</v>
      </c>
      <c r="I351" s="7">
        <f t="shared" si="9"/>
        <v>1274766</v>
      </c>
      <c r="J351" s="7">
        <f t="shared" si="9"/>
        <v>2275951</v>
      </c>
      <c r="K351" s="7">
        <f t="shared" si="9"/>
        <v>2549661</v>
      </c>
      <c r="L351" s="7">
        <f t="shared" si="9"/>
        <v>4850693</v>
      </c>
      <c r="M351" s="7">
        <f t="shared" si="9"/>
        <v>2827991</v>
      </c>
      <c r="N351" s="8">
        <f t="shared" si="9"/>
        <v>9116820</v>
      </c>
      <c r="O351" s="8">
        <f t="shared" si="9"/>
        <v>6008527</v>
      </c>
      <c r="P351" s="6"/>
      <c r="Q351" s="9" t="s">
        <v>12</v>
      </c>
    </row>
    <row r="352" spans="1:53" x14ac:dyDescent="0.3">
      <c r="B352" s="7">
        <f t="shared" si="9"/>
        <v>854266</v>
      </c>
      <c r="C352" s="7">
        <f t="shared" si="9"/>
        <v>1951588</v>
      </c>
      <c r="D352" s="7">
        <f t="shared" si="9"/>
        <v>1100156</v>
      </c>
      <c r="E352" s="7">
        <f t="shared" si="9"/>
        <v>921022</v>
      </c>
      <c r="F352" s="7">
        <f t="shared" si="9"/>
        <v>1620704</v>
      </c>
      <c r="G352" s="7">
        <f t="shared" si="9"/>
        <v>2048120</v>
      </c>
      <c r="H352" s="7">
        <f t="shared" si="9"/>
        <v>1653793</v>
      </c>
      <c r="I352" s="7">
        <f t="shared" si="9"/>
        <v>1758472</v>
      </c>
      <c r="J352" s="7">
        <f t="shared" si="9"/>
        <v>1529003</v>
      </c>
      <c r="K352" s="7">
        <f t="shared" si="9"/>
        <v>2042494</v>
      </c>
      <c r="L352" s="7">
        <f t="shared" si="9"/>
        <v>2588679</v>
      </c>
      <c r="M352" s="7">
        <f t="shared" si="9"/>
        <v>2735856</v>
      </c>
      <c r="N352" s="8">
        <f t="shared" si="9"/>
        <v>2754268</v>
      </c>
      <c r="O352" s="8">
        <f t="shared" si="9"/>
        <v>5233133</v>
      </c>
      <c r="P352" s="6"/>
      <c r="Q352" s="9" t="s">
        <v>13</v>
      </c>
    </row>
    <row r="353" spans="2:17" x14ac:dyDescent="0.3">
      <c r="B353" s="7">
        <f t="shared" si="9"/>
        <v>1194113</v>
      </c>
      <c r="C353" s="7">
        <f t="shared" si="9"/>
        <v>1521015</v>
      </c>
      <c r="D353" s="7">
        <f t="shared" si="9"/>
        <v>530784</v>
      </c>
      <c r="E353" s="7">
        <f t="shared" si="9"/>
        <v>767887</v>
      </c>
      <c r="F353" s="7">
        <f t="shared" si="9"/>
        <v>3042176</v>
      </c>
      <c r="G353" s="7">
        <f t="shared" si="9"/>
        <v>2265791</v>
      </c>
      <c r="H353" s="7">
        <f t="shared" si="9"/>
        <v>1352825</v>
      </c>
      <c r="I353" s="7">
        <f t="shared" si="9"/>
        <v>1864333</v>
      </c>
      <c r="J353" s="7">
        <f t="shared" si="9"/>
        <v>1837874</v>
      </c>
      <c r="K353" s="7">
        <f t="shared" si="9"/>
        <v>1974740</v>
      </c>
      <c r="L353" s="7">
        <f t="shared" si="9"/>
        <v>2632116</v>
      </c>
      <c r="M353" s="7">
        <f t="shared" si="9"/>
        <v>1537740</v>
      </c>
      <c r="N353" s="8">
        <f t="shared" si="9"/>
        <v>6449522</v>
      </c>
      <c r="O353" s="8" t="str">
        <f t="shared" si="9"/>
        <v/>
      </c>
      <c r="P353" s="6"/>
      <c r="Q353" s="9" t="s">
        <v>14</v>
      </c>
    </row>
    <row r="354" spans="2:17" x14ac:dyDescent="0.3">
      <c r="B354" s="7">
        <f t="shared" si="9"/>
        <v>2407346</v>
      </c>
      <c r="C354" s="7">
        <f t="shared" si="9"/>
        <v>1734554.68</v>
      </c>
      <c r="D354" s="7">
        <f t="shared" si="9"/>
        <v>771564.29</v>
      </c>
      <c r="E354" s="7">
        <f t="shared" si="9"/>
        <v>833058.06</v>
      </c>
      <c r="F354" s="7">
        <f t="shared" si="9"/>
        <v>2893635.04</v>
      </c>
      <c r="G354" s="7">
        <f t="shared" si="9"/>
        <v>1752178.4</v>
      </c>
      <c r="H354" s="7">
        <f t="shared" si="9"/>
        <v>2487781.5699999998</v>
      </c>
      <c r="I354" s="7">
        <f t="shared" si="9"/>
        <v>2577733.66</v>
      </c>
      <c r="J354" s="7">
        <f t="shared" si="9"/>
        <v>2488945.2200000002</v>
      </c>
      <c r="K354" s="7">
        <f t="shared" si="9"/>
        <v>2418138.7999999998</v>
      </c>
      <c r="L354" s="7">
        <f t="shared" si="9"/>
        <v>3021030.7</v>
      </c>
      <c r="M354" s="7">
        <f t="shared" si="9"/>
        <v>2053237.35</v>
      </c>
      <c r="N354" s="8">
        <f>IFERROR(VLOOKUP($B$350,$4:$126,MATCH($Q354&amp;"/"&amp;N$348,$2:$2,0),FALSE),IFERROR(VLOOKUP($B$350,$4:$126,MATCH($Q353&amp;"/"&amp;N$348,$2:$2,0),FALSE),IFERROR(VLOOKUP($B$350,$4:$126,MATCH($Q352&amp;"/"&amp;N$348,$2:$2,0),FALSE),IFERROR(VLOOKUP($B$350,$4:$126,MATCH($Q351&amp;"/"&amp;N$348,$2:$2,0),FALSE),""))))</f>
        <v>7218688</v>
      </c>
      <c r="O354" s="8">
        <f>IFERROR(VLOOKUP($B$350,$4:$126,MATCH($Q354&amp;"/"&amp;O$348,$2:$2,0),FALSE),IFERROR(VLOOKUP($B$350,$4:$126,MATCH($Q353&amp;"/"&amp;O$348,$2:$2,0),FALSE),IFERROR(VLOOKUP($B$350,$4:$126,MATCH($Q352&amp;"/"&amp;O$348,$2:$2,0),FALSE),IFERROR(VLOOKUP($B$350,$4:$126,MATCH($Q351&amp;"/"&amp;O$348,$2:$2,0),FALSE),""))))</f>
        <v>5233133</v>
      </c>
      <c r="P354" s="6"/>
      <c r="Q354" s="9" t="s">
        <v>15</v>
      </c>
    </row>
    <row r="355" spans="2:17" x14ac:dyDescent="0.3">
      <c r="B355" s="12">
        <f t="shared" ref="B355:O355" si="10">+B354/B$402</f>
        <v>5.4982598578743089E-2</v>
      </c>
      <c r="C355" s="12">
        <f t="shared" si="10"/>
        <v>3.4080741652278528E-2</v>
      </c>
      <c r="D355" s="12">
        <f t="shared" si="10"/>
        <v>1.4332668683389149E-2</v>
      </c>
      <c r="E355" s="12">
        <f t="shared" si="10"/>
        <v>1.300451013153372E-2</v>
      </c>
      <c r="F355" s="12">
        <f t="shared" si="10"/>
        <v>4.1170714431939467E-2</v>
      </c>
      <c r="G355" s="12">
        <f t="shared" si="10"/>
        <v>2.2597447756610295E-2</v>
      </c>
      <c r="H355" s="12">
        <f t="shared" si="10"/>
        <v>2.7941554720412556E-2</v>
      </c>
      <c r="I355" s="12">
        <f t="shared" si="10"/>
        <v>2.5015700538846556E-2</v>
      </c>
      <c r="J355" s="12">
        <f t="shared" si="10"/>
        <v>2.3811426038973627E-2</v>
      </c>
      <c r="K355" s="12">
        <f t="shared" si="10"/>
        <v>2.0055293955953079E-2</v>
      </c>
      <c r="L355" s="12">
        <f t="shared" si="10"/>
        <v>1.8682031458022122E-2</v>
      </c>
      <c r="M355" s="12">
        <f t="shared" si="10"/>
        <v>1.2082626313061532E-2</v>
      </c>
      <c r="N355" s="12">
        <f t="shared" si="10"/>
        <v>3.2549821252510727E-2</v>
      </c>
      <c r="O355" s="12">
        <f t="shared" si="10"/>
        <v>2.3424068249115856E-2</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1735025</v>
      </c>
      <c r="C357" s="8">
        <f t="shared" si="11"/>
        <v>836336</v>
      </c>
      <c r="D357" s="8">
        <f t="shared" si="11"/>
        <v>1503784</v>
      </c>
      <c r="E357" s="8">
        <f t="shared" si="11"/>
        <v>111666</v>
      </c>
      <c r="F357" s="8">
        <f t="shared" si="11"/>
        <v>812498</v>
      </c>
      <c r="G357" s="8">
        <f t="shared" si="11"/>
        <v>2163069</v>
      </c>
      <c r="H357" s="8">
        <f t="shared" si="11"/>
        <v>117499</v>
      </c>
      <c r="I357" s="8">
        <f t="shared" si="11"/>
        <v>1553573</v>
      </c>
      <c r="J357" s="8">
        <f t="shared" si="11"/>
        <v>3081813</v>
      </c>
      <c r="K357" s="8">
        <f t="shared" si="11"/>
        <v>778153</v>
      </c>
      <c r="L357" s="8">
        <f t="shared" si="11"/>
        <v>2306797</v>
      </c>
      <c r="M357" s="8">
        <f t="shared" si="11"/>
        <v>314888</v>
      </c>
      <c r="N357" s="8">
        <f t="shared" si="11"/>
        <v>0</v>
      </c>
      <c r="O357" s="8">
        <f t="shared" si="11"/>
        <v>2995021</v>
      </c>
      <c r="P357" s="6"/>
      <c r="Q357" s="9" t="s">
        <v>12</v>
      </c>
    </row>
    <row r="358" spans="2:17" x14ac:dyDescent="0.3">
      <c r="B358" s="8">
        <f t="shared" si="11"/>
        <v>644311</v>
      </c>
      <c r="C358" s="8">
        <f t="shared" si="11"/>
        <v>839954</v>
      </c>
      <c r="D358" s="8">
        <f t="shared" si="11"/>
        <v>1829552</v>
      </c>
      <c r="E358" s="8">
        <f t="shared" si="11"/>
        <v>110979</v>
      </c>
      <c r="F358" s="8">
        <f t="shared" si="11"/>
        <v>263762</v>
      </c>
      <c r="G358" s="8">
        <f t="shared" si="11"/>
        <v>2227679</v>
      </c>
      <c r="H358" s="8">
        <f t="shared" si="11"/>
        <v>528251</v>
      </c>
      <c r="I358" s="8">
        <f t="shared" si="11"/>
        <v>158892</v>
      </c>
      <c r="J358" s="8">
        <f t="shared" si="11"/>
        <v>642589</v>
      </c>
      <c r="K358" s="8">
        <f t="shared" si="11"/>
        <v>162016</v>
      </c>
      <c r="L358" s="8">
        <f t="shared" si="11"/>
        <v>3910</v>
      </c>
      <c r="M358" s="8">
        <f t="shared" si="11"/>
        <v>3940</v>
      </c>
      <c r="N358" s="8">
        <f t="shared" si="11"/>
        <v>0</v>
      </c>
      <c r="O358" s="8">
        <f t="shared" si="11"/>
        <v>2828539</v>
      </c>
      <c r="P358" s="6"/>
      <c r="Q358" s="9" t="s">
        <v>13</v>
      </c>
    </row>
    <row r="359" spans="2:17" x14ac:dyDescent="0.3">
      <c r="B359" s="8">
        <f t="shared" si="11"/>
        <v>1788868</v>
      </c>
      <c r="C359" s="8">
        <f t="shared" si="11"/>
        <v>511941</v>
      </c>
      <c r="D359" s="8">
        <f t="shared" si="11"/>
        <v>800027</v>
      </c>
      <c r="E359" s="8">
        <f t="shared" si="11"/>
        <v>110772</v>
      </c>
      <c r="F359" s="8">
        <f t="shared" si="11"/>
        <v>1662183</v>
      </c>
      <c r="G359" s="8">
        <f t="shared" si="11"/>
        <v>416396</v>
      </c>
      <c r="H359" s="8">
        <f t="shared" si="11"/>
        <v>128932</v>
      </c>
      <c r="I359" s="8">
        <f t="shared" si="11"/>
        <v>658103</v>
      </c>
      <c r="J359" s="8">
        <f t="shared" si="11"/>
        <v>1279992</v>
      </c>
      <c r="K359" s="8">
        <f t="shared" si="11"/>
        <v>38117</v>
      </c>
      <c r="L359" s="8">
        <f t="shared" si="11"/>
        <v>50268</v>
      </c>
      <c r="M359" s="8">
        <f t="shared" si="11"/>
        <v>724416</v>
      </c>
      <c r="N359" s="8">
        <f t="shared" si="11"/>
        <v>0</v>
      </c>
      <c r="O359" s="8">
        <f t="shared" si="11"/>
        <v>2828539</v>
      </c>
      <c r="P359" s="6"/>
      <c r="Q359" s="9" t="s">
        <v>14</v>
      </c>
    </row>
    <row r="360" spans="2:17" x14ac:dyDescent="0.3">
      <c r="B360" s="8">
        <f t="shared" si="11"/>
        <v>1269356</v>
      </c>
      <c r="C360" s="8">
        <f t="shared" si="11"/>
        <v>806457.96</v>
      </c>
      <c r="D360" s="8">
        <f t="shared" si="11"/>
        <v>860706.64</v>
      </c>
      <c r="E360" s="8">
        <f t="shared" si="11"/>
        <v>111556.74</v>
      </c>
      <c r="F360" s="8">
        <f t="shared" si="11"/>
        <v>1313509.49</v>
      </c>
      <c r="G360" s="8">
        <f t="shared" si="11"/>
        <v>117010.72</v>
      </c>
      <c r="H360" s="8">
        <f t="shared" si="11"/>
        <v>1285220.51</v>
      </c>
      <c r="I360" s="8">
        <f t="shared" si="11"/>
        <v>1748018</v>
      </c>
      <c r="J360" s="8">
        <f t="shared" si="11"/>
        <v>714829.94</v>
      </c>
      <c r="K360" s="8">
        <f t="shared" si="11"/>
        <v>2943116.49</v>
      </c>
      <c r="L360" s="8">
        <f t="shared" si="11"/>
        <v>45520.77</v>
      </c>
      <c r="M360" s="8">
        <f t="shared" si="11"/>
        <v>1001374.83</v>
      </c>
      <c r="N360" s="8">
        <f t="shared" si="11"/>
        <v>2006244.16</v>
      </c>
      <c r="O360" s="8">
        <f t="shared" si="11"/>
        <v>2828539</v>
      </c>
      <c r="P360" s="6"/>
      <c r="Q360" s="9" t="s">
        <v>15</v>
      </c>
    </row>
    <row r="361" spans="2:17" x14ac:dyDescent="0.3">
      <c r="B361" s="12">
        <f t="shared" ref="B361:O361" si="12">+B360/B$402</f>
        <v>2.8991466702966259E-2</v>
      </c>
      <c r="C361" s="12">
        <f t="shared" si="12"/>
        <v>1.5845384239016075E-2</v>
      </c>
      <c r="D361" s="12">
        <f t="shared" si="12"/>
        <v>1.5988587425051898E-2</v>
      </c>
      <c r="E361" s="12">
        <f t="shared" si="12"/>
        <v>1.7414641610584418E-3</v>
      </c>
      <c r="F361" s="12">
        <f t="shared" si="12"/>
        <v>1.8688647106109294E-2</v>
      </c>
      <c r="G361" s="12">
        <f t="shared" si="12"/>
        <v>1.5090607395704429E-3</v>
      </c>
      <c r="H361" s="12">
        <f t="shared" si="12"/>
        <v>1.4434972764896532E-2</v>
      </c>
      <c r="I361" s="12">
        <f t="shared" si="12"/>
        <v>1.6963697802865125E-2</v>
      </c>
      <c r="J361" s="12">
        <f t="shared" si="12"/>
        <v>6.8386881760113434E-3</v>
      </c>
      <c r="K361" s="12">
        <f t="shared" si="12"/>
        <v>2.4409296254442818E-2</v>
      </c>
      <c r="L361" s="12">
        <f t="shared" si="12"/>
        <v>2.815001042966526E-4</v>
      </c>
      <c r="M361" s="12">
        <f t="shared" si="12"/>
        <v>5.8927614336430796E-3</v>
      </c>
      <c r="N361" s="12">
        <f t="shared" si="12"/>
        <v>9.0463653224649044E-3</v>
      </c>
      <c r="O361" s="12">
        <f t="shared" si="12"/>
        <v>1.2660845917977989E-2</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418060</v>
      </c>
      <c r="C363" s="8">
        <f t="shared" si="13"/>
        <v>552596</v>
      </c>
      <c r="D363" s="8">
        <f t="shared" si="13"/>
        <v>543568</v>
      </c>
      <c r="E363" s="8">
        <f t="shared" si="13"/>
        <v>678083</v>
      </c>
      <c r="F363" s="8">
        <f t="shared" si="13"/>
        <v>2347222</v>
      </c>
      <c r="G363" s="8">
        <f t="shared" si="13"/>
        <v>2143376</v>
      </c>
      <c r="H363" s="8">
        <f t="shared" si="13"/>
        <v>3302242</v>
      </c>
      <c r="I363" s="8">
        <f t="shared" si="13"/>
        <v>2703688</v>
      </c>
      <c r="J363" s="8">
        <f t="shared" si="13"/>
        <v>2520374</v>
      </c>
      <c r="K363" s="8">
        <f t="shared" si="13"/>
        <v>2655746</v>
      </c>
      <c r="L363" s="8">
        <f t="shared" si="13"/>
        <v>3726398</v>
      </c>
      <c r="M363" s="8">
        <f t="shared" si="13"/>
        <v>3912395</v>
      </c>
      <c r="N363" s="8">
        <f t="shared" si="13"/>
        <v>4688528</v>
      </c>
      <c r="O363" s="8">
        <f t="shared" si="13"/>
        <v>6067390</v>
      </c>
      <c r="P363" s="6"/>
      <c r="Q363" s="9" t="s">
        <v>12</v>
      </c>
    </row>
    <row r="364" spans="2:17" x14ac:dyDescent="0.3">
      <c r="B364" s="8">
        <f t="shared" si="13"/>
        <v>627021</v>
      </c>
      <c r="C364" s="8">
        <f t="shared" si="13"/>
        <v>517681</v>
      </c>
      <c r="D364" s="8">
        <f t="shared" si="13"/>
        <v>530842</v>
      </c>
      <c r="E364" s="8">
        <f t="shared" si="13"/>
        <v>685586</v>
      </c>
      <c r="F364" s="8">
        <f t="shared" si="13"/>
        <v>2421331</v>
      </c>
      <c r="G364" s="8">
        <f t="shared" si="13"/>
        <v>2663722</v>
      </c>
      <c r="H364" s="8">
        <f t="shared" si="13"/>
        <v>4853582</v>
      </c>
      <c r="I364" s="8">
        <f t="shared" si="13"/>
        <v>3476579</v>
      </c>
      <c r="J364" s="8">
        <f t="shared" si="13"/>
        <v>3195536</v>
      </c>
      <c r="K364" s="8">
        <f t="shared" si="13"/>
        <v>3421873</v>
      </c>
      <c r="L364" s="8">
        <f t="shared" si="13"/>
        <v>3978885</v>
      </c>
      <c r="M364" s="8">
        <f t="shared" si="13"/>
        <v>4558644</v>
      </c>
      <c r="N364" s="8">
        <f t="shared" si="13"/>
        <v>6179598</v>
      </c>
      <c r="O364" s="8">
        <f t="shared" si="13"/>
        <v>6611985</v>
      </c>
      <c r="P364" s="6"/>
      <c r="Q364" s="9" t="s">
        <v>13</v>
      </c>
    </row>
    <row r="365" spans="2:17" x14ac:dyDescent="0.3">
      <c r="B365" s="8">
        <f t="shared" si="13"/>
        <v>482271</v>
      </c>
      <c r="C365" s="8">
        <f t="shared" si="13"/>
        <v>474168</v>
      </c>
      <c r="D365" s="8">
        <f t="shared" si="13"/>
        <v>505637</v>
      </c>
      <c r="E365" s="8">
        <f t="shared" si="13"/>
        <v>2217396</v>
      </c>
      <c r="F365" s="8">
        <f t="shared" si="13"/>
        <v>2198264</v>
      </c>
      <c r="G365" s="8">
        <f t="shared" si="13"/>
        <v>2929300</v>
      </c>
      <c r="H365" s="8">
        <f t="shared" si="13"/>
        <v>4521752</v>
      </c>
      <c r="I365" s="8">
        <f t="shared" si="13"/>
        <v>3041359</v>
      </c>
      <c r="J365" s="8">
        <f t="shared" si="13"/>
        <v>3015775</v>
      </c>
      <c r="K365" s="8">
        <f t="shared" si="13"/>
        <v>3437496</v>
      </c>
      <c r="L365" s="8">
        <f t="shared" si="13"/>
        <v>4481270</v>
      </c>
      <c r="M365" s="8">
        <f t="shared" si="13"/>
        <v>4528429</v>
      </c>
      <c r="N365" s="8">
        <f t="shared" si="13"/>
        <v>6466988</v>
      </c>
      <c r="O365" s="8" t="str">
        <f t="shared" si="13"/>
        <v/>
      </c>
      <c r="P365" s="6"/>
      <c r="Q365" s="9" t="s">
        <v>14</v>
      </c>
    </row>
    <row r="366" spans="2:17" x14ac:dyDescent="0.3">
      <c r="B366" s="8">
        <f t="shared" si="13"/>
        <v>536595</v>
      </c>
      <c r="C366" s="8">
        <f t="shared" si="13"/>
        <v>480934.77</v>
      </c>
      <c r="D366" s="8">
        <f t="shared" si="13"/>
        <v>653490.43999999994</v>
      </c>
      <c r="E366" s="8">
        <f t="shared" si="13"/>
        <v>2347773.5499999998</v>
      </c>
      <c r="F366" s="8">
        <f t="shared" si="13"/>
        <v>2119234.59</v>
      </c>
      <c r="G366" s="8">
        <f t="shared" si="13"/>
        <v>3629913.45</v>
      </c>
      <c r="H366" s="8">
        <f t="shared" si="13"/>
        <v>3245149.43</v>
      </c>
      <c r="I366" s="8">
        <f t="shared" si="13"/>
        <v>3011244.09</v>
      </c>
      <c r="J366" s="8">
        <f t="shared" si="13"/>
        <v>3026784.4</v>
      </c>
      <c r="K366" s="8">
        <f t="shared" si="13"/>
        <v>4146847.59</v>
      </c>
      <c r="L366" s="8">
        <f t="shared" si="13"/>
        <v>4447397.2</v>
      </c>
      <c r="M366" s="8">
        <f t="shared" si="13"/>
        <v>4962040.3600000003</v>
      </c>
      <c r="N366" s="8">
        <f>IFERROR(VLOOKUP($B$362,$4:$126,MATCH($Q366&amp;"/"&amp;N$348,$2:$2,0),FALSE),IFERROR(VLOOKUP($B$362,$4:$126,MATCH($Q365&amp;"/"&amp;N$348,$2:$2,0),FALSE),IFERROR(VLOOKUP($B$362,$4:$126,MATCH($Q364&amp;"/"&amp;N$348,$2:$2,0),FALSE),IFERROR(VLOOKUP($B$362,$4:$126,MATCH($Q363&amp;"/"&amp;N$348,$2:$2,0),FALSE),""))))</f>
        <v>5628521.9299999997</v>
      </c>
      <c r="O366" s="8">
        <f>IFERROR(VLOOKUP($B$362,$4:$126,MATCH($Q366&amp;"/"&amp;O$348,$2:$2,0),FALSE),IFERROR(VLOOKUP($B$362,$4:$126,MATCH($Q365&amp;"/"&amp;O$348,$2:$2,0),FALSE),IFERROR(VLOOKUP($B$362,$4:$126,MATCH($Q364&amp;"/"&amp;O$348,$2:$2,0),FALSE),IFERROR(VLOOKUP($B$362,$4:$126,MATCH($Q363&amp;"/"&amp;O$348,$2:$2,0),FALSE),""))))</f>
        <v>6611985</v>
      </c>
      <c r="P366" s="6"/>
      <c r="Q366" s="9" t="s">
        <v>15</v>
      </c>
    </row>
    <row r="367" spans="2:17" x14ac:dyDescent="0.3">
      <c r="B367" s="12">
        <f t="shared" ref="B367:O367" si="14">+B366/B$402</f>
        <v>1.2255565873937791E-2</v>
      </c>
      <c r="C367" s="12">
        <f t="shared" si="14"/>
        <v>9.4494649473765777E-3</v>
      </c>
      <c r="D367" s="12">
        <f t="shared" si="14"/>
        <v>1.2139315006766569E-2</v>
      </c>
      <c r="E367" s="12">
        <f t="shared" si="14"/>
        <v>3.6650080448800755E-2</v>
      </c>
      <c r="F367" s="12">
        <f t="shared" si="14"/>
        <v>3.015252473552377E-2</v>
      </c>
      <c r="G367" s="12">
        <f t="shared" si="14"/>
        <v>4.6814171175373488E-2</v>
      </c>
      <c r="H367" s="12">
        <f t="shared" si="14"/>
        <v>3.6447942804826161E-2</v>
      </c>
      <c r="I367" s="12">
        <f t="shared" si="14"/>
        <v>2.9222716673068347E-2</v>
      </c>
      <c r="J367" s="12">
        <f t="shared" si="14"/>
        <v>2.8956865863250761E-2</v>
      </c>
      <c r="K367" s="12">
        <f t="shared" si="14"/>
        <v>3.4392669026271611E-2</v>
      </c>
      <c r="L367" s="12">
        <f t="shared" si="14"/>
        <v>2.7502671322313769E-2</v>
      </c>
      <c r="M367" s="12">
        <f t="shared" si="14"/>
        <v>2.9199975063871363E-2</v>
      </c>
      <c r="N367" s="12">
        <f t="shared" si="14"/>
        <v>2.5379595674080484E-2</v>
      </c>
      <c r="O367" s="12">
        <f t="shared" si="14"/>
        <v>2.959595865462053E-2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0</v>
      </c>
      <c r="C369" s="8">
        <f t="shared" si="15"/>
        <v>0</v>
      </c>
      <c r="D369" s="8">
        <f t="shared" si="15"/>
        <v>0</v>
      </c>
      <c r="E369" s="8">
        <f t="shared" si="15"/>
        <v>0</v>
      </c>
      <c r="F369" s="8">
        <f t="shared" si="15"/>
        <v>0</v>
      </c>
      <c r="G369" s="8">
        <f t="shared" si="15"/>
        <v>0</v>
      </c>
      <c r="H369" s="8">
        <f t="shared" si="15"/>
        <v>0</v>
      </c>
      <c r="I369" s="8">
        <f t="shared" si="15"/>
        <v>0</v>
      </c>
      <c r="J369" s="8">
        <f t="shared" si="15"/>
        <v>50873</v>
      </c>
      <c r="K369" s="8">
        <f t="shared" si="15"/>
        <v>618193</v>
      </c>
      <c r="L369" s="8">
        <f t="shared" si="15"/>
        <v>4645820</v>
      </c>
      <c r="M369" s="8">
        <f t="shared" si="15"/>
        <v>8062711</v>
      </c>
      <c r="N369" s="8">
        <f t="shared" si="15"/>
        <v>8620714</v>
      </c>
      <c r="O369" s="8">
        <f t="shared" si="15"/>
        <v>9234981</v>
      </c>
      <c r="P369" s="6"/>
      <c r="Q369" s="9" t="s">
        <v>12</v>
      </c>
    </row>
    <row r="370" spans="1:17" x14ac:dyDescent="0.3">
      <c r="B370" s="8">
        <f t="shared" si="15"/>
        <v>0</v>
      </c>
      <c r="C370" s="8">
        <f t="shared" si="15"/>
        <v>0</v>
      </c>
      <c r="D370" s="8">
        <f t="shared" si="15"/>
        <v>0</v>
      </c>
      <c r="E370" s="8">
        <f t="shared" si="15"/>
        <v>0</v>
      </c>
      <c r="F370" s="8">
        <f t="shared" si="15"/>
        <v>0</v>
      </c>
      <c r="G370" s="8">
        <f t="shared" si="15"/>
        <v>0</v>
      </c>
      <c r="H370" s="8">
        <f t="shared" si="15"/>
        <v>0</v>
      </c>
      <c r="I370" s="8">
        <f t="shared" si="15"/>
        <v>0</v>
      </c>
      <c r="J370" s="8">
        <f t="shared" si="15"/>
        <v>143768</v>
      </c>
      <c r="K370" s="8">
        <f t="shared" si="15"/>
        <v>922371</v>
      </c>
      <c r="L370" s="8">
        <f t="shared" si="15"/>
        <v>4092344</v>
      </c>
      <c r="M370" s="8">
        <f t="shared" si="15"/>
        <v>8357703</v>
      </c>
      <c r="N370" s="8">
        <f t="shared" si="15"/>
        <v>8999639</v>
      </c>
      <c r="O370" s="8">
        <f t="shared" si="15"/>
        <v>9185059</v>
      </c>
      <c r="P370" s="6"/>
      <c r="Q370" s="9" t="s">
        <v>13</v>
      </c>
    </row>
    <row r="371" spans="1:17" x14ac:dyDescent="0.3">
      <c r="B371" s="8">
        <f t="shared" si="15"/>
        <v>0</v>
      </c>
      <c r="C371" s="8">
        <f t="shared" si="15"/>
        <v>0</v>
      </c>
      <c r="D371" s="8">
        <f t="shared" si="15"/>
        <v>0</v>
      </c>
      <c r="E371" s="8">
        <f t="shared" si="15"/>
        <v>0</v>
      </c>
      <c r="F371" s="8">
        <f t="shared" si="15"/>
        <v>0</v>
      </c>
      <c r="G371" s="8">
        <f t="shared" si="15"/>
        <v>0</v>
      </c>
      <c r="H371" s="8">
        <f t="shared" si="15"/>
        <v>0</v>
      </c>
      <c r="I371" s="8">
        <f t="shared" si="15"/>
        <v>0</v>
      </c>
      <c r="J371" s="8">
        <f t="shared" si="15"/>
        <v>325328</v>
      </c>
      <c r="K371" s="8">
        <f t="shared" si="15"/>
        <v>1828914</v>
      </c>
      <c r="L371" s="8">
        <f t="shared" si="15"/>
        <v>7118881</v>
      </c>
      <c r="M371" s="8">
        <f t="shared" si="15"/>
        <v>9150922</v>
      </c>
      <c r="N371" s="8">
        <f t="shared" si="15"/>
        <v>9672688</v>
      </c>
      <c r="O371" s="8" t="str">
        <f t="shared" si="15"/>
        <v/>
      </c>
      <c r="P371" s="6"/>
      <c r="Q371" s="9" t="s">
        <v>14</v>
      </c>
    </row>
    <row r="372" spans="1:17" x14ac:dyDescent="0.3">
      <c r="B372" s="8">
        <f t="shared" si="15"/>
        <v>0</v>
      </c>
      <c r="C372" s="8">
        <f t="shared" si="15"/>
        <v>0</v>
      </c>
      <c r="D372" s="8">
        <f t="shared" si="15"/>
        <v>0</v>
      </c>
      <c r="E372" s="8">
        <f t="shared" si="15"/>
        <v>0</v>
      </c>
      <c r="F372" s="8">
        <f t="shared" si="15"/>
        <v>0</v>
      </c>
      <c r="G372" s="8">
        <f t="shared" si="15"/>
        <v>0</v>
      </c>
      <c r="H372" s="8">
        <f t="shared" si="15"/>
        <v>0</v>
      </c>
      <c r="I372" s="8">
        <f t="shared" si="15"/>
        <v>0</v>
      </c>
      <c r="J372" s="8">
        <f t="shared" si="15"/>
        <v>428460.25</v>
      </c>
      <c r="K372" s="8">
        <f t="shared" si="15"/>
        <v>3606162.61</v>
      </c>
      <c r="L372" s="8">
        <f t="shared" si="15"/>
        <v>7787315.46</v>
      </c>
      <c r="M372" s="8">
        <f t="shared" si="15"/>
        <v>8361607.4000000004</v>
      </c>
      <c r="N372" s="8">
        <f>IFERROR(VLOOKUP($B$368,$4:$126,MATCH($Q372&amp;"/"&amp;N$348,$2:$2,0),FALSE),IFERROR(VLOOKUP($B$368,$4:$126,MATCH($Q371&amp;"/"&amp;N$348,$2:$2,0),FALSE),IFERROR(VLOOKUP($B$368,$4:$126,MATCH($Q370&amp;"/"&amp;N$348,$2:$2,0),FALSE),IFERROR(VLOOKUP($B$368,$4:$126,MATCH($Q369&amp;"/"&amp;N$348,$2:$2,0),FALSE),""))))</f>
        <v>9032387.1999999993</v>
      </c>
      <c r="O372" s="8">
        <f>IFERROR(VLOOKUP($B$368,$4:$126,MATCH($Q372&amp;"/"&amp;O$348,$2:$2,0),FALSE),IFERROR(VLOOKUP($B$368,$4:$126,MATCH($Q371&amp;"/"&amp;O$348,$2:$2,0),FALSE),IFERROR(VLOOKUP($B$368,$4:$126,MATCH($Q370&amp;"/"&amp;O$348,$2:$2,0),FALSE),IFERROR(VLOOKUP($B$368,$4:$126,MATCH($Q369&amp;"/"&amp;O$348,$2:$2,0),FALSE),""))))</f>
        <v>9185059</v>
      </c>
      <c r="P372" s="6"/>
      <c r="Q372" s="9" t="s">
        <v>15</v>
      </c>
    </row>
    <row r="373" spans="1:17" x14ac:dyDescent="0.3">
      <c r="B373" s="12">
        <f t="shared" ref="B373:O373" si="16">+B372/B$402</f>
        <v>0</v>
      </c>
      <c r="C373" s="12">
        <f t="shared" si="16"/>
        <v>0</v>
      </c>
      <c r="D373" s="12">
        <f t="shared" si="16"/>
        <v>0</v>
      </c>
      <c r="E373" s="12">
        <f t="shared" si="16"/>
        <v>0</v>
      </c>
      <c r="F373" s="12">
        <f t="shared" si="16"/>
        <v>0</v>
      </c>
      <c r="G373" s="12">
        <f t="shared" si="16"/>
        <v>0</v>
      </c>
      <c r="H373" s="12">
        <f t="shared" si="16"/>
        <v>0</v>
      </c>
      <c r="I373" s="12">
        <f t="shared" si="16"/>
        <v>0</v>
      </c>
      <c r="J373" s="12">
        <f t="shared" si="16"/>
        <v>4.0990253507930353E-3</v>
      </c>
      <c r="K373" s="12">
        <f t="shared" si="16"/>
        <v>2.9908395331366831E-2</v>
      </c>
      <c r="L373" s="12">
        <f t="shared" si="16"/>
        <v>4.8156701087897581E-2</v>
      </c>
      <c r="M373" s="12">
        <f t="shared" si="16"/>
        <v>4.9205308675458304E-2</v>
      </c>
      <c r="N373" s="12">
        <f t="shared" si="16"/>
        <v>4.0727981157166769E-2</v>
      </c>
      <c r="O373" s="12">
        <f t="shared" si="16"/>
        <v>4.1113315653960224E-2</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4392036</v>
      </c>
      <c r="C375" s="8">
        <f t="shared" si="17"/>
        <v>4487511</v>
      </c>
      <c r="D375" s="8">
        <f t="shared" si="17"/>
        <v>4609180</v>
      </c>
      <c r="E375" s="8">
        <f t="shared" si="17"/>
        <v>3096714</v>
      </c>
      <c r="F375" s="8">
        <f t="shared" si="17"/>
        <v>4032026</v>
      </c>
      <c r="G375" s="8">
        <f t="shared" si="17"/>
        <v>6051782</v>
      </c>
      <c r="H375" s="8">
        <f t="shared" si="17"/>
        <v>5581293</v>
      </c>
      <c r="I375" s="8">
        <f t="shared" si="17"/>
        <v>5532027</v>
      </c>
      <c r="J375" s="8">
        <f t="shared" si="17"/>
        <v>7929011</v>
      </c>
      <c r="K375" s="8">
        <f t="shared" si="17"/>
        <v>6601753</v>
      </c>
      <c r="L375" s="8">
        <f t="shared" si="17"/>
        <v>15529708</v>
      </c>
      <c r="M375" s="8">
        <f t="shared" si="17"/>
        <v>15117985</v>
      </c>
      <c r="N375" s="8">
        <f t="shared" si="17"/>
        <v>27305463</v>
      </c>
      <c r="O375" s="8">
        <f t="shared" si="17"/>
        <v>24312042</v>
      </c>
      <c r="P375" s="6"/>
      <c r="Q375" s="9" t="s">
        <v>12</v>
      </c>
    </row>
    <row r="376" spans="1:17" x14ac:dyDescent="0.3">
      <c r="B376" s="8">
        <f t="shared" si="17"/>
        <v>2882660</v>
      </c>
      <c r="C376" s="8">
        <f t="shared" si="17"/>
        <v>4215958</v>
      </c>
      <c r="D376" s="8">
        <f t="shared" si="17"/>
        <v>4442138</v>
      </c>
      <c r="E376" s="8">
        <f t="shared" si="17"/>
        <v>3247969</v>
      </c>
      <c r="F376" s="8">
        <f t="shared" si="17"/>
        <v>4305797</v>
      </c>
      <c r="G376" s="8">
        <f t="shared" si="17"/>
        <v>6939521</v>
      </c>
      <c r="H376" s="8">
        <f t="shared" si="17"/>
        <v>7035626</v>
      </c>
      <c r="I376" s="8">
        <f t="shared" si="17"/>
        <v>5393943</v>
      </c>
      <c r="J376" s="8">
        <f t="shared" si="17"/>
        <v>5510896</v>
      </c>
      <c r="K376" s="8">
        <f t="shared" si="17"/>
        <v>6548754</v>
      </c>
      <c r="L376" s="8">
        <f t="shared" si="17"/>
        <v>10663818</v>
      </c>
      <c r="M376" s="8">
        <f t="shared" si="17"/>
        <v>15656143</v>
      </c>
      <c r="N376" s="8">
        <f t="shared" si="17"/>
        <v>19526329</v>
      </c>
      <c r="O376" s="8">
        <f t="shared" si="17"/>
        <v>23865066</v>
      </c>
      <c r="P376" s="6"/>
      <c r="Q376" s="9" t="s">
        <v>13</v>
      </c>
    </row>
    <row r="377" spans="1:17" x14ac:dyDescent="0.3">
      <c r="B377" s="8">
        <f t="shared" si="17"/>
        <v>4253505</v>
      </c>
      <c r="C377" s="8">
        <f t="shared" si="17"/>
        <v>3477867</v>
      </c>
      <c r="D377" s="8">
        <f t="shared" si="17"/>
        <v>3023027</v>
      </c>
      <c r="E377" s="8">
        <f t="shared" si="17"/>
        <v>3096055</v>
      </c>
      <c r="F377" s="8">
        <f t="shared" si="17"/>
        <v>6902623</v>
      </c>
      <c r="G377" s="8">
        <f t="shared" si="17"/>
        <v>5611487</v>
      </c>
      <c r="H377" s="8">
        <f t="shared" si="17"/>
        <v>6003509</v>
      </c>
      <c r="I377" s="8">
        <f t="shared" si="17"/>
        <v>5563795</v>
      </c>
      <c r="J377" s="8">
        <f t="shared" si="17"/>
        <v>6458969</v>
      </c>
      <c r="K377" s="8">
        <f t="shared" si="17"/>
        <v>7279267</v>
      </c>
      <c r="L377" s="8">
        <f t="shared" si="17"/>
        <v>14282535</v>
      </c>
      <c r="M377" s="8">
        <f t="shared" si="17"/>
        <v>15941507</v>
      </c>
      <c r="N377" s="8">
        <f t="shared" si="17"/>
        <v>24617192</v>
      </c>
      <c r="O377" s="8" t="str">
        <f t="shared" si="17"/>
        <v/>
      </c>
      <c r="P377" s="6"/>
      <c r="Q377" s="9" t="s">
        <v>14</v>
      </c>
    </row>
    <row r="378" spans="1:17" x14ac:dyDescent="0.3">
      <c r="B378" s="8">
        <f t="shared" si="17"/>
        <v>5392518</v>
      </c>
      <c r="C378" s="8">
        <f t="shared" si="17"/>
        <v>3937173.33</v>
      </c>
      <c r="D378" s="8">
        <f t="shared" si="17"/>
        <v>3764924.14</v>
      </c>
      <c r="E378" s="8">
        <f t="shared" si="17"/>
        <v>3292388.34</v>
      </c>
      <c r="F378" s="8">
        <f t="shared" si="17"/>
        <v>6326379.1100000003</v>
      </c>
      <c r="G378" s="8">
        <f t="shared" si="17"/>
        <v>5499102.5700000003</v>
      </c>
      <c r="H378" s="8">
        <f t="shared" si="17"/>
        <v>7018151.5099999998</v>
      </c>
      <c r="I378" s="8">
        <f t="shared" si="17"/>
        <v>7336995.75</v>
      </c>
      <c r="J378" s="8">
        <f t="shared" si="17"/>
        <v>6659019.8099999996</v>
      </c>
      <c r="K378" s="8">
        <f t="shared" si="17"/>
        <v>13114265.49</v>
      </c>
      <c r="L378" s="8">
        <f t="shared" si="17"/>
        <v>15301264.119999999</v>
      </c>
      <c r="M378" s="8">
        <f t="shared" si="17"/>
        <v>16378259.939999999</v>
      </c>
      <c r="N378" s="8">
        <f>IFERROR(VLOOKUP($B$374,$4:$126,MATCH($Q378&amp;"/"&amp;N$348,$2:$2,0),FALSE),IFERROR(VLOOKUP($B$374,$4:$126,MATCH($Q377&amp;"/"&amp;N$348,$2:$2,0),FALSE),IFERROR(VLOOKUP($B$374,$4:$126,MATCH($Q376&amp;"/"&amp;N$348,$2:$2,0),FALSE),IFERROR(VLOOKUP($B$374,$4:$126,MATCH($Q375&amp;"/"&amp;N$348,$2:$2,0),FALSE),""))))</f>
        <v>23885841.289999999</v>
      </c>
      <c r="O378" s="8">
        <f>IFERROR(VLOOKUP($B$374,$4:$126,MATCH($Q378&amp;"/"&amp;O$348,$2:$2,0),FALSE),IFERROR(VLOOKUP($B$374,$4:$126,MATCH($Q377&amp;"/"&amp;O$348,$2:$2,0),FALSE),IFERROR(VLOOKUP($B$374,$4:$126,MATCH($Q376&amp;"/"&amp;O$348,$2:$2,0),FALSE),IFERROR(VLOOKUP($B$374,$4:$126,MATCH($Q375&amp;"/"&amp;O$348,$2:$2,0),FALSE),""))))</f>
        <v>23865066</v>
      </c>
      <c r="P378" s="6"/>
      <c r="Q378" s="9" t="s">
        <v>15</v>
      </c>
    </row>
    <row r="379" spans="1:17" x14ac:dyDescent="0.3">
      <c r="B379" s="12">
        <f t="shared" ref="B379:O379" si="18">+B378/B$402</f>
        <v>0.12316245879181742</v>
      </c>
      <c r="C379" s="12">
        <f t="shared" si="18"/>
        <v>7.7358061205641065E-2</v>
      </c>
      <c r="D379" s="12">
        <f t="shared" si="18"/>
        <v>6.9937672098217274E-2</v>
      </c>
      <c r="E379" s="12">
        <f t="shared" si="18"/>
        <v>5.1396054585287225E-2</v>
      </c>
      <c r="F379" s="12">
        <f t="shared" si="18"/>
        <v>9.0011886131292282E-2</v>
      </c>
      <c r="G379" s="12">
        <f t="shared" si="18"/>
        <v>7.0920679671554229E-2</v>
      </c>
      <c r="H379" s="12">
        <f t="shared" si="18"/>
        <v>7.8824470290135243E-2</v>
      </c>
      <c r="I379" s="12">
        <f t="shared" si="18"/>
        <v>7.1202115014780021E-2</v>
      </c>
      <c r="J379" s="12">
        <f t="shared" si="18"/>
        <v>6.3706005429028767E-2</v>
      </c>
      <c r="K379" s="12">
        <f t="shared" si="18"/>
        <v>0.10876565456803435</v>
      </c>
      <c r="L379" s="12">
        <f t="shared" si="18"/>
        <v>9.4622903910690184E-2</v>
      </c>
      <c r="M379" s="12">
        <f t="shared" si="18"/>
        <v>9.6380671486034269E-2</v>
      </c>
      <c r="N379" s="12">
        <f t="shared" si="18"/>
        <v>0.10770376340622288</v>
      </c>
      <c r="O379" s="12">
        <f t="shared" si="18"/>
        <v>0.10682261176118671</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29396694</v>
      </c>
      <c r="C381" s="8">
        <f t="shared" si="19"/>
        <v>33137980</v>
      </c>
      <c r="D381" s="8">
        <f t="shared" si="19"/>
        <v>42654651</v>
      </c>
      <c r="E381" s="8">
        <f t="shared" si="19"/>
        <v>15759397</v>
      </c>
      <c r="F381" s="8">
        <f t="shared" si="19"/>
        <v>15606313</v>
      </c>
      <c r="G381" s="8">
        <f t="shared" si="19"/>
        <v>12150551</v>
      </c>
      <c r="H381" s="8">
        <f t="shared" si="19"/>
        <v>13890546</v>
      </c>
      <c r="I381" s="8">
        <f t="shared" si="19"/>
        <v>13593729</v>
      </c>
      <c r="J381" s="8">
        <f t="shared" si="19"/>
        <v>13365777</v>
      </c>
      <c r="K381" s="8">
        <f t="shared" si="19"/>
        <v>12307005</v>
      </c>
      <c r="L381" s="8">
        <f t="shared" si="19"/>
        <v>12622948</v>
      </c>
      <c r="M381" s="8">
        <f t="shared" si="19"/>
        <v>22378928</v>
      </c>
      <c r="N381" s="8">
        <f t="shared" si="19"/>
        <v>1562686</v>
      </c>
      <c r="O381" s="8">
        <f t="shared" si="19"/>
        <v>3205613</v>
      </c>
      <c r="P381" s="6"/>
      <c r="Q381" s="9" t="s">
        <v>12</v>
      </c>
    </row>
    <row r="382" spans="1:17" x14ac:dyDescent="0.3">
      <c r="B382" s="8">
        <f t="shared" si="19"/>
        <v>31191066</v>
      </c>
      <c r="C382" s="8">
        <f t="shared" si="19"/>
        <v>41523952</v>
      </c>
      <c r="D382" s="8">
        <f t="shared" si="19"/>
        <v>43229446</v>
      </c>
      <c r="E382" s="8">
        <f t="shared" si="19"/>
        <v>15556538</v>
      </c>
      <c r="F382" s="8">
        <f t="shared" si="19"/>
        <v>15370222</v>
      </c>
      <c r="G382" s="8">
        <f t="shared" si="19"/>
        <v>11892683</v>
      </c>
      <c r="H382" s="8">
        <f t="shared" si="19"/>
        <v>13691056</v>
      </c>
      <c r="I382" s="8">
        <f t="shared" si="19"/>
        <v>14251789</v>
      </c>
      <c r="J382" s="8">
        <f t="shared" si="19"/>
        <v>12998898</v>
      </c>
      <c r="K382" s="8">
        <f t="shared" si="19"/>
        <v>12109343</v>
      </c>
      <c r="L382" s="8">
        <f t="shared" si="19"/>
        <v>15433255</v>
      </c>
      <c r="M382" s="8">
        <f t="shared" si="19"/>
        <v>22913462</v>
      </c>
      <c r="N382" s="8">
        <f t="shared" si="19"/>
        <v>1532325</v>
      </c>
      <c r="O382" s="8">
        <f t="shared" si="19"/>
        <v>3126657</v>
      </c>
      <c r="P382" s="6"/>
      <c r="Q382" s="9" t="s">
        <v>13</v>
      </c>
    </row>
    <row r="383" spans="1:17" x14ac:dyDescent="0.3">
      <c r="B383" s="8">
        <f t="shared" si="19"/>
        <v>32326138</v>
      </c>
      <c r="C383" s="8">
        <f t="shared" si="19"/>
        <v>41877981</v>
      </c>
      <c r="D383" s="8">
        <f t="shared" si="19"/>
        <v>44172881</v>
      </c>
      <c r="E383" s="8">
        <f t="shared" si="19"/>
        <v>16438957</v>
      </c>
      <c r="F383" s="8">
        <f t="shared" si="19"/>
        <v>12887630</v>
      </c>
      <c r="G383" s="8">
        <f t="shared" si="19"/>
        <v>11777843</v>
      </c>
      <c r="H383" s="8">
        <f t="shared" si="19"/>
        <v>14233164</v>
      </c>
      <c r="I383" s="8">
        <f t="shared" si="19"/>
        <v>13923002</v>
      </c>
      <c r="J383" s="8">
        <f t="shared" si="19"/>
        <v>12690762</v>
      </c>
      <c r="K383" s="8">
        <f t="shared" si="19"/>
        <v>12937472</v>
      </c>
      <c r="L383" s="8">
        <f t="shared" si="19"/>
        <v>15589106</v>
      </c>
      <c r="M383" s="8">
        <f t="shared" si="19"/>
        <v>22594510</v>
      </c>
      <c r="N383" s="8">
        <f t="shared" si="19"/>
        <v>1720419</v>
      </c>
      <c r="O383" s="8" t="str">
        <f t="shared" si="19"/>
        <v/>
      </c>
      <c r="P383" s="6"/>
      <c r="Q383" s="9" t="s">
        <v>14</v>
      </c>
    </row>
    <row r="384" spans="1:17" x14ac:dyDescent="0.3">
      <c r="B384" s="8">
        <f t="shared" si="19"/>
        <v>31660922</v>
      </c>
      <c r="C384" s="8">
        <f t="shared" si="19"/>
        <v>42876530.630000003</v>
      </c>
      <c r="D384" s="8">
        <f t="shared" si="19"/>
        <v>45858006.380000003</v>
      </c>
      <c r="E384" s="8">
        <f t="shared" si="19"/>
        <v>15900786.08</v>
      </c>
      <c r="F384" s="8">
        <f t="shared" si="19"/>
        <v>12500818.1</v>
      </c>
      <c r="G384" s="8">
        <f t="shared" si="19"/>
        <v>13809467.119999999</v>
      </c>
      <c r="H384" s="8">
        <f t="shared" si="19"/>
        <v>13935650.119999999</v>
      </c>
      <c r="I384" s="8">
        <f t="shared" si="19"/>
        <v>13583419.85</v>
      </c>
      <c r="J384" s="8">
        <f t="shared" si="19"/>
        <v>12444134.859999999</v>
      </c>
      <c r="K384" s="8">
        <f t="shared" si="19"/>
        <v>12882870.42</v>
      </c>
      <c r="L384" s="8">
        <f t="shared" si="19"/>
        <v>15732033.689999999</v>
      </c>
      <c r="M384" s="8">
        <f t="shared" si="19"/>
        <v>22756245.48</v>
      </c>
      <c r="N384" s="8">
        <f>IFERROR(VLOOKUP($B$380,$4:$126,MATCH($Q384&amp;"/"&amp;N$348,$2:$2,0),FALSE),IFERROR(VLOOKUP($B$380,$4:$126,MATCH($Q383&amp;"/"&amp;N$348,$2:$2,0),FALSE),IFERROR(VLOOKUP($B$380,$4:$126,MATCH($Q382&amp;"/"&amp;N$348,$2:$2,0),FALSE),IFERROR(VLOOKUP($B$380,$4:$126,MATCH($Q381&amp;"/"&amp;N$348,$2:$2,0),FALSE),""))))</f>
        <v>3241510.58</v>
      </c>
      <c r="O384" s="8">
        <f>IFERROR(VLOOKUP($B$380,$4:$126,MATCH($Q384&amp;"/"&amp;O$348,$2:$2,0),FALSE),IFERROR(VLOOKUP($B$380,$4:$126,MATCH($Q383&amp;"/"&amp;O$348,$2:$2,0),FALSE),IFERROR(VLOOKUP($B$380,$4:$126,MATCH($Q382&amp;"/"&amp;O$348,$2:$2,0),FALSE),IFERROR(VLOOKUP($B$380,$4:$126,MATCH($Q381&amp;"/"&amp;O$348,$2:$2,0),FALSE),""))))</f>
        <v>3126657</v>
      </c>
      <c r="P384" s="6"/>
      <c r="Q384" s="9" t="s">
        <v>15</v>
      </c>
    </row>
    <row r="385" spans="1:17" x14ac:dyDescent="0.3">
      <c r="A385" s="84"/>
      <c r="B385" s="12">
        <f t="shared" ref="B385:O385" si="20">+B384/B$402</f>
        <v>0.72311988594863208</v>
      </c>
      <c r="C385" s="12">
        <f t="shared" si="20"/>
        <v>0.84244329694295783</v>
      </c>
      <c r="D385" s="12">
        <f t="shared" si="20"/>
        <v>0.85186370137125678</v>
      </c>
      <c r="E385" s="12">
        <f t="shared" si="20"/>
        <v>0.24822031453211116</v>
      </c>
      <c r="F385" s="12">
        <f t="shared" si="20"/>
        <v>0.1778619642927465</v>
      </c>
      <c r="G385" s="12">
        <f t="shared" si="20"/>
        <v>0.17809756802779192</v>
      </c>
      <c r="H385" s="12">
        <f t="shared" si="20"/>
        <v>0.15651845607671408</v>
      </c>
      <c r="I385" s="12">
        <f t="shared" si="20"/>
        <v>0.13182074181435174</v>
      </c>
      <c r="J385" s="12">
        <f t="shared" si="20"/>
        <v>0.11905147387611181</v>
      </c>
      <c r="K385" s="12">
        <f t="shared" si="20"/>
        <v>0.10684653555434979</v>
      </c>
      <c r="L385" s="12">
        <f t="shared" si="20"/>
        <v>9.7286779738863224E-2</v>
      </c>
      <c r="M385" s="12">
        <f t="shared" si="20"/>
        <v>0.13391301810437822</v>
      </c>
      <c r="N385" s="12">
        <f t="shared" si="20"/>
        <v>1.4616311158914527E-2</v>
      </c>
      <c r="O385" s="12">
        <f t="shared" si="20"/>
        <v>1.3995254269206579E-2</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189776</v>
      </c>
      <c r="C387" s="8">
        <f t="shared" si="21"/>
        <v>5455924</v>
      </c>
      <c r="D387" s="8">
        <f t="shared" si="21"/>
        <v>172650</v>
      </c>
      <c r="E387" s="8">
        <f t="shared" si="21"/>
        <v>163300</v>
      </c>
      <c r="F387" s="8">
        <f t="shared" si="21"/>
        <v>154822</v>
      </c>
      <c r="G387" s="8">
        <f t="shared" si="21"/>
        <v>178819</v>
      </c>
      <c r="H387" s="8">
        <f t="shared" si="21"/>
        <v>0</v>
      </c>
      <c r="I387" s="8">
        <f t="shared" si="21"/>
        <v>0</v>
      </c>
      <c r="J387" s="8">
        <f t="shared" si="21"/>
        <v>0</v>
      </c>
      <c r="K387" s="8">
        <f t="shared" si="21"/>
        <v>0</v>
      </c>
      <c r="L387" s="8">
        <f t="shared" si="21"/>
        <v>0</v>
      </c>
      <c r="M387" s="8">
        <f t="shared" si="21"/>
        <v>0</v>
      </c>
      <c r="N387" s="8">
        <f t="shared" si="21"/>
        <v>0</v>
      </c>
      <c r="O387" s="8">
        <f t="shared" si="21"/>
        <v>0</v>
      </c>
      <c r="P387" s="6"/>
      <c r="Q387" s="9" t="s">
        <v>12</v>
      </c>
    </row>
    <row r="388" spans="1:17" x14ac:dyDescent="0.3">
      <c r="B388" s="8">
        <f t="shared" si="21"/>
        <v>187519</v>
      </c>
      <c r="C388" s="8">
        <f t="shared" si="21"/>
        <v>179161</v>
      </c>
      <c r="D388" s="8">
        <f t="shared" si="21"/>
        <v>168636</v>
      </c>
      <c r="E388" s="8">
        <f t="shared" si="21"/>
        <v>161028</v>
      </c>
      <c r="F388" s="8">
        <f t="shared" si="21"/>
        <v>152852</v>
      </c>
      <c r="G388" s="8">
        <f t="shared" si="21"/>
        <v>0</v>
      </c>
      <c r="H388" s="8">
        <f t="shared" si="21"/>
        <v>0</v>
      </c>
      <c r="I388" s="8">
        <f t="shared" si="21"/>
        <v>0</v>
      </c>
      <c r="J388" s="8">
        <f t="shared" si="21"/>
        <v>0</v>
      </c>
      <c r="K388" s="8">
        <f t="shared" si="21"/>
        <v>0</v>
      </c>
      <c r="L388" s="8">
        <f t="shared" si="21"/>
        <v>0</v>
      </c>
      <c r="M388" s="8">
        <f t="shared" si="21"/>
        <v>0</v>
      </c>
      <c r="N388" s="8">
        <f t="shared" si="21"/>
        <v>0</v>
      </c>
      <c r="O388" s="8">
        <f t="shared" si="21"/>
        <v>0</v>
      </c>
      <c r="P388" s="6"/>
      <c r="Q388" s="9" t="s">
        <v>13</v>
      </c>
    </row>
    <row r="389" spans="1:17" x14ac:dyDescent="0.3">
      <c r="B389" s="8">
        <f t="shared" si="21"/>
        <v>185262</v>
      </c>
      <c r="C389" s="8">
        <f t="shared" si="21"/>
        <v>176903</v>
      </c>
      <c r="D389" s="8">
        <f t="shared" si="21"/>
        <v>166381</v>
      </c>
      <c r="E389" s="8">
        <f t="shared" si="21"/>
        <v>158756</v>
      </c>
      <c r="F389" s="8">
        <f t="shared" si="21"/>
        <v>150883</v>
      </c>
      <c r="G389" s="8">
        <f t="shared" si="21"/>
        <v>171589</v>
      </c>
      <c r="H389" s="8">
        <f t="shared" si="21"/>
        <v>123737</v>
      </c>
      <c r="I389" s="8">
        <f t="shared" si="21"/>
        <v>0</v>
      </c>
      <c r="J389" s="8">
        <f t="shared" si="21"/>
        <v>0</v>
      </c>
      <c r="K389" s="8">
        <f t="shared" si="21"/>
        <v>0</v>
      </c>
      <c r="L389" s="8">
        <f t="shared" si="21"/>
        <v>0</v>
      </c>
      <c r="M389" s="8">
        <f t="shared" si="21"/>
        <v>386618</v>
      </c>
      <c r="N389" s="8">
        <f t="shared" si="21"/>
        <v>0</v>
      </c>
      <c r="O389" s="8" t="str">
        <f t="shared" si="21"/>
        <v/>
      </c>
      <c r="P389" s="6"/>
      <c r="Q389" s="9" t="s">
        <v>14</v>
      </c>
    </row>
    <row r="390" spans="1:17" x14ac:dyDescent="0.3">
      <c r="B390" s="8">
        <f t="shared" si="21"/>
        <v>3495804</v>
      </c>
      <c r="C390" s="8">
        <f t="shared" si="21"/>
        <v>174905.75</v>
      </c>
      <c r="D390" s="8">
        <f t="shared" si="21"/>
        <v>165572.1</v>
      </c>
      <c r="E390" s="8">
        <f t="shared" si="21"/>
        <v>156792.37</v>
      </c>
      <c r="F390" s="8">
        <f t="shared" si="21"/>
        <v>181003.2</v>
      </c>
      <c r="G390" s="8">
        <f t="shared" si="21"/>
        <v>0</v>
      </c>
      <c r="H390" s="8">
        <f t="shared" si="21"/>
        <v>0</v>
      </c>
      <c r="I390" s="8">
        <f t="shared" si="21"/>
        <v>0</v>
      </c>
      <c r="J390" s="8">
        <f t="shared" si="21"/>
        <v>481771.3</v>
      </c>
      <c r="K390" s="8">
        <f t="shared" si="21"/>
        <v>0</v>
      </c>
      <c r="L390" s="8">
        <f t="shared" si="21"/>
        <v>0</v>
      </c>
      <c r="M390" s="8">
        <f t="shared" si="21"/>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3">
      <c r="B391" s="12">
        <f t="shared" ref="B391:O391" si="22">+B390/B$402</f>
        <v>7.9842443937001323E-2</v>
      </c>
      <c r="C391" s="12">
        <f t="shared" si="22"/>
        <v>3.4365694826340182E-3</v>
      </c>
      <c r="D391" s="12">
        <f t="shared" si="22"/>
        <v>3.0756867357261651E-3</v>
      </c>
      <c r="E391" s="12">
        <f t="shared" si="22"/>
        <v>2.447618073837715E-3</v>
      </c>
      <c r="F391" s="12">
        <f t="shared" si="22"/>
        <v>2.5753182261945605E-3</v>
      </c>
      <c r="G391" s="12">
        <f t="shared" si="22"/>
        <v>0</v>
      </c>
      <c r="H391" s="12">
        <f t="shared" si="22"/>
        <v>0</v>
      </c>
      <c r="I391" s="12">
        <f t="shared" si="22"/>
        <v>0</v>
      </c>
      <c r="J391" s="12">
        <f t="shared" si="22"/>
        <v>4.6090454645081229E-3</v>
      </c>
      <c r="K391" s="12">
        <f t="shared" si="22"/>
        <v>0</v>
      </c>
      <c r="L391" s="12">
        <f t="shared" si="22"/>
        <v>0</v>
      </c>
      <c r="M391" s="12">
        <f t="shared" si="22"/>
        <v>0</v>
      </c>
      <c r="N391" s="12">
        <f t="shared" si="22"/>
        <v>0</v>
      </c>
      <c r="O391" s="12">
        <f t="shared" si="22"/>
        <v>0</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32727116</v>
      </c>
      <c r="C393" s="8">
        <f t="shared" si="23"/>
        <v>41873226</v>
      </c>
      <c r="D393" s="8">
        <f t="shared" si="23"/>
        <v>46930995</v>
      </c>
      <c r="E393" s="8">
        <f t="shared" si="23"/>
        <v>51837770</v>
      </c>
      <c r="F393" s="8">
        <f t="shared" si="23"/>
        <v>61584877</v>
      </c>
      <c r="G393" s="8">
        <f t="shared" si="23"/>
        <v>65129279</v>
      </c>
      <c r="H393" s="8">
        <f t="shared" si="23"/>
        <v>73565160</v>
      </c>
      <c r="I393" s="8">
        <f t="shared" si="23"/>
        <v>84186374</v>
      </c>
      <c r="J393" s="8">
        <f t="shared" si="23"/>
        <v>95649909</v>
      </c>
      <c r="K393" s="8">
        <f t="shared" si="23"/>
        <v>98603440</v>
      </c>
      <c r="L393" s="8">
        <f t="shared" si="23"/>
        <v>106836229</v>
      </c>
      <c r="M393" s="8">
        <f t="shared" si="23"/>
        <v>147964221</v>
      </c>
      <c r="N393" s="8">
        <f t="shared" si="23"/>
        <v>192103113</v>
      </c>
      <c r="O393" s="8">
        <f t="shared" si="23"/>
        <v>198244795</v>
      </c>
      <c r="P393" s="6"/>
      <c r="Q393" s="9" t="s">
        <v>12</v>
      </c>
    </row>
    <row r="394" spans="1:17" x14ac:dyDescent="0.3">
      <c r="B394" s="8">
        <f t="shared" si="23"/>
        <v>34547552</v>
      </c>
      <c r="C394" s="8">
        <f t="shared" si="23"/>
        <v>45002152</v>
      </c>
      <c r="D394" s="8">
        <f t="shared" si="23"/>
        <v>47504770</v>
      </c>
      <c r="E394" s="8">
        <f t="shared" si="23"/>
        <v>52977183</v>
      </c>
      <c r="F394" s="8">
        <f t="shared" si="23"/>
        <v>61988018</v>
      </c>
      <c r="G394" s="8">
        <f t="shared" si="23"/>
        <v>66332488</v>
      </c>
      <c r="H394" s="8">
        <f t="shared" si="23"/>
        <v>77986076</v>
      </c>
      <c r="I394" s="8">
        <f t="shared" si="23"/>
        <v>92463719</v>
      </c>
      <c r="J394" s="8">
        <f t="shared" si="23"/>
        <v>96087850</v>
      </c>
      <c r="K394" s="8">
        <f t="shared" si="23"/>
        <v>102079507</v>
      </c>
      <c r="L394" s="8">
        <f t="shared" si="23"/>
        <v>112341785</v>
      </c>
      <c r="M394" s="8">
        <f t="shared" si="23"/>
        <v>152569834</v>
      </c>
      <c r="N394" s="8">
        <f t="shared" si="23"/>
        <v>196836265</v>
      </c>
      <c r="O394" s="8">
        <f t="shared" si="23"/>
        <v>199543308</v>
      </c>
      <c r="P394" s="6"/>
      <c r="Q394" s="9" t="s">
        <v>13</v>
      </c>
    </row>
    <row r="395" spans="1:17" x14ac:dyDescent="0.3">
      <c r="B395" s="8">
        <f t="shared" si="23"/>
        <v>35680484</v>
      </c>
      <c r="C395" s="8">
        <f t="shared" si="23"/>
        <v>45465205</v>
      </c>
      <c r="D395" s="8">
        <f t="shared" si="23"/>
        <v>48515858</v>
      </c>
      <c r="E395" s="8">
        <f t="shared" si="23"/>
        <v>59084959</v>
      </c>
      <c r="F395" s="8">
        <f t="shared" si="23"/>
        <v>61440934</v>
      </c>
      <c r="G395" s="8">
        <f t="shared" si="23"/>
        <v>69957628</v>
      </c>
      <c r="H395" s="8">
        <f t="shared" si="23"/>
        <v>79957350</v>
      </c>
      <c r="I395" s="8">
        <f t="shared" si="23"/>
        <v>94400171</v>
      </c>
      <c r="J395" s="8">
        <f t="shared" si="23"/>
        <v>95981958</v>
      </c>
      <c r="K395" s="8">
        <f t="shared" si="23"/>
        <v>105075122</v>
      </c>
      <c r="L395" s="8">
        <f t="shared" si="23"/>
        <v>146154240</v>
      </c>
      <c r="M395" s="8">
        <f t="shared" si="23"/>
        <v>153476015</v>
      </c>
      <c r="N395" s="8">
        <f t="shared" si="23"/>
        <v>197140503</v>
      </c>
      <c r="O395" s="8" t="str">
        <f t="shared" si="23"/>
        <v/>
      </c>
      <c r="P395" s="6"/>
      <c r="Q395" s="9" t="s">
        <v>14</v>
      </c>
    </row>
    <row r="396" spans="1:17" x14ac:dyDescent="0.3">
      <c r="B396" s="8">
        <f t="shared" si="23"/>
        <v>38391262</v>
      </c>
      <c r="C396" s="8">
        <f t="shared" si="23"/>
        <v>46958276.590000004</v>
      </c>
      <c r="D396" s="8">
        <f t="shared" si="23"/>
        <v>50067638.869999997</v>
      </c>
      <c r="E396" s="8">
        <f t="shared" si="23"/>
        <v>60766776.630000003</v>
      </c>
      <c r="F396" s="8">
        <f t="shared" si="23"/>
        <v>63957439.850000001</v>
      </c>
      <c r="G396" s="8">
        <f t="shared" si="23"/>
        <v>72039671.670000002</v>
      </c>
      <c r="H396" s="8">
        <f t="shared" si="23"/>
        <v>82017036.219999999</v>
      </c>
      <c r="I396" s="8">
        <f t="shared" si="23"/>
        <v>95707636.400000006</v>
      </c>
      <c r="J396" s="8">
        <f t="shared" si="23"/>
        <v>97868328.359999999</v>
      </c>
      <c r="K396" s="8">
        <f t="shared" si="23"/>
        <v>107459324.98</v>
      </c>
      <c r="L396" s="8">
        <f t="shared" si="23"/>
        <v>146406562.28999999</v>
      </c>
      <c r="M396" s="8">
        <f t="shared" si="23"/>
        <v>153554774.22</v>
      </c>
      <c r="N396" s="8">
        <f>IFERROR(VLOOKUP($B$392,$4:$126,MATCH($Q396&amp;"/"&amp;N$348,$2:$2,0),FALSE),IFERROR(VLOOKUP($B$392,$4:$126,MATCH($Q395&amp;"/"&amp;N$348,$2:$2,0),FALSE),IFERROR(VLOOKUP($B$392,$4:$126,MATCH($Q394&amp;"/"&amp;N$348,$2:$2,0),FALSE),IFERROR(VLOOKUP($B$392,$4:$126,MATCH($Q393&amp;"/"&amp;N$348,$2:$2,0),FALSE),""))))</f>
        <v>197887665.36000001</v>
      </c>
      <c r="O396" s="8">
        <f>IFERROR(VLOOKUP($B$392,$4:$126,MATCH($Q396&amp;"/"&amp;O$348,$2:$2,0),FALSE),IFERROR(VLOOKUP($B$392,$4:$126,MATCH($Q395&amp;"/"&amp;O$348,$2:$2,0),FALSE),IFERROR(VLOOKUP($B$392,$4:$126,MATCH($Q394&amp;"/"&amp;O$348,$2:$2,0),FALSE),IFERROR(VLOOKUP($B$392,$4:$126,MATCH($Q393&amp;"/"&amp;O$348,$2:$2,0),FALSE),""))))</f>
        <v>199543308</v>
      </c>
      <c r="P396" s="6"/>
      <c r="Q396" s="9" t="s">
        <v>15</v>
      </c>
    </row>
    <row r="397" spans="1:17" x14ac:dyDescent="0.3">
      <c r="A397" s="85"/>
      <c r="B397" s="12">
        <f t="shared" ref="B397:M397" si="24">+B396/B$402</f>
        <v>0.87683754120818258</v>
      </c>
      <c r="C397" s="12">
        <f t="shared" si="24"/>
        <v>0.92264193879435896</v>
      </c>
      <c r="D397" s="12">
        <f t="shared" si="24"/>
        <v>0.93006232790178267</v>
      </c>
      <c r="E397" s="12">
        <f t="shared" si="24"/>
        <v>0.94860394525860714</v>
      </c>
      <c r="F397" s="12">
        <f t="shared" si="24"/>
        <v>0.90998811372642752</v>
      </c>
      <c r="G397" s="12">
        <f t="shared" si="24"/>
        <v>0.92907932032844587</v>
      </c>
      <c r="H397" s="12">
        <f t="shared" si="24"/>
        <v>0.92117552970986472</v>
      </c>
      <c r="I397" s="12">
        <f t="shared" si="24"/>
        <v>0.92879788498521998</v>
      </c>
      <c r="J397" s="12">
        <f t="shared" si="24"/>
        <v>0.93629399457097118</v>
      </c>
      <c r="K397" s="12">
        <f t="shared" si="24"/>
        <v>0.89123434551490266</v>
      </c>
      <c r="L397" s="12">
        <f t="shared" si="24"/>
        <v>0.90537709608930983</v>
      </c>
      <c r="M397" s="12">
        <f t="shared" si="24"/>
        <v>0.90361932851396576</v>
      </c>
      <c r="N397" s="12">
        <f>+N396/N$402</f>
        <v>0.8922962365937771</v>
      </c>
      <c r="O397" s="12">
        <f>+O396/O$402</f>
        <v>0.89317738823881332</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37119152</v>
      </c>
      <c r="C399" s="8">
        <f t="shared" si="25"/>
        <v>46360737</v>
      </c>
      <c r="D399" s="8">
        <f t="shared" si="25"/>
        <v>51540175</v>
      </c>
      <c r="E399" s="8">
        <f t="shared" si="25"/>
        <v>54934484</v>
      </c>
      <c r="F399" s="8">
        <f t="shared" si="25"/>
        <v>65616903</v>
      </c>
      <c r="G399" s="8">
        <f t="shared" si="25"/>
        <v>71181061</v>
      </c>
      <c r="H399" s="8">
        <f t="shared" si="25"/>
        <v>79146453</v>
      </c>
      <c r="I399" s="8">
        <f t="shared" si="25"/>
        <v>89718401</v>
      </c>
      <c r="J399" s="8">
        <f t="shared" si="25"/>
        <v>103578920</v>
      </c>
      <c r="K399" s="8">
        <f t="shared" si="25"/>
        <v>105205193</v>
      </c>
      <c r="L399" s="8">
        <f t="shared" si="25"/>
        <v>122365937</v>
      </c>
      <c r="M399" s="8">
        <f t="shared" si="25"/>
        <v>163082206</v>
      </c>
      <c r="N399" s="8">
        <f t="shared" si="25"/>
        <v>219408576</v>
      </c>
      <c r="O399" s="8">
        <f t="shared" si="25"/>
        <v>222556837</v>
      </c>
      <c r="P399" s="6"/>
      <c r="Q399" s="9" t="s">
        <v>12</v>
      </c>
    </row>
    <row r="400" spans="1:17" x14ac:dyDescent="0.3">
      <c r="B400" s="8">
        <f t="shared" si="25"/>
        <v>37430212</v>
      </c>
      <c r="C400" s="8">
        <f t="shared" si="25"/>
        <v>49218110</v>
      </c>
      <c r="D400" s="8">
        <f t="shared" si="25"/>
        <v>51946908</v>
      </c>
      <c r="E400" s="8">
        <f t="shared" si="25"/>
        <v>56225152</v>
      </c>
      <c r="F400" s="8">
        <f t="shared" si="25"/>
        <v>66293815</v>
      </c>
      <c r="G400" s="8">
        <f t="shared" si="25"/>
        <v>73272009</v>
      </c>
      <c r="H400" s="8">
        <f t="shared" si="25"/>
        <v>85021702</v>
      </c>
      <c r="I400" s="8">
        <f t="shared" si="25"/>
        <v>97857662</v>
      </c>
      <c r="J400" s="8">
        <f t="shared" si="25"/>
        <v>101598746</v>
      </c>
      <c r="K400" s="8">
        <f t="shared" si="25"/>
        <v>108628261</v>
      </c>
      <c r="L400" s="8">
        <f t="shared" si="25"/>
        <v>123005603</v>
      </c>
      <c r="M400" s="8">
        <f t="shared" si="25"/>
        <v>168225977</v>
      </c>
      <c r="N400" s="8">
        <f t="shared" si="25"/>
        <v>216362594</v>
      </c>
      <c r="O400" s="8">
        <f t="shared" si="25"/>
        <v>223408374</v>
      </c>
      <c r="P400" s="6"/>
      <c r="Q400" s="9" t="s">
        <v>13</v>
      </c>
    </row>
    <row r="401" spans="1:17" x14ac:dyDescent="0.3">
      <c r="B401" s="8">
        <f t="shared" si="25"/>
        <v>39933989</v>
      </c>
      <c r="C401" s="8">
        <f t="shared" si="25"/>
        <v>48943072</v>
      </c>
      <c r="D401" s="8">
        <f t="shared" si="25"/>
        <v>51538885</v>
      </c>
      <c r="E401" s="8">
        <f t="shared" si="25"/>
        <v>62181014</v>
      </c>
      <c r="F401" s="8">
        <f t="shared" si="25"/>
        <v>68343557</v>
      </c>
      <c r="G401" s="8">
        <f t="shared" si="25"/>
        <v>75569115</v>
      </c>
      <c r="H401" s="8">
        <f t="shared" si="25"/>
        <v>85960859</v>
      </c>
      <c r="I401" s="8">
        <f t="shared" si="25"/>
        <v>99963966</v>
      </c>
      <c r="J401" s="8">
        <f t="shared" si="25"/>
        <v>102440927</v>
      </c>
      <c r="K401" s="8">
        <f t="shared" si="25"/>
        <v>112354389</v>
      </c>
      <c r="L401" s="8">
        <f t="shared" si="25"/>
        <v>160436775</v>
      </c>
      <c r="M401" s="8">
        <f t="shared" si="25"/>
        <v>169417522</v>
      </c>
      <c r="N401" s="8">
        <f t="shared" si="25"/>
        <v>221757695</v>
      </c>
      <c r="O401" s="8" t="str">
        <f t="shared" si="25"/>
        <v/>
      </c>
      <c r="P401" s="6"/>
      <c r="Q401" s="9" t="s">
        <v>14</v>
      </c>
    </row>
    <row r="402" spans="1:17" x14ac:dyDescent="0.3">
      <c r="B402" s="8">
        <f t="shared" si="25"/>
        <v>43783780</v>
      </c>
      <c r="C402" s="8">
        <f t="shared" si="25"/>
        <v>50895449.920000002</v>
      </c>
      <c r="D402" s="8">
        <f t="shared" si="25"/>
        <v>53832563.009999998</v>
      </c>
      <c r="E402" s="8">
        <f t="shared" si="25"/>
        <v>64059164.979999997</v>
      </c>
      <c r="F402" s="8">
        <f t="shared" si="25"/>
        <v>70283818.969999999</v>
      </c>
      <c r="G402" s="8">
        <f t="shared" si="25"/>
        <v>77538774.239999995</v>
      </c>
      <c r="H402" s="8">
        <f t="shared" si="25"/>
        <v>89035187.730000004</v>
      </c>
      <c r="I402" s="8">
        <f t="shared" si="25"/>
        <v>103044632.15000001</v>
      </c>
      <c r="J402" s="8">
        <f t="shared" si="25"/>
        <v>104527348.17</v>
      </c>
      <c r="K402" s="8">
        <f t="shared" si="25"/>
        <v>120573590.45999999</v>
      </c>
      <c r="L402" s="8">
        <f t="shared" si="25"/>
        <v>161707826.41</v>
      </c>
      <c r="M402" s="8">
        <f t="shared" si="25"/>
        <v>169933034.16</v>
      </c>
      <c r="N402" s="8">
        <f>IFERROR(VLOOKUP($B$398,$4:$126,MATCH($Q402&amp;"/"&amp;N$348,$2:$2,0),FALSE),IFERROR(VLOOKUP($B$398,$4:$126,MATCH($Q401&amp;"/"&amp;N$348,$2:$2,0),FALSE),IFERROR(VLOOKUP($B$398,$4:$126,MATCH($Q400&amp;"/"&amp;N$348,$2:$2,0),FALSE),IFERROR(VLOOKUP($B$398,$4:$126,MATCH($Q399&amp;"/"&amp;N$348,$2:$2,0),FALSE),""))))</f>
        <v>221773506.65000001</v>
      </c>
      <c r="O402" s="8">
        <f>IFERROR(VLOOKUP($B$398,$4:$126,MATCH($Q402&amp;"/"&amp;O$348,$2:$2,0),FALSE),IFERROR(VLOOKUP($B$398,$4:$126,MATCH($Q401&amp;"/"&amp;O$348,$2:$2,0),FALSE),IFERROR(VLOOKUP($B$398,$4:$126,MATCH($Q400&amp;"/"&amp;O$348,$2:$2,0),FALSE),IFERROR(VLOOKUP($B$398,$4:$126,MATCH($Q399&amp;"/"&amp;O$348,$2:$2,0),FALSE),""))))</f>
        <v>223408374</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63260</v>
      </c>
      <c r="C405" s="8">
        <f t="shared" si="26"/>
        <v>31751</v>
      </c>
      <c r="D405" s="8">
        <f t="shared" si="26"/>
        <v>1095766</v>
      </c>
      <c r="E405" s="8">
        <f t="shared" si="26"/>
        <v>2226671</v>
      </c>
      <c r="F405" s="8">
        <f t="shared" si="26"/>
        <v>6795807</v>
      </c>
      <c r="G405" s="8">
        <f t="shared" si="26"/>
        <v>6016854</v>
      </c>
      <c r="H405" s="8">
        <f t="shared" si="26"/>
        <v>7804233</v>
      </c>
      <c r="I405" s="8">
        <f t="shared" si="26"/>
        <v>7649644</v>
      </c>
      <c r="J405" s="8">
        <f t="shared" si="26"/>
        <v>8162770</v>
      </c>
      <c r="K405" s="8">
        <f t="shared" si="26"/>
        <v>8824930</v>
      </c>
      <c r="L405" s="8">
        <f t="shared" si="26"/>
        <v>8679478</v>
      </c>
      <c r="M405" s="8">
        <f t="shared" si="26"/>
        <v>10244187</v>
      </c>
      <c r="N405" s="8">
        <f t="shared" si="26"/>
        <v>8211008</v>
      </c>
      <c r="O405" s="8">
        <f t="shared" si="26"/>
        <v>8138120</v>
      </c>
      <c r="P405" s="6"/>
      <c r="Q405" s="9" t="s">
        <v>12</v>
      </c>
    </row>
    <row r="406" spans="1:17" x14ac:dyDescent="0.3">
      <c r="B406" s="8">
        <f t="shared" si="26"/>
        <v>67494</v>
      </c>
      <c r="C406" s="8">
        <f t="shared" si="26"/>
        <v>1333240</v>
      </c>
      <c r="D406" s="8">
        <f t="shared" si="26"/>
        <v>1022430</v>
      </c>
      <c r="E406" s="8">
        <f t="shared" si="26"/>
        <v>1849646</v>
      </c>
      <c r="F406" s="8">
        <f t="shared" si="26"/>
        <v>6300625</v>
      </c>
      <c r="G406" s="8">
        <f t="shared" si="26"/>
        <v>5805442</v>
      </c>
      <c r="H406" s="8">
        <f t="shared" si="26"/>
        <v>7631741</v>
      </c>
      <c r="I406" s="8">
        <f t="shared" si="26"/>
        <v>7907317</v>
      </c>
      <c r="J406" s="8">
        <f t="shared" si="26"/>
        <v>8068432</v>
      </c>
      <c r="K406" s="8">
        <f t="shared" si="26"/>
        <v>9445231</v>
      </c>
      <c r="L406" s="8">
        <f t="shared" si="26"/>
        <v>8831476</v>
      </c>
      <c r="M406" s="8">
        <f t="shared" si="26"/>
        <v>10128559</v>
      </c>
      <c r="N406" s="8">
        <f t="shared" si="26"/>
        <v>8029132</v>
      </c>
      <c r="O406" s="8">
        <f t="shared" si="26"/>
        <v>7626986</v>
      </c>
      <c r="P406" s="6"/>
      <c r="Q406" s="9" t="s">
        <v>13</v>
      </c>
    </row>
    <row r="407" spans="1:17" x14ac:dyDescent="0.3">
      <c r="B407" s="8">
        <f t="shared" si="26"/>
        <v>83945</v>
      </c>
      <c r="C407" s="8">
        <f t="shared" si="26"/>
        <v>1044644</v>
      </c>
      <c r="D407" s="8">
        <f t="shared" si="26"/>
        <v>853479</v>
      </c>
      <c r="E407" s="8">
        <f t="shared" si="26"/>
        <v>6282825</v>
      </c>
      <c r="F407" s="8">
        <f t="shared" si="26"/>
        <v>6047042</v>
      </c>
      <c r="G407" s="8">
        <f t="shared" si="26"/>
        <v>7511419</v>
      </c>
      <c r="H407" s="8">
        <f t="shared" si="26"/>
        <v>7785301</v>
      </c>
      <c r="I407" s="8">
        <f t="shared" si="26"/>
        <v>8580669</v>
      </c>
      <c r="J407" s="8">
        <f t="shared" si="26"/>
        <v>7737367</v>
      </c>
      <c r="K407" s="8">
        <f t="shared" si="26"/>
        <v>8501728</v>
      </c>
      <c r="L407" s="8">
        <f t="shared" si="26"/>
        <v>10501578</v>
      </c>
      <c r="M407" s="8">
        <f t="shared" si="26"/>
        <v>9876374</v>
      </c>
      <c r="N407" s="8">
        <f t="shared" si="26"/>
        <v>7786781</v>
      </c>
      <c r="O407" s="8" t="str">
        <f t="shared" si="26"/>
        <v/>
      </c>
      <c r="P407" s="6"/>
      <c r="Q407" s="9" t="s">
        <v>14</v>
      </c>
    </row>
    <row r="408" spans="1:17" x14ac:dyDescent="0.3">
      <c r="B408" s="8">
        <f t="shared" si="26"/>
        <v>53325</v>
      </c>
      <c r="C408" s="8">
        <f t="shared" si="26"/>
        <v>1490077.63</v>
      </c>
      <c r="D408" s="8">
        <f t="shared" si="26"/>
        <v>2325067.61</v>
      </c>
      <c r="E408" s="8">
        <f t="shared" si="26"/>
        <v>7338421.2199999997</v>
      </c>
      <c r="F408" s="8">
        <f t="shared" si="26"/>
        <v>7005228.7000000002</v>
      </c>
      <c r="G408" s="8">
        <f t="shared" si="26"/>
        <v>8534666.1300000008</v>
      </c>
      <c r="H408" s="8">
        <f t="shared" si="26"/>
        <v>8500872.2599999998</v>
      </c>
      <c r="I408" s="8">
        <f t="shared" si="26"/>
        <v>9291023.3000000007</v>
      </c>
      <c r="J408" s="8">
        <f t="shared" si="26"/>
        <v>8762355.2100000009</v>
      </c>
      <c r="K408" s="8">
        <f t="shared" si="26"/>
        <v>10176084.789999999</v>
      </c>
      <c r="L408" s="8">
        <f t="shared" si="26"/>
        <v>11234508.08</v>
      </c>
      <c r="M408" s="8">
        <f t="shared" si="26"/>
        <v>9446458.5299999993</v>
      </c>
      <c r="N408" s="8">
        <f>IFERROR(VLOOKUP($B$404,$4:$126,MATCH($Q408&amp;"/"&amp;N$348,$2:$2,0),FALSE),IFERROR(VLOOKUP($B$404,$4:$126,MATCH($Q407&amp;"/"&amp;N$348,$2:$2,0),FALSE),IFERROR(VLOOKUP($B$404,$4:$126,MATCH($Q406&amp;"/"&amp;N$348,$2:$2,0),FALSE),IFERROR(VLOOKUP($B$404,$4:$126,MATCH($Q405&amp;"/"&amp;N$348,$2:$2,0),FALSE),""))))</f>
        <v>7922442.8099999996</v>
      </c>
      <c r="O408" s="8">
        <f>IFERROR(VLOOKUP($B$404,$4:$126,MATCH($Q408&amp;"/"&amp;O$348,$2:$2,0),FALSE),IFERROR(VLOOKUP($B$404,$4:$126,MATCH($Q407&amp;"/"&amp;O$348,$2:$2,0),FALSE),IFERROR(VLOOKUP($B$404,$4:$126,MATCH($Q406&amp;"/"&amp;O$348,$2:$2,0),FALSE),IFERROR(VLOOKUP($B$404,$4:$126,MATCH($Q405&amp;"/"&amp;O$348,$2:$2,0),FALSE),""))))</f>
        <v>7626986</v>
      </c>
      <c r="P408" s="6"/>
      <c r="Q408" s="9" t="s">
        <v>15</v>
      </c>
    </row>
    <row r="409" spans="1:17" x14ac:dyDescent="0.3">
      <c r="A409" s="84"/>
      <c r="B409" s="12">
        <f t="shared" ref="B409:M409" si="27">+B408/B$402</f>
        <v>1.2179167719187335E-3</v>
      </c>
      <c r="C409" s="12">
        <f t="shared" si="27"/>
        <v>2.9277226792221663E-2</v>
      </c>
      <c r="D409" s="12">
        <f t="shared" si="27"/>
        <v>4.3190728436394391E-2</v>
      </c>
      <c r="E409" s="12">
        <f t="shared" si="27"/>
        <v>0.11455692908721396</v>
      </c>
      <c r="F409" s="12">
        <f t="shared" si="27"/>
        <v>9.9670575712314635E-2</v>
      </c>
      <c r="G409" s="12">
        <f t="shared" si="27"/>
        <v>0.11006965500361515</v>
      </c>
      <c r="H409" s="12">
        <f t="shared" si="27"/>
        <v>9.5477669859909436E-2</v>
      </c>
      <c r="I409" s="12">
        <f t="shared" si="27"/>
        <v>9.0165039227615901E-2</v>
      </c>
      <c r="J409" s="12">
        <f t="shared" si="27"/>
        <v>8.3828350794369927E-2</v>
      </c>
      <c r="K409" s="12">
        <f t="shared" si="27"/>
        <v>8.4397294226515471E-2</v>
      </c>
      <c r="L409" s="12">
        <f t="shared" si="27"/>
        <v>6.947411470064295E-2</v>
      </c>
      <c r="M409" s="12">
        <f t="shared" si="27"/>
        <v>5.5589300671850014E-2</v>
      </c>
      <c r="N409" s="12">
        <f>+N408/N$402</f>
        <v>3.5723125497145576E-2</v>
      </c>
      <c r="O409" s="12">
        <f>+O408/O$402</f>
        <v>3.4139212704712672E-2</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4628981</v>
      </c>
      <c r="C411" s="8">
        <f t="shared" si="28"/>
        <v>8293426</v>
      </c>
      <c r="D411" s="8">
        <f t="shared" si="28"/>
        <v>6454184</v>
      </c>
      <c r="E411" s="8">
        <f t="shared" si="28"/>
        <v>9360710</v>
      </c>
      <c r="F411" s="8">
        <f t="shared" si="28"/>
        <v>14330005</v>
      </c>
      <c r="G411" s="8">
        <f t="shared" si="28"/>
        <v>14206230</v>
      </c>
      <c r="H411" s="8">
        <f t="shared" si="28"/>
        <v>15703051</v>
      </c>
      <c r="I411" s="8">
        <f t="shared" si="28"/>
        <v>13632192</v>
      </c>
      <c r="J411" s="8">
        <f t="shared" si="28"/>
        <v>16706854</v>
      </c>
      <c r="K411" s="8">
        <f t="shared" si="28"/>
        <v>13063186</v>
      </c>
      <c r="L411" s="8">
        <f t="shared" si="28"/>
        <v>13277831</v>
      </c>
      <c r="M411" s="8">
        <f t="shared" si="28"/>
        <v>23346754</v>
      </c>
      <c r="N411" s="8">
        <f t="shared" si="28"/>
        <v>30031246</v>
      </c>
      <c r="O411" s="8">
        <f t="shared" si="28"/>
        <v>23679318</v>
      </c>
      <c r="P411" s="6"/>
      <c r="Q411" s="9" t="s">
        <v>12</v>
      </c>
    </row>
    <row r="412" spans="1:17" x14ac:dyDescent="0.3">
      <c r="B412" s="8">
        <f t="shared" si="28"/>
        <v>6829508</v>
      </c>
      <c r="C412" s="8">
        <f t="shared" si="28"/>
        <v>7403951</v>
      </c>
      <c r="D412" s="8">
        <f t="shared" si="28"/>
        <v>6999141</v>
      </c>
      <c r="E412" s="8">
        <f t="shared" si="28"/>
        <v>13212501</v>
      </c>
      <c r="F412" s="8">
        <f t="shared" si="28"/>
        <v>13906500</v>
      </c>
      <c r="G412" s="8">
        <f t="shared" si="28"/>
        <v>11921002</v>
      </c>
      <c r="H412" s="8">
        <f t="shared" si="28"/>
        <v>12590412</v>
      </c>
      <c r="I412" s="8">
        <f t="shared" si="28"/>
        <v>21225622</v>
      </c>
      <c r="J412" s="8">
        <f t="shared" si="28"/>
        <v>16229127</v>
      </c>
      <c r="K412" s="8">
        <f t="shared" si="28"/>
        <v>18345751</v>
      </c>
      <c r="L412" s="8">
        <f t="shared" si="28"/>
        <v>16807244</v>
      </c>
      <c r="M412" s="8">
        <f t="shared" si="28"/>
        <v>24946182</v>
      </c>
      <c r="N412" s="8">
        <f t="shared" si="28"/>
        <v>30616274</v>
      </c>
      <c r="O412" s="8">
        <f t="shared" si="28"/>
        <v>25832316</v>
      </c>
      <c r="P412" s="6"/>
      <c r="Q412" s="9" t="s">
        <v>13</v>
      </c>
    </row>
    <row r="413" spans="1:17" x14ac:dyDescent="0.3">
      <c r="B413" s="8">
        <f t="shared" si="28"/>
        <v>7469706</v>
      </c>
      <c r="C413" s="8">
        <f t="shared" si="28"/>
        <v>5744176</v>
      </c>
      <c r="D413" s="8">
        <f t="shared" si="28"/>
        <v>8232100</v>
      </c>
      <c r="E413" s="8">
        <f t="shared" si="28"/>
        <v>18104408</v>
      </c>
      <c r="F413" s="8">
        <f t="shared" si="28"/>
        <v>12285272</v>
      </c>
      <c r="G413" s="8">
        <f t="shared" si="28"/>
        <v>13781670</v>
      </c>
      <c r="H413" s="8">
        <f t="shared" si="28"/>
        <v>12703254</v>
      </c>
      <c r="I413" s="8">
        <f t="shared" si="28"/>
        <v>17152274</v>
      </c>
      <c r="J413" s="8">
        <f t="shared" si="28"/>
        <v>14945055</v>
      </c>
      <c r="K413" s="8">
        <f t="shared" si="28"/>
        <v>17749850</v>
      </c>
      <c r="L413" s="8">
        <f t="shared" si="28"/>
        <v>24740789</v>
      </c>
      <c r="M413" s="8">
        <f t="shared" si="28"/>
        <v>21940202</v>
      </c>
      <c r="N413" s="8">
        <f t="shared" si="28"/>
        <v>34413582</v>
      </c>
      <c r="O413" s="8" t="str">
        <f t="shared" si="28"/>
        <v/>
      </c>
      <c r="P413" s="6"/>
      <c r="Q413" s="9" t="s">
        <v>14</v>
      </c>
    </row>
    <row r="414" spans="1:17" x14ac:dyDescent="0.3">
      <c r="B414" s="8">
        <f t="shared" si="28"/>
        <v>8350826</v>
      </c>
      <c r="C414" s="8">
        <f t="shared" si="28"/>
        <v>6582812.9000000004</v>
      </c>
      <c r="D414" s="8">
        <f t="shared" si="28"/>
        <v>10153294.210000001</v>
      </c>
      <c r="E414" s="8">
        <f t="shared" si="28"/>
        <v>15355490.060000001</v>
      </c>
      <c r="F414" s="8">
        <f t="shared" si="28"/>
        <v>14491661.130000001</v>
      </c>
      <c r="G414" s="8">
        <f t="shared" si="28"/>
        <v>15458231.939999999</v>
      </c>
      <c r="H414" s="8">
        <f t="shared" si="28"/>
        <v>14126491.380000001</v>
      </c>
      <c r="I414" s="8">
        <f t="shared" si="28"/>
        <v>15529897.640000001</v>
      </c>
      <c r="J414" s="8">
        <f t="shared" si="28"/>
        <v>14878403.470000001</v>
      </c>
      <c r="K414" s="8">
        <f t="shared" si="28"/>
        <v>14353979.039999999</v>
      </c>
      <c r="L414" s="8">
        <f t="shared" si="28"/>
        <v>24613354.140000001</v>
      </c>
      <c r="M414" s="8">
        <f t="shared" si="28"/>
        <v>21074977.199999999</v>
      </c>
      <c r="N414" s="8">
        <f>IFERROR(VLOOKUP($B$410,$4:$126,MATCH($Q414&amp;"/"&amp;N$348,$2:$2,0),FALSE),IFERROR(VLOOKUP($B$410,$4:$126,MATCH($Q413&amp;"/"&amp;N$348,$2:$2,0),FALSE),IFERROR(VLOOKUP($B$410,$4:$126,MATCH($Q412&amp;"/"&amp;N$348,$2:$2,0),FALSE),IFERROR(VLOOKUP($B$410,$4:$126,MATCH($Q411&amp;"/"&amp;N$348,$2:$2,0),FALSE),""))))</f>
        <v>30554088.969999999</v>
      </c>
      <c r="O414" s="8">
        <f>IFERROR(VLOOKUP($B$410,$4:$126,MATCH($Q414&amp;"/"&amp;O$348,$2:$2,0),FALSE),IFERROR(VLOOKUP($B$410,$4:$126,MATCH($Q413&amp;"/"&amp;O$348,$2:$2,0),FALSE),IFERROR(VLOOKUP($B$410,$4:$126,MATCH($Q412&amp;"/"&amp;O$348,$2:$2,0),FALSE),IFERROR(VLOOKUP($B$410,$4:$126,MATCH($Q411&amp;"/"&amp;O$348,$2:$2,0),FALSE),""))))</f>
        <v>25832316</v>
      </c>
      <c r="P414" s="6"/>
      <c r="Q414" s="9" t="s">
        <v>15</v>
      </c>
    </row>
    <row r="415" spans="1:17" x14ac:dyDescent="0.3">
      <c r="B415" s="12">
        <f t="shared" ref="B415:M415" si="29">+B414/B$402</f>
        <v>0.19072875845804085</v>
      </c>
      <c r="C415" s="12">
        <f t="shared" si="29"/>
        <v>0.12933990976299833</v>
      </c>
      <c r="D415" s="12">
        <f t="shared" si="29"/>
        <v>0.18860878327702721</v>
      </c>
      <c r="E415" s="12">
        <f t="shared" si="29"/>
        <v>0.23970793351418426</v>
      </c>
      <c r="F415" s="12">
        <f t="shared" si="29"/>
        <v>0.20618773058114034</v>
      </c>
      <c r="G415" s="12">
        <f t="shared" si="29"/>
        <v>0.19936131427810924</v>
      </c>
      <c r="H415" s="12">
        <f t="shared" si="29"/>
        <v>0.15866189245131612</v>
      </c>
      <c r="I415" s="12">
        <f t="shared" si="29"/>
        <v>0.15071039913455597</v>
      </c>
      <c r="J415" s="12">
        <f t="shared" si="29"/>
        <v>0.14233981566051243</v>
      </c>
      <c r="K415" s="12">
        <f t="shared" si="29"/>
        <v>0.11904745463113581</v>
      </c>
      <c r="L415" s="12">
        <f t="shared" si="29"/>
        <v>0.15220879957655478</v>
      </c>
      <c r="M415" s="12">
        <f t="shared" si="29"/>
        <v>0.12401930739468178</v>
      </c>
      <c r="N415" s="12">
        <f>+N414/N$402</f>
        <v>0.13777159152837878</v>
      </c>
      <c r="O415" s="12">
        <f>+O414/O$402</f>
        <v>0.11562823513499991</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37949222</v>
      </c>
      <c r="C417" s="8">
        <f t="shared" si="30"/>
        <v>4643531</v>
      </c>
      <c r="D417" s="8">
        <f t="shared" si="30"/>
        <v>2565925</v>
      </c>
      <c r="E417" s="8">
        <f t="shared" si="30"/>
        <v>3973395</v>
      </c>
      <c r="F417" s="8">
        <f t="shared" si="30"/>
        <v>6803634</v>
      </c>
      <c r="G417" s="8">
        <f t="shared" si="30"/>
        <v>7315362</v>
      </c>
      <c r="H417" s="8">
        <f t="shared" si="30"/>
        <v>6753908</v>
      </c>
      <c r="I417" s="8">
        <f t="shared" si="30"/>
        <v>4878999</v>
      </c>
      <c r="J417" s="8">
        <f t="shared" si="30"/>
        <v>7141340</v>
      </c>
      <c r="K417" s="8">
        <f t="shared" si="30"/>
        <v>2436057</v>
      </c>
      <c r="L417" s="8">
        <f t="shared" si="30"/>
        <v>2281083</v>
      </c>
      <c r="M417" s="8">
        <f t="shared" si="30"/>
        <v>10254176</v>
      </c>
      <c r="N417" s="8">
        <f t="shared" si="30"/>
        <v>16243479</v>
      </c>
      <c r="O417" s="8">
        <f t="shared" si="30"/>
        <v>10810267</v>
      </c>
      <c r="P417" s="6"/>
      <c r="Q417" s="9" t="s">
        <v>12</v>
      </c>
    </row>
    <row r="418" spans="2:17" x14ac:dyDescent="0.3">
      <c r="B418" s="8">
        <f t="shared" si="30"/>
        <v>4223185</v>
      </c>
      <c r="C418" s="8">
        <f t="shared" si="30"/>
        <v>2752157</v>
      </c>
      <c r="D418" s="8">
        <f t="shared" si="30"/>
        <v>2835848</v>
      </c>
      <c r="E418" s="8">
        <f t="shared" si="30"/>
        <v>7610839</v>
      </c>
      <c r="F418" s="8">
        <f t="shared" si="30"/>
        <v>6960377</v>
      </c>
      <c r="G418" s="8">
        <f t="shared" si="30"/>
        <v>5397028</v>
      </c>
      <c r="H418" s="8">
        <f t="shared" si="30"/>
        <v>4106194</v>
      </c>
      <c r="I418" s="8">
        <f t="shared" si="30"/>
        <v>12172388</v>
      </c>
      <c r="J418" s="8">
        <f t="shared" si="30"/>
        <v>6783645</v>
      </c>
      <c r="K418" s="8">
        <f t="shared" si="30"/>
        <v>7434775</v>
      </c>
      <c r="L418" s="8">
        <f t="shared" si="30"/>
        <v>5681388</v>
      </c>
      <c r="M418" s="8">
        <f t="shared" si="30"/>
        <v>12214884</v>
      </c>
      <c r="N418" s="8">
        <f t="shared" si="30"/>
        <v>17151703</v>
      </c>
      <c r="O418" s="8">
        <f t="shared" si="30"/>
        <v>13407766</v>
      </c>
      <c r="P418" s="6"/>
      <c r="Q418" s="9" t="s">
        <v>13</v>
      </c>
    </row>
    <row r="419" spans="2:17" x14ac:dyDescent="0.3">
      <c r="B419" s="8">
        <f t="shared" si="30"/>
        <v>4873208</v>
      </c>
      <c r="C419" s="8">
        <f t="shared" si="30"/>
        <v>2092190</v>
      </c>
      <c r="D419" s="8">
        <f t="shared" si="30"/>
        <v>4484900</v>
      </c>
      <c r="E419" s="8">
        <f t="shared" si="30"/>
        <v>11410518</v>
      </c>
      <c r="F419" s="8">
        <f t="shared" si="30"/>
        <v>5765670</v>
      </c>
      <c r="G419" s="8">
        <f t="shared" si="30"/>
        <v>5681548</v>
      </c>
      <c r="H419" s="8">
        <f t="shared" si="30"/>
        <v>4027752</v>
      </c>
      <c r="I419" s="8">
        <f t="shared" si="30"/>
        <v>7639178</v>
      </c>
      <c r="J419" s="8">
        <f t="shared" si="30"/>
        <v>6084519</v>
      </c>
      <c r="K419" s="8">
        <f t="shared" si="30"/>
        <v>8152751</v>
      </c>
      <c r="L419" s="8">
        <f t="shared" si="30"/>
        <v>12130836</v>
      </c>
      <c r="M419" s="8">
        <f t="shared" si="30"/>
        <v>9773956</v>
      </c>
      <c r="N419" s="8">
        <f t="shared" si="30"/>
        <v>21790221</v>
      </c>
      <c r="O419" s="8" t="str">
        <f t="shared" si="30"/>
        <v/>
      </c>
      <c r="P419" s="6"/>
      <c r="Q419" s="9" t="s">
        <v>14</v>
      </c>
    </row>
    <row r="420" spans="2:17" x14ac:dyDescent="0.3">
      <c r="B420" s="8">
        <f t="shared" si="30"/>
        <v>4773849</v>
      </c>
      <c r="C420" s="8">
        <f t="shared" si="30"/>
        <v>2203743.8199999998</v>
      </c>
      <c r="D420" s="8">
        <f t="shared" si="30"/>
        <v>4507373.05</v>
      </c>
      <c r="E420" s="8">
        <f t="shared" si="30"/>
        <v>7409904.3700000001</v>
      </c>
      <c r="F420" s="8">
        <f t="shared" si="30"/>
        <v>6844303.1500000004</v>
      </c>
      <c r="G420" s="8">
        <f t="shared" si="30"/>
        <v>6057726.96</v>
      </c>
      <c r="H420" s="8">
        <f t="shared" si="30"/>
        <v>4683109.0599999996</v>
      </c>
      <c r="I420" s="8">
        <f t="shared" si="30"/>
        <v>5202315.33</v>
      </c>
      <c r="J420" s="8">
        <f t="shared" si="30"/>
        <v>4707620.46</v>
      </c>
      <c r="K420" s="8">
        <f t="shared" si="30"/>
        <v>2321639.5599999996</v>
      </c>
      <c r="L420" s="8">
        <f t="shared" si="30"/>
        <v>10966060.57</v>
      </c>
      <c r="M420" s="8">
        <f t="shared" si="30"/>
        <v>8864964.5099999998</v>
      </c>
      <c r="N420" s="8">
        <f>IFERROR(VLOOKUP($B$416,$4:$126,MATCH($Q420&amp;"/"&amp;N$348,$2:$2,0),FALSE),IFERROR(VLOOKUP($B$416,$4:$126,MATCH($Q419&amp;"/"&amp;N$348,$2:$2,0),FALSE),IFERROR(VLOOKUP($B$416,$4:$126,MATCH($Q418&amp;"/"&amp;N$348,$2:$2,0),FALSE),IFERROR(VLOOKUP($B$416,$4:$126,MATCH($Q417&amp;"/"&amp;N$348,$2:$2,0),FALSE),""))))</f>
        <v>20242744.129999999</v>
      </c>
      <c r="O420" s="8">
        <f>IFERROR(VLOOKUP($B$416,$4:$126,MATCH($Q420&amp;"/"&amp;O$348,$2:$2,0),FALSE),IFERROR(VLOOKUP($B$416,$4:$126,MATCH($Q419&amp;"/"&amp;O$348,$2:$2,0),FALSE),IFERROR(VLOOKUP($B$416,$4:$126,MATCH($Q418&amp;"/"&amp;O$348,$2:$2,0),FALSE),IFERROR(VLOOKUP($B$416,$4:$126,MATCH($Q417&amp;"/"&amp;O$348,$2:$2,0),FALSE),""))))</f>
        <v>13407766</v>
      </c>
      <c r="P420" s="6"/>
      <c r="Q420" s="9" t="s">
        <v>15</v>
      </c>
    </row>
    <row r="421" spans="2:17" x14ac:dyDescent="0.3">
      <c r="B421" s="12">
        <f t="shared" ref="B421:M421" si="31">+B420/B$402</f>
        <v>0.1090323631262536</v>
      </c>
      <c r="C421" s="12">
        <f t="shared" si="31"/>
        <v>4.3299427030588276E-2</v>
      </c>
      <c r="D421" s="12">
        <f t="shared" si="31"/>
        <v>8.3729490070214657E-2</v>
      </c>
      <c r="E421" s="12">
        <f t="shared" si="31"/>
        <v>0.11567282171588494</v>
      </c>
      <c r="F421" s="12">
        <f t="shared" si="31"/>
        <v>9.7380922811286449E-2</v>
      </c>
      <c r="G421" s="12">
        <f t="shared" si="31"/>
        <v>7.8125131837265938E-2</v>
      </c>
      <c r="H421" s="12">
        <f t="shared" si="31"/>
        <v>5.2598407207289428E-2</v>
      </c>
      <c r="I421" s="12">
        <f t="shared" si="31"/>
        <v>5.0486039121640937E-2</v>
      </c>
      <c r="J421" s="12">
        <f t="shared" si="31"/>
        <v>4.5037213154433743E-2</v>
      </c>
      <c r="K421" s="12">
        <f t="shared" si="31"/>
        <v>1.9254959159321031E-2</v>
      </c>
      <c r="L421" s="12">
        <f t="shared" si="31"/>
        <v>6.7814037288438003E-2</v>
      </c>
      <c r="M421" s="12">
        <f t="shared" si="31"/>
        <v>5.2167399669055613E-2</v>
      </c>
      <c r="N421" s="12">
        <f>+N420/N$402</f>
        <v>9.1276656241662035E-2</v>
      </c>
      <c r="O421" s="12">
        <f>+O420/O$402</f>
        <v>6.0014608046876521E-2</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9819971</v>
      </c>
      <c r="C423" s="8">
        <f t="shared" si="32"/>
        <v>12618405</v>
      </c>
      <c r="D423" s="8">
        <f t="shared" si="32"/>
        <v>15401473</v>
      </c>
      <c r="E423" s="8">
        <f t="shared" si="32"/>
        <v>16731786</v>
      </c>
      <c r="F423" s="8">
        <f t="shared" si="32"/>
        <v>19692880</v>
      </c>
      <c r="G423" s="8">
        <f t="shared" si="32"/>
        <v>18377248</v>
      </c>
      <c r="H423" s="8">
        <f t="shared" si="32"/>
        <v>13037556</v>
      </c>
      <c r="I423" s="8">
        <f t="shared" si="32"/>
        <v>10333754</v>
      </c>
      <c r="J423" s="8">
        <f t="shared" si="32"/>
        <v>14459067</v>
      </c>
      <c r="K423" s="8">
        <f t="shared" si="32"/>
        <v>12523010</v>
      </c>
      <c r="L423" s="8">
        <f t="shared" si="32"/>
        <v>7171800</v>
      </c>
      <c r="M423" s="8">
        <f t="shared" si="32"/>
        <v>19652136</v>
      </c>
      <c r="N423" s="8">
        <f t="shared" si="32"/>
        <v>26518271</v>
      </c>
      <c r="O423" s="8">
        <f t="shared" si="32"/>
        <v>32338317</v>
      </c>
      <c r="P423" s="6"/>
      <c r="Q423" s="9" t="s">
        <v>12</v>
      </c>
    </row>
    <row r="424" spans="2:17" x14ac:dyDescent="0.3">
      <c r="B424" s="8">
        <f t="shared" si="32"/>
        <v>8084896</v>
      </c>
      <c r="C424" s="8">
        <f t="shared" si="32"/>
        <v>17132038</v>
      </c>
      <c r="D424" s="8">
        <f t="shared" si="32"/>
        <v>15822640</v>
      </c>
      <c r="E424" s="8">
        <f t="shared" si="32"/>
        <v>14261015</v>
      </c>
      <c r="F424" s="8">
        <f t="shared" si="32"/>
        <v>20132518</v>
      </c>
      <c r="G424" s="8">
        <f t="shared" si="32"/>
        <v>16235998</v>
      </c>
      <c r="H424" s="8">
        <f t="shared" si="32"/>
        <v>12212451</v>
      </c>
      <c r="I424" s="8">
        <f t="shared" si="32"/>
        <v>11177569</v>
      </c>
      <c r="J424" s="8">
        <f t="shared" si="32"/>
        <v>13910567</v>
      </c>
      <c r="K424" s="8">
        <f t="shared" si="32"/>
        <v>11889830</v>
      </c>
      <c r="L424" s="8">
        <f t="shared" si="32"/>
        <v>7088400</v>
      </c>
      <c r="M424" s="8">
        <f t="shared" si="32"/>
        <v>25452421</v>
      </c>
      <c r="N424" s="8">
        <f t="shared" si="32"/>
        <v>27474352</v>
      </c>
      <c r="O424" s="8">
        <f t="shared" si="32"/>
        <v>34002967</v>
      </c>
      <c r="P424" s="6"/>
      <c r="Q424" s="9" t="s">
        <v>13</v>
      </c>
    </row>
    <row r="425" spans="2:17" x14ac:dyDescent="0.3">
      <c r="B425" s="8">
        <f t="shared" si="32"/>
        <v>9379791</v>
      </c>
      <c r="C425" s="8">
        <f t="shared" si="32"/>
        <v>19197478</v>
      </c>
      <c r="D425" s="8">
        <f t="shared" si="32"/>
        <v>14848505</v>
      </c>
      <c r="E425" s="8">
        <f t="shared" si="32"/>
        <v>14599889</v>
      </c>
      <c r="F425" s="8">
        <f t="shared" si="32"/>
        <v>20949778</v>
      </c>
      <c r="G425" s="8">
        <f t="shared" si="32"/>
        <v>14779517</v>
      </c>
      <c r="H425" s="8">
        <f t="shared" si="32"/>
        <v>11510595</v>
      </c>
      <c r="I425" s="8">
        <f t="shared" si="32"/>
        <v>15313173</v>
      </c>
      <c r="J425" s="8">
        <f t="shared" si="32"/>
        <v>13595287</v>
      </c>
      <c r="K425" s="8">
        <f t="shared" si="32"/>
        <v>9828850</v>
      </c>
      <c r="L425" s="8">
        <f t="shared" si="32"/>
        <v>16825562</v>
      </c>
      <c r="M425" s="8">
        <f t="shared" si="32"/>
        <v>27161275</v>
      </c>
      <c r="N425" s="8">
        <f t="shared" si="32"/>
        <v>27080745</v>
      </c>
      <c r="O425" s="8" t="str">
        <f t="shared" si="32"/>
        <v/>
      </c>
      <c r="P425" s="6"/>
      <c r="Q425" s="9" t="s">
        <v>14</v>
      </c>
    </row>
    <row r="426" spans="2:17" x14ac:dyDescent="0.3">
      <c r="B426" s="8">
        <f t="shared" si="32"/>
        <v>11836274</v>
      </c>
      <c r="C426" s="8">
        <f t="shared" si="32"/>
        <v>15730371.359999999</v>
      </c>
      <c r="D426" s="8">
        <f t="shared" si="32"/>
        <v>15433265.9</v>
      </c>
      <c r="E426" s="8">
        <f t="shared" si="32"/>
        <v>18484056.449999999</v>
      </c>
      <c r="F426" s="8">
        <f t="shared" si="32"/>
        <v>18943698</v>
      </c>
      <c r="G426" s="8">
        <f t="shared" si="32"/>
        <v>13788036.68</v>
      </c>
      <c r="H426" s="8">
        <f t="shared" si="32"/>
        <v>11339939.68</v>
      </c>
      <c r="I426" s="8">
        <f t="shared" si="32"/>
        <v>17454287.68</v>
      </c>
      <c r="J426" s="8">
        <f t="shared" si="32"/>
        <v>13496667.220000001</v>
      </c>
      <c r="K426" s="8">
        <f t="shared" si="32"/>
        <v>7255200</v>
      </c>
      <c r="L426" s="8">
        <f t="shared" si="32"/>
        <v>19522147.449999999</v>
      </c>
      <c r="M426" s="8">
        <f t="shared" si="32"/>
        <v>25163538.800000001</v>
      </c>
      <c r="N426" s="8">
        <f>IFERROR(VLOOKUP($B$422,$4:$126,MATCH($Q426&amp;"/"&amp;N$348,$2:$2,0),FALSE),IFERROR(VLOOKUP($B$422,$4:$126,MATCH($Q425&amp;"/"&amp;N$348,$2:$2,0),FALSE),IFERROR(VLOOKUP($B$422,$4:$126,MATCH($Q424&amp;"/"&amp;N$348,$2:$2,0),FALSE),IFERROR(VLOOKUP($B$422,$4:$126,MATCH($Q423&amp;"/"&amp;N$348,$2:$2,0),FALSE),""))))</f>
        <v>71841586.629999995</v>
      </c>
      <c r="O426" s="8">
        <f>IFERROR(VLOOKUP($B$422,$4:$126,MATCH($Q426&amp;"/"&amp;O$348,$2:$2,0),FALSE),IFERROR(VLOOKUP($B$422,$4:$126,MATCH($Q425&amp;"/"&amp;O$348,$2:$2,0),FALSE),IFERROR(VLOOKUP($B$422,$4:$126,MATCH($Q424&amp;"/"&amp;O$348,$2:$2,0),FALSE),IFERROR(VLOOKUP($B$422,$4:$126,MATCH($Q423&amp;"/"&amp;O$348,$2:$2,0),FALSE),""))))</f>
        <v>34002967</v>
      </c>
      <c r="P426" s="6"/>
      <c r="Q426" s="9" t="s">
        <v>15</v>
      </c>
    </row>
    <row r="427" spans="2:17" x14ac:dyDescent="0.3">
      <c r="B427" s="12">
        <f t="shared" ref="B427:M427" si="33">+B426/B$402</f>
        <v>0.27033467644867576</v>
      </c>
      <c r="C427" s="12">
        <f t="shared" si="33"/>
        <v>0.30907225272054339</v>
      </c>
      <c r="D427" s="12">
        <f t="shared" si="33"/>
        <v>0.28669015623746352</v>
      </c>
      <c r="E427" s="12">
        <f t="shared" si="33"/>
        <v>0.28854663428364907</v>
      </c>
      <c r="F427" s="12">
        <f t="shared" si="33"/>
        <v>0.26953142668707208</v>
      </c>
      <c r="G427" s="12">
        <f t="shared" si="33"/>
        <v>0.17782118449955009</v>
      </c>
      <c r="H427" s="12">
        <f t="shared" si="33"/>
        <v>0.127364696690352</v>
      </c>
      <c r="I427" s="12">
        <f t="shared" si="33"/>
        <v>0.16938570516310003</v>
      </c>
      <c r="J427" s="12">
        <f t="shared" si="33"/>
        <v>0.12912091865230757</v>
      </c>
      <c r="K427" s="12">
        <f t="shared" si="33"/>
        <v>6.0172380803463724E-2</v>
      </c>
      <c r="L427" s="12">
        <f t="shared" si="33"/>
        <v>0.12072481513976216</v>
      </c>
      <c r="M427" s="12">
        <f t="shared" si="33"/>
        <v>0.14807914732051061</v>
      </c>
      <c r="N427" s="12">
        <f>+N426/N$402</f>
        <v>0.32394124850710609</v>
      </c>
      <c r="O427" s="12">
        <f>+O426/O$402</f>
        <v>0.1522009510708851</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47769193</v>
      </c>
      <c r="C429" s="8">
        <f t="shared" si="34"/>
        <v>17261936</v>
      </c>
      <c r="D429" s="8">
        <f t="shared" si="34"/>
        <v>17967398</v>
      </c>
      <c r="E429" s="8">
        <f t="shared" si="34"/>
        <v>20705181</v>
      </c>
      <c r="F429" s="8">
        <f t="shared" si="34"/>
        <v>26496514</v>
      </c>
      <c r="G429" s="8">
        <f t="shared" si="34"/>
        <v>25692610</v>
      </c>
      <c r="H429" s="8">
        <f t="shared" si="34"/>
        <v>19791464</v>
      </c>
      <c r="I429" s="8">
        <f t="shared" si="34"/>
        <v>15212753</v>
      </c>
      <c r="J429" s="8">
        <f t="shared" si="34"/>
        <v>21600407</v>
      </c>
      <c r="K429" s="8">
        <f t="shared" si="34"/>
        <v>14959067</v>
      </c>
      <c r="L429" s="8">
        <f t="shared" si="34"/>
        <v>9452883</v>
      </c>
      <c r="M429" s="8">
        <f t="shared" si="34"/>
        <v>29906312</v>
      </c>
      <c r="N429" s="8">
        <f t="shared" si="34"/>
        <v>42761750</v>
      </c>
      <c r="O429" s="8">
        <f t="shared" si="34"/>
        <v>43148584</v>
      </c>
      <c r="P429" s="6"/>
      <c r="Q429" s="9" t="s">
        <v>12</v>
      </c>
    </row>
    <row r="430" spans="2:17" x14ac:dyDescent="0.3">
      <c r="B430" s="8">
        <f t="shared" si="34"/>
        <v>12308081</v>
      </c>
      <c r="C430" s="8">
        <f t="shared" si="34"/>
        <v>19884195</v>
      </c>
      <c r="D430" s="8">
        <f t="shared" si="34"/>
        <v>18658488</v>
      </c>
      <c r="E430" s="8">
        <f t="shared" si="34"/>
        <v>21871854</v>
      </c>
      <c r="F430" s="8">
        <f t="shared" si="34"/>
        <v>27092895</v>
      </c>
      <c r="G430" s="8">
        <f t="shared" si="34"/>
        <v>21633026</v>
      </c>
      <c r="H430" s="8">
        <f t="shared" si="34"/>
        <v>16318645</v>
      </c>
      <c r="I430" s="8">
        <f t="shared" si="34"/>
        <v>23349957</v>
      </c>
      <c r="J430" s="8">
        <f t="shared" si="34"/>
        <v>20694212</v>
      </c>
      <c r="K430" s="8">
        <f t="shared" si="34"/>
        <v>19324605</v>
      </c>
      <c r="L430" s="8">
        <f t="shared" si="34"/>
        <v>12769788</v>
      </c>
      <c r="M430" s="8">
        <f t="shared" si="34"/>
        <v>37667305</v>
      </c>
      <c r="N430" s="8">
        <f t="shared" si="34"/>
        <v>44626055</v>
      </c>
      <c r="O430" s="8">
        <f t="shared" si="34"/>
        <v>47410733</v>
      </c>
      <c r="P430" s="6"/>
      <c r="Q430" s="9" t="s">
        <v>13</v>
      </c>
    </row>
    <row r="431" spans="2:17" x14ac:dyDescent="0.3">
      <c r="B431" s="8">
        <f t="shared" si="34"/>
        <v>14252999</v>
      </c>
      <c r="C431" s="8">
        <f t="shared" si="34"/>
        <v>21289668</v>
      </c>
      <c r="D431" s="8">
        <f t="shared" si="34"/>
        <v>19333405</v>
      </c>
      <c r="E431" s="8">
        <f t="shared" si="34"/>
        <v>26010407</v>
      </c>
      <c r="F431" s="8">
        <f t="shared" si="34"/>
        <v>26715448</v>
      </c>
      <c r="G431" s="8">
        <f t="shared" si="34"/>
        <v>20461065</v>
      </c>
      <c r="H431" s="8">
        <f t="shared" si="34"/>
        <v>15538347</v>
      </c>
      <c r="I431" s="8">
        <f t="shared" si="34"/>
        <v>22952351</v>
      </c>
      <c r="J431" s="8">
        <f t="shared" si="34"/>
        <v>19679806</v>
      </c>
      <c r="K431" s="8">
        <f t="shared" si="34"/>
        <v>17981601</v>
      </c>
      <c r="L431" s="8">
        <f t="shared" si="34"/>
        <v>28956398</v>
      </c>
      <c r="M431" s="8">
        <f t="shared" si="34"/>
        <v>36935231</v>
      </c>
      <c r="N431" s="8">
        <f t="shared" si="34"/>
        <v>48870966</v>
      </c>
      <c r="O431" s="8" t="str">
        <f t="shared" si="34"/>
        <v/>
      </c>
      <c r="P431" s="6"/>
      <c r="Q431" s="9" t="s">
        <v>14</v>
      </c>
    </row>
    <row r="432" spans="2:17" x14ac:dyDescent="0.3">
      <c r="B432" s="8">
        <f t="shared" si="34"/>
        <v>16610123</v>
      </c>
      <c r="C432" s="8">
        <f t="shared" si="34"/>
        <v>17934115.18</v>
      </c>
      <c r="D432" s="8">
        <f t="shared" si="34"/>
        <v>19940638.949999999</v>
      </c>
      <c r="E432" s="8">
        <f t="shared" si="34"/>
        <v>25893960.82</v>
      </c>
      <c r="F432" s="8">
        <f t="shared" si="34"/>
        <v>25788001.149999999</v>
      </c>
      <c r="G432" s="8">
        <f t="shared" si="34"/>
        <v>19845763.640000001</v>
      </c>
      <c r="H432" s="8">
        <f t="shared" si="34"/>
        <v>16023048.739999998</v>
      </c>
      <c r="I432" s="8">
        <f t="shared" si="34"/>
        <v>22656603.009999998</v>
      </c>
      <c r="J432" s="8">
        <f t="shared" si="34"/>
        <v>18204287.68</v>
      </c>
      <c r="K432" s="8">
        <f t="shared" si="34"/>
        <v>9576839.5599999987</v>
      </c>
      <c r="L432" s="8">
        <f t="shared" si="34"/>
        <v>30488208.02</v>
      </c>
      <c r="M432" s="8">
        <f t="shared" si="34"/>
        <v>34028503.310000002</v>
      </c>
      <c r="N432" s="8">
        <f>IFERROR(VLOOKUP($B$428,$4:$126,MATCH($Q432&amp;"/"&amp;N$348,$2:$2,0),FALSE),IFERROR(VLOOKUP($B$428,$4:$126,MATCH($Q431&amp;"/"&amp;N$348,$2:$2,0),FALSE),IFERROR(VLOOKUP($B$428,$4:$126,MATCH($Q430&amp;"/"&amp;N$348,$2:$2,0),FALSE),IFERROR(VLOOKUP($B$428,$4:$126,MATCH($Q429&amp;"/"&amp;N$348,$2:$2,0),FALSE),""))))</f>
        <v>92084330.75999999</v>
      </c>
      <c r="O432" s="8">
        <f>IFERROR(VLOOKUP($B$428,$4:$126,MATCH($Q432&amp;"/"&amp;O$348,$2:$2,0),FALSE),IFERROR(VLOOKUP($B$428,$4:$126,MATCH($Q431&amp;"/"&amp;O$348,$2:$2,0),FALSE),IFERROR(VLOOKUP($B$428,$4:$126,MATCH($Q430&amp;"/"&amp;O$348,$2:$2,0),FALSE),IFERROR(VLOOKUP($B$428,$4:$126,MATCH($Q429&amp;"/"&amp;O$348,$2:$2,0),FALSE),""))))</f>
        <v>47410733</v>
      </c>
      <c r="P432" s="6"/>
      <c r="Q432" s="9" t="s">
        <v>15</v>
      </c>
    </row>
    <row r="433" spans="1:17" s="87" customFormat="1" x14ac:dyDescent="0.3">
      <c r="A433" s="86"/>
      <c r="B433" s="13">
        <f t="shared" ref="B433:O433" si="35">+B432/B$457</f>
        <v>1.1456109733958824</v>
      </c>
      <c r="C433" s="13">
        <f t="shared" si="35"/>
        <v>0.96040988496901836</v>
      </c>
      <c r="D433" s="13">
        <f t="shared" si="35"/>
        <v>1.0754345138683044</v>
      </c>
      <c r="E433" s="13">
        <f t="shared" si="35"/>
        <v>1.297111562865352</v>
      </c>
      <c r="F433" s="13">
        <f t="shared" si="35"/>
        <v>1.0172207641705768</v>
      </c>
      <c r="G433" s="13">
        <f t="shared" si="35"/>
        <v>0.54855250964420132</v>
      </c>
      <c r="H433" s="13">
        <f t="shared" si="35"/>
        <v>0.39060877500526431</v>
      </c>
      <c r="I433" s="13">
        <f t="shared" si="35"/>
        <v>0.4932146958235249</v>
      </c>
      <c r="J433" s="13">
        <f t="shared" si="35"/>
        <v>0.34983321852451926</v>
      </c>
      <c r="K433" s="13">
        <f t="shared" si="35"/>
        <v>0.15496247634361771</v>
      </c>
      <c r="L433" s="13">
        <f t="shared" si="35"/>
        <v>0.46386816427735494</v>
      </c>
      <c r="M433" s="13">
        <f t="shared" si="35"/>
        <v>0.4717767134449698</v>
      </c>
      <c r="N433" s="13">
        <f t="shared" si="35"/>
        <v>1.3386286669159049</v>
      </c>
      <c r="O433" s="13">
        <f t="shared" si="35"/>
        <v>0.66595668438033495</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18139085</v>
      </c>
      <c r="C435" s="8">
        <f t="shared" si="36"/>
        <v>22293281</v>
      </c>
      <c r="D435" s="8">
        <f t="shared" si="36"/>
        <v>25123680</v>
      </c>
      <c r="E435" s="8">
        <f t="shared" si="36"/>
        <v>26046322</v>
      </c>
      <c r="F435" s="8">
        <f t="shared" si="36"/>
        <v>29764422</v>
      </c>
      <c r="G435" s="8">
        <f t="shared" si="36"/>
        <v>29406441</v>
      </c>
      <c r="H435" s="8">
        <f t="shared" si="36"/>
        <v>24879424</v>
      </c>
      <c r="I435" s="8">
        <f t="shared" si="36"/>
        <v>32135284</v>
      </c>
      <c r="J435" s="8">
        <f t="shared" si="36"/>
        <v>37651540</v>
      </c>
      <c r="K435" s="8">
        <f t="shared" si="36"/>
        <v>36334994</v>
      </c>
      <c r="L435" s="8">
        <f t="shared" si="36"/>
        <v>42293656</v>
      </c>
      <c r="M435" s="8">
        <f t="shared" si="36"/>
        <v>62685129</v>
      </c>
      <c r="N435" s="8">
        <f t="shared" si="36"/>
        <v>114085699</v>
      </c>
      <c r="O435" s="8">
        <f t="shared" si="36"/>
        <v>118093400</v>
      </c>
      <c r="P435" s="6"/>
      <c r="Q435" s="9" t="s">
        <v>12</v>
      </c>
    </row>
    <row r="436" spans="1:17" x14ac:dyDescent="0.3">
      <c r="B436" s="8">
        <f t="shared" si="36"/>
        <v>16458671</v>
      </c>
      <c r="C436" s="8">
        <f t="shared" si="36"/>
        <v>26783606</v>
      </c>
      <c r="D436" s="8">
        <f t="shared" si="36"/>
        <v>25984454</v>
      </c>
      <c r="E436" s="8">
        <f t="shared" si="36"/>
        <v>23666308</v>
      </c>
      <c r="F436" s="8">
        <f t="shared" si="36"/>
        <v>30482792</v>
      </c>
      <c r="G436" s="8">
        <f t="shared" si="36"/>
        <v>27784988</v>
      </c>
      <c r="H436" s="8">
        <f t="shared" si="36"/>
        <v>34504229</v>
      </c>
      <c r="I436" s="8">
        <f t="shared" si="36"/>
        <v>33569685</v>
      </c>
      <c r="J436" s="8">
        <f t="shared" si="36"/>
        <v>36976695</v>
      </c>
      <c r="K436" s="8">
        <f t="shared" si="36"/>
        <v>35622951</v>
      </c>
      <c r="L436" s="8">
        <f t="shared" si="36"/>
        <v>42286206</v>
      </c>
      <c r="M436" s="8">
        <f t="shared" si="36"/>
        <v>69196678</v>
      </c>
      <c r="N436" s="8">
        <f t="shared" si="36"/>
        <v>113504956</v>
      </c>
      <c r="O436" s="8">
        <f t="shared" si="36"/>
        <v>118284327</v>
      </c>
      <c r="P436" s="6"/>
      <c r="Q436" s="9" t="s">
        <v>13</v>
      </c>
    </row>
    <row r="437" spans="1:17" x14ac:dyDescent="0.3">
      <c r="B437" s="8">
        <f t="shared" si="36"/>
        <v>17761964</v>
      </c>
      <c r="C437" s="8">
        <f t="shared" si="36"/>
        <v>27622612</v>
      </c>
      <c r="D437" s="8">
        <f t="shared" si="36"/>
        <v>24170087</v>
      </c>
      <c r="E437" s="8">
        <f t="shared" si="36"/>
        <v>24327388</v>
      </c>
      <c r="F437" s="8">
        <f t="shared" si="36"/>
        <v>31293492</v>
      </c>
      <c r="G437" s="8">
        <f t="shared" si="36"/>
        <v>26737881</v>
      </c>
      <c r="H437" s="8">
        <f t="shared" si="36"/>
        <v>33363898</v>
      </c>
      <c r="I437" s="8">
        <f t="shared" si="36"/>
        <v>37909120</v>
      </c>
      <c r="J437" s="8">
        <f t="shared" si="36"/>
        <v>36733949</v>
      </c>
      <c r="K437" s="8">
        <f t="shared" si="36"/>
        <v>33863228</v>
      </c>
      <c r="L437" s="8">
        <f t="shared" si="36"/>
        <v>60221587</v>
      </c>
      <c r="M437" s="8">
        <f t="shared" si="36"/>
        <v>70735968</v>
      </c>
      <c r="N437" s="8">
        <f t="shared" si="36"/>
        <v>112712280</v>
      </c>
      <c r="O437" s="8" t="str">
        <f t="shared" si="36"/>
        <v/>
      </c>
      <c r="P437" s="6"/>
      <c r="Q437" s="9" t="s">
        <v>14</v>
      </c>
    </row>
    <row r="438" spans="1:17" x14ac:dyDescent="0.3">
      <c r="B438" s="8">
        <f t="shared" si="36"/>
        <v>20259631</v>
      </c>
      <c r="C438" s="8">
        <f t="shared" si="36"/>
        <v>25304534.84</v>
      </c>
      <c r="D438" s="8">
        <f t="shared" si="36"/>
        <v>24694309.420000002</v>
      </c>
      <c r="E438" s="8">
        <f t="shared" si="36"/>
        <v>28255497.620000001</v>
      </c>
      <c r="F438" s="8">
        <f t="shared" si="36"/>
        <v>29892183.59</v>
      </c>
      <c r="G438" s="8">
        <f t="shared" si="36"/>
        <v>25256901.039999999</v>
      </c>
      <c r="H438" s="8">
        <f t="shared" si="36"/>
        <v>33160775.27</v>
      </c>
      <c r="I438" s="8">
        <f t="shared" si="36"/>
        <v>40713617.719999999</v>
      </c>
      <c r="J438" s="8">
        <f t="shared" si="36"/>
        <v>36644143.140000001</v>
      </c>
      <c r="K438" s="8">
        <f t="shared" si="36"/>
        <v>42339824.630000003</v>
      </c>
      <c r="L438" s="8">
        <f t="shared" si="36"/>
        <v>62918735.229999997</v>
      </c>
      <c r="M438" s="8">
        <f t="shared" si="36"/>
        <v>68395793.790000007</v>
      </c>
      <c r="N438" s="8">
        <f>IFERROR(VLOOKUP($B$434,$4:$126,MATCH($Q438&amp;"/"&amp;N$348,$2:$2,0),FALSE),IFERROR(VLOOKUP($B$434,$4:$126,MATCH($Q437&amp;"/"&amp;N$348,$2:$2,0),FALSE),IFERROR(VLOOKUP($B$434,$4:$126,MATCH($Q436&amp;"/"&amp;N$348,$2:$2,0),FALSE),IFERROR(VLOOKUP($B$434,$4:$126,MATCH($Q435&amp;"/"&amp;N$348,$2:$2,0),FALSE),""))))</f>
        <v>114096116.90000001</v>
      </c>
      <c r="O438" s="8">
        <f>IFERROR(VLOOKUP($B$434,$4:$126,MATCH($Q438&amp;"/"&amp;O$348,$2:$2,0),FALSE),IFERROR(VLOOKUP($B$434,$4:$126,MATCH($Q437&amp;"/"&amp;O$348,$2:$2,0),FALSE),IFERROR(VLOOKUP($B$434,$4:$126,MATCH($Q436&amp;"/"&amp;O$348,$2:$2,0),FALSE),IFERROR(VLOOKUP($B$434,$4:$126,MATCH($Q435&amp;"/"&amp;O$348,$2:$2,0),FALSE),""))))</f>
        <v>118284327</v>
      </c>
      <c r="P438" s="6"/>
      <c r="Q438" s="9" t="s">
        <v>15</v>
      </c>
    </row>
    <row r="439" spans="1:17" x14ac:dyDescent="0.3">
      <c r="B439" s="12">
        <f t="shared" ref="B439:M439" si="37">+B438/B$402</f>
        <v>0.46272000727209939</v>
      </c>
      <c r="C439" s="12">
        <f t="shared" si="37"/>
        <v>0.49718658307913427</v>
      </c>
      <c r="D439" s="12">
        <f t="shared" si="37"/>
        <v>0.45872438611947119</v>
      </c>
      <c r="E439" s="12">
        <f t="shared" si="37"/>
        <v>0.4410843886089007</v>
      </c>
      <c r="F439" s="12">
        <f t="shared" si="37"/>
        <v>0.42530676374827048</v>
      </c>
      <c r="G439" s="12">
        <f t="shared" si="37"/>
        <v>0.32573252914502099</v>
      </c>
      <c r="H439" s="12">
        <f t="shared" si="37"/>
        <v>0.37244572753146032</v>
      </c>
      <c r="I439" s="12">
        <f t="shared" si="37"/>
        <v>0.39510663360643572</v>
      </c>
      <c r="J439" s="12">
        <f t="shared" si="37"/>
        <v>0.35056991095194645</v>
      </c>
      <c r="K439" s="12">
        <f t="shared" si="37"/>
        <v>0.35115338664519691</v>
      </c>
      <c r="L439" s="12">
        <f t="shared" si="37"/>
        <v>0.38908899233159877</v>
      </c>
      <c r="M439" s="12">
        <f t="shared" si="37"/>
        <v>0.40248674501746451</v>
      </c>
      <c r="N439" s="12">
        <f>+N438/N$402</f>
        <v>0.51447135694194968</v>
      </c>
      <c r="O439" s="12">
        <f>+O438/O$402</f>
        <v>0.52945341699680426</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22768066</v>
      </c>
      <c r="C441" s="8">
        <f t="shared" si="38"/>
        <v>30586707</v>
      </c>
      <c r="D441" s="8">
        <f t="shared" si="38"/>
        <v>31577864</v>
      </c>
      <c r="E441" s="8">
        <f t="shared" si="38"/>
        <v>35407032</v>
      </c>
      <c r="F441" s="8">
        <f t="shared" si="38"/>
        <v>44094427</v>
      </c>
      <c r="G441" s="8">
        <f t="shared" si="38"/>
        <v>43612671</v>
      </c>
      <c r="H441" s="8">
        <f t="shared" si="38"/>
        <v>40582475</v>
      </c>
      <c r="I441" s="8">
        <f t="shared" si="38"/>
        <v>45767476</v>
      </c>
      <c r="J441" s="8">
        <f t="shared" si="38"/>
        <v>54358394</v>
      </c>
      <c r="K441" s="8">
        <f t="shared" si="38"/>
        <v>49398180</v>
      </c>
      <c r="L441" s="8">
        <f t="shared" si="38"/>
        <v>55571487</v>
      </c>
      <c r="M441" s="8">
        <f t="shared" si="38"/>
        <v>86031883</v>
      </c>
      <c r="N441" s="8">
        <f t="shared" si="38"/>
        <v>144116945</v>
      </c>
      <c r="O441" s="8">
        <f t="shared" si="38"/>
        <v>141772718</v>
      </c>
      <c r="P441" s="6"/>
      <c r="Q441" s="9" t="s">
        <v>12</v>
      </c>
    </row>
    <row r="442" spans="1:17" x14ac:dyDescent="0.3">
      <c r="B442" s="8">
        <f t="shared" si="38"/>
        <v>23288179</v>
      </c>
      <c r="C442" s="8">
        <f t="shared" si="38"/>
        <v>34187557</v>
      </c>
      <c r="D442" s="8">
        <f t="shared" si="38"/>
        <v>32983595</v>
      </c>
      <c r="E442" s="8">
        <f t="shared" si="38"/>
        <v>36878809</v>
      </c>
      <c r="F442" s="8">
        <f t="shared" si="38"/>
        <v>44389292</v>
      </c>
      <c r="G442" s="8">
        <f t="shared" si="38"/>
        <v>39705990</v>
      </c>
      <c r="H442" s="8">
        <f t="shared" si="38"/>
        <v>47094641</v>
      </c>
      <c r="I442" s="8">
        <f t="shared" si="38"/>
        <v>54795307</v>
      </c>
      <c r="J442" s="8">
        <f t="shared" si="38"/>
        <v>53205822</v>
      </c>
      <c r="K442" s="8">
        <f t="shared" si="38"/>
        <v>53968702</v>
      </c>
      <c r="L442" s="8">
        <f t="shared" si="38"/>
        <v>59093450</v>
      </c>
      <c r="M442" s="8">
        <f t="shared" si="38"/>
        <v>94142860</v>
      </c>
      <c r="N442" s="8">
        <f t="shared" si="38"/>
        <v>144121230</v>
      </c>
      <c r="O442" s="8">
        <f t="shared" si="38"/>
        <v>144116643</v>
      </c>
      <c r="P442" s="6"/>
      <c r="Q442" s="9" t="s">
        <v>13</v>
      </c>
    </row>
    <row r="443" spans="1:17" x14ac:dyDescent="0.3">
      <c r="B443" s="8">
        <f t="shared" si="38"/>
        <v>25231670</v>
      </c>
      <c r="C443" s="8">
        <f t="shared" si="38"/>
        <v>33366788</v>
      </c>
      <c r="D443" s="8">
        <f t="shared" si="38"/>
        <v>32402187</v>
      </c>
      <c r="E443" s="8">
        <f t="shared" si="38"/>
        <v>42431796</v>
      </c>
      <c r="F443" s="8">
        <f t="shared" si="38"/>
        <v>43578764</v>
      </c>
      <c r="G443" s="8">
        <f t="shared" si="38"/>
        <v>40519551</v>
      </c>
      <c r="H443" s="8">
        <f t="shared" si="38"/>
        <v>46067152</v>
      </c>
      <c r="I443" s="8">
        <f t="shared" si="38"/>
        <v>55061394</v>
      </c>
      <c r="J443" s="8">
        <f t="shared" si="38"/>
        <v>51679004</v>
      </c>
      <c r="K443" s="8">
        <f t="shared" si="38"/>
        <v>51613078</v>
      </c>
      <c r="L443" s="8">
        <f t="shared" si="38"/>
        <v>84962376</v>
      </c>
      <c r="M443" s="8">
        <f t="shared" si="38"/>
        <v>92676170</v>
      </c>
      <c r="N443" s="8">
        <f t="shared" si="38"/>
        <v>147125862</v>
      </c>
      <c r="O443" s="8" t="str">
        <f t="shared" si="38"/>
        <v/>
      </c>
      <c r="P443" s="6"/>
      <c r="Q443" s="9" t="s">
        <v>14</v>
      </c>
    </row>
    <row r="444" spans="1:17" x14ac:dyDescent="0.3">
      <c r="B444" s="8">
        <f t="shared" si="38"/>
        <v>28610457</v>
      </c>
      <c r="C444" s="8">
        <f t="shared" si="38"/>
        <v>31887347.739999998</v>
      </c>
      <c r="D444" s="8">
        <f t="shared" si="38"/>
        <v>34847603.630000003</v>
      </c>
      <c r="E444" s="8">
        <f t="shared" si="38"/>
        <v>43610987.670000002</v>
      </c>
      <c r="F444" s="8">
        <f t="shared" si="38"/>
        <v>44383844.719999999</v>
      </c>
      <c r="G444" s="8">
        <f t="shared" si="38"/>
        <v>40715132.969999999</v>
      </c>
      <c r="H444" s="8">
        <f t="shared" si="38"/>
        <v>47287266.649999999</v>
      </c>
      <c r="I444" s="8">
        <f t="shared" si="38"/>
        <v>56243515.359999999</v>
      </c>
      <c r="J444" s="8">
        <f t="shared" si="38"/>
        <v>51522546.600000001</v>
      </c>
      <c r="K444" s="8">
        <f t="shared" si="38"/>
        <v>56693803.68</v>
      </c>
      <c r="L444" s="8">
        <f t="shared" si="38"/>
        <v>87532089.370000005</v>
      </c>
      <c r="M444" s="8">
        <f t="shared" si="38"/>
        <v>89470770.980000004</v>
      </c>
      <c r="N444" s="8">
        <f>IFERROR(VLOOKUP($B$440,$4:$126,MATCH($Q444&amp;"/"&amp;N$348,$2:$2,0),FALSE),IFERROR(VLOOKUP($B$440,$4:$126,MATCH($Q443&amp;"/"&amp;N$348,$2:$2,0),FALSE),IFERROR(VLOOKUP($B$440,$4:$126,MATCH($Q442&amp;"/"&amp;N$348,$2:$2,0),FALSE),IFERROR(VLOOKUP($B$440,$4:$126,MATCH($Q441&amp;"/"&amp;N$348,$2:$2,0),FALSE),""))))</f>
        <v>144650205.86000001</v>
      </c>
      <c r="O444" s="8">
        <f>IFERROR(VLOOKUP($B$440,$4:$126,MATCH($Q444&amp;"/"&amp;O$348,$2:$2,0),FALSE),IFERROR(VLOOKUP($B$440,$4:$126,MATCH($Q443&amp;"/"&amp;O$348,$2:$2,0),FALSE),IFERROR(VLOOKUP($B$440,$4:$126,MATCH($Q442&amp;"/"&amp;O$348,$2:$2,0),FALSE),IFERROR(VLOOKUP($B$440,$4:$126,MATCH($Q441&amp;"/"&amp;O$348,$2:$2,0),FALSE),""))))</f>
        <v>144116643</v>
      </c>
      <c r="P444" s="6"/>
      <c r="Q444" s="9" t="s">
        <v>15</v>
      </c>
    </row>
    <row r="445" spans="1:17" x14ac:dyDescent="0.3">
      <c r="B445" s="12">
        <f t="shared" ref="B445:M445" si="39">+B444/B$402</f>
        <v>0.65344876573014021</v>
      </c>
      <c r="C445" s="12">
        <f t="shared" si="39"/>
        <v>0.62652649284213258</v>
      </c>
      <c r="D445" s="12">
        <f t="shared" si="39"/>
        <v>0.64733316939649843</v>
      </c>
      <c r="E445" s="12">
        <f t="shared" si="39"/>
        <v>0.68079232196697925</v>
      </c>
      <c r="F445" s="12">
        <f t="shared" si="39"/>
        <v>0.63149449432941074</v>
      </c>
      <c r="G445" s="12">
        <f t="shared" si="39"/>
        <v>0.52509384329416242</v>
      </c>
      <c r="H445" s="12">
        <f t="shared" si="39"/>
        <v>0.53110761998277645</v>
      </c>
      <c r="I445" s="12">
        <f t="shared" si="39"/>
        <v>0.54581703274099169</v>
      </c>
      <c r="J445" s="12">
        <f t="shared" si="39"/>
        <v>0.4929097265167901</v>
      </c>
      <c r="K445" s="12">
        <f t="shared" si="39"/>
        <v>0.47020084135926959</v>
      </c>
      <c r="L445" s="12">
        <f t="shared" si="39"/>
        <v>0.54129779190815364</v>
      </c>
      <c r="M445" s="12">
        <f t="shared" si="39"/>
        <v>0.52650605235329961</v>
      </c>
      <c r="N445" s="12">
        <f>+N444/N$402</f>
        <v>0.65224294842523745</v>
      </c>
      <c r="O445" s="12">
        <f>+O444/O$402</f>
        <v>0.64508165213180413</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9239827</v>
      </c>
      <c r="C448" s="8">
        <f t="shared" si="40"/>
        <v>10692516</v>
      </c>
      <c r="D448" s="8">
        <f t="shared" si="40"/>
        <v>15272795</v>
      </c>
      <c r="E448" s="8">
        <f t="shared" si="40"/>
        <v>14733984</v>
      </c>
      <c r="F448" s="8">
        <f t="shared" si="40"/>
        <v>16674821</v>
      </c>
      <c r="G448" s="8">
        <f t="shared" si="40"/>
        <v>22648676</v>
      </c>
      <c r="H448" s="8">
        <f t="shared" si="40"/>
        <v>26905395</v>
      </c>
      <c r="I448" s="8">
        <f t="shared" si="40"/>
        <v>32180803</v>
      </c>
      <c r="J448" s="8">
        <f t="shared" si="40"/>
        <v>37339500</v>
      </c>
      <c r="K448" s="8">
        <f t="shared" si="40"/>
        <v>43827890</v>
      </c>
      <c r="L448" s="8">
        <f t="shared" si="40"/>
        <v>53543876</v>
      </c>
      <c r="M448" s="8">
        <f t="shared" si="40"/>
        <v>57694278</v>
      </c>
      <c r="N448" s="8">
        <f t="shared" si="40"/>
        <v>57362666</v>
      </c>
      <c r="O448" s="8">
        <f t="shared" si="40"/>
        <v>62526928</v>
      </c>
      <c r="P448" s="6"/>
      <c r="Q448" s="9" t="s">
        <v>12</v>
      </c>
    </row>
    <row r="449" spans="1:18" x14ac:dyDescent="0.3">
      <c r="B449" s="8">
        <f t="shared" si="40"/>
        <v>9040279</v>
      </c>
      <c r="C449" s="8">
        <f t="shared" si="40"/>
        <v>10560504</v>
      </c>
      <c r="D449" s="8">
        <f t="shared" si="40"/>
        <v>14173599</v>
      </c>
      <c r="E449" s="8">
        <f t="shared" si="40"/>
        <v>14554215</v>
      </c>
      <c r="F449" s="8">
        <f t="shared" si="40"/>
        <v>17040051</v>
      </c>
      <c r="G449" s="8">
        <f t="shared" si="40"/>
        <v>21992373</v>
      </c>
      <c r="H449" s="8">
        <f t="shared" si="40"/>
        <v>26278503</v>
      </c>
      <c r="I449" s="8">
        <f t="shared" si="40"/>
        <v>31269832</v>
      </c>
      <c r="J449" s="8">
        <f t="shared" si="40"/>
        <v>36491041</v>
      </c>
      <c r="K449" s="8">
        <f t="shared" si="40"/>
        <v>42585952</v>
      </c>
      <c r="L449" s="8">
        <f t="shared" si="40"/>
        <v>50196250</v>
      </c>
      <c r="M449" s="8">
        <f t="shared" si="40"/>
        <v>55009407</v>
      </c>
      <c r="N449" s="8">
        <f t="shared" si="40"/>
        <v>54253194</v>
      </c>
      <c r="O449" s="8">
        <f t="shared" si="40"/>
        <v>60665940</v>
      </c>
      <c r="P449" s="6"/>
      <c r="Q449" s="9" t="s">
        <v>13</v>
      </c>
    </row>
    <row r="450" spans="1:18" x14ac:dyDescent="0.3">
      <c r="B450" s="8">
        <f t="shared" si="40"/>
        <v>9612814</v>
      </c>
      <c r="C450" s="8">
        <f t="shared" si="40"/>
        <v>11110542</v>
      </c>
      <c r="D450" s="8">
        <f t="shared" si="40"/>
        <v>14344004</v>
      </c>
      <c r="E450" s="8">
        <f t="shared" si="40"/>
        <v>14942815</v>
      </c>
      <c r="F450" s="8">
        <f t="shared" si="40"/>
        <v>19883437</v>
      </c>
      <c r="G450" s="8">
        <f t="shared" si="40"/>
        <v>23451746</v>
      </c>
      <c r="H450" s="8">
        <f t="shared" si="40"/>
        <v>28213301</v>
      </c>
      <c r="I450" s="8">
        <f t="shared" si="40"/>
        <v>33085706</v>
      </c>
      <c r="J450" s="8">
        <f t="shared" si="40"/>
        <v>38833481</v>
      </c>
      <c r="K450" s="8">
        <f t="shared" si="40"/>
        <v>48566393</v>
      </c>
      <c r="L450" s="8">
        <f t="shared" si="40"/>
        <v>52853062</v>
      </c>
      <c r="M450" s="8">
        <f t="shared" si="40"/>
        <v>57760336</v>
      </c>
      <c r="N450" s="8">
        <f t="shared" si="40"/>
        <v>56733733</v>
      </c>
      <c r="O450" s="8" t="str">
        <f t="shared" si="40"/>
        <v/>
      </c>
      <c r="P450" s="6"/>
      <c r="Q450" s="9" t="s">
        <v>14</v>
      </c>
    </row>
    <row r="451" spans="1:18" x14ac:dyDescent="0.3">
      <c r="B451" s="8">
        <f t="shared" si="40"/>
        <v>10089338</v>
      </c>
      <c r="C451" s="8">
        <f t="shared" si="40"/>
        <v>14321958.199999999</v>
      </c>
      <c r="D451" s="8">
        <f t="shared" si="40"/>
        <v>14188792.779999999</v>
      </c>
      <c r="E451" s="8">
        <f t="shared" si="40"/>
        <v>15610308.220000001</v>
      </c>
      <c r="F451" s="8">
        <f t="shared" si="40"/>
        <v>20992843.890000001</v>
      </c>
      <c r="G451" s="8">
        <f t="shared" si="40"/>
        <v>25195199.170000002</v>
      </c>
      <c r="H451" s="8">
        <f t="shared" si="40"/>
        <v>30033795.649999999</v>
      </c>
      <c r="I451" s="8">
        <f t="shared" si="40"/>
        <v>34949747.219999999</v>
      </c>
      <c r="J451" s="8">
        <f t="shared" si="40"/>
        <v>41052032.490000002</v>
      </c>
      <c r="K451" s="8">
        <f t="shared" si="40"/>
        <v>50890234.030000001</v>
      </c>
      <c r="L451" s="8">
        <f t="shared" si="40"/>
        <v>55007135.399999999</v>
      </c>
      <c r="M451" s="8">
        <f t="shared" si="40"/>
        <v>61457082.399999999</v>
      </c>
      <c r="N451" s="8">
        <f>IFERROR(VLOOKUP($B$447,$4:$126,MATCH($Q451&amp;"/"&amp;N$348,$2:$2,0),FALSE),IFERROR(VLOOKUP($B$447,$4:$126,MATCH($Q450&amp;"/"&amp;N$348,$2:$2,0),FALSE),IFERROR(VLOOKUP($B$447,$4:$126,MATCH($Q449&amp;"/"&amp;N$348,$2:$2,0),FALSE),IFERROR(VLOOKUP($B$447,$4:$126,MATCH($Q448&amp;"/"&amp;N$348,$2:$2,0),FALSE),""))))</f>
        <v>58695563.520000003</v>
      </c>
      <c r="O451" s="8">
        <f>IFERROR(VLOOKUP($B$447,$4:$126,MATCH($Q451&amp;"/"&amp;O$348,$2:$2,0),FALSE),IFERROR(VLOOKUP($B$447,$4:$126,MATCH($Q450&amp;"/"&amp;O$348,$2:$2,0),FALSE),IFERROR(VLOOKUP($B$447,$4:$126,MATCH($Q449&amp;"/"&amp;O$348,$2:$2,0),FALSE),IFERROR(VLOOKUP($B$447,$4:$126,MATCH($Q448&amp;"/"&amp;O$348,$2:$2,0),FALSE),""))))</f>
        <v>60665940</v>
      </c>
      <c r="P451" s="6"/>
      <c r="Q451" s="9" t="s">
        <v>15</v>
      </c>
    </row>
    <row r="452" spans="1:18" x14ac:dyDescent="0.3">
      <c r="A452" s="85"/>
      <c r="B452" s="12">
        <f t="shared" ref="B452:M452" si="41">+B451/B$402</f>
        <v>0.23043551744504473</v>
      </c>
      <c r="C452" s="12">
        <f t="shared" si="41"/>
        <v>0.28139957938306792</v>
      </c>
      <c r="D452" s="12">
        <f t="shared" si="41"/>
        <v>0.26357267770000609</v>
      </c>
      <c r="E452" s="12">
        <f t="shared" si="41"/>
        <v>0.24368578992363882</v>
      </c>
      <c r="F452" s="12">
        <f t="shared" si="41"/>
        <v>0.29868672758036385</v>
      </c>
      <c r="G452" s="12">
        <f t="shared" si="41"/>
        <v>0.32493677411013977</v>
      </c>
      <c r="H452" s="12">
        <f t="shared" si="41"/>
        <v>0.33732501065845732</v>
      </c>
      <c r="I452" s="12">
        <f t="shared" si="41"/>
        <v>0.33917096398698721</v>
      </c>
      <c r="J452" s="12">
        <f t="shared" si="41"/>
        <v>0.39273963425566161</v>
      </c>
      <c r="K452" s="12">
        <f t="shared" si="41"/>
        <v>0.42206783289648092</v>
      </c>
      <c r="L452" s="12">
        <f t="shared" si="41"/>
        <v>0.34016371762077163</v>
      </c>
      <c r="M452" s="12">
        <f t="shared" si="41"/>
        <v>0.36165471124428489</v>
      </c>
      <c r="N452" s="12">
        <f>+N451/N$402</f>
        <v>0.26466445161383756</v>
      </c>
      <c r="O452" s="12">
        <f>+O451/O$402</f>
        <v>0.27154729661118254</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13645808</v>
      </c>
      <c r="C454" s="8">
        <f t="shared" si="42"/>
        <v>15103378</v>
      </c>
      <c r="D454" s="8">
        <f t="shared" si="42"/>
        <v>19624686</v>
      </c>
      <c r="E454" s="8">
        <f t="shared" si="42"/>
        <v>19088006</v>
      </c>
      <c r="F454" s="8">
        <f t="shared" si="42"/>
        <v>21025219</v>
      </c>
      <c r="G454" s="8">
        <f t="shared" si="42"/>
        <v>26994468</v>
      </c>
      <c r="H454" s="8">
        <f t="shared" si="42"/>
        <v>37890626</v>
      </c>
      <c r="I454" s="8">
        <f t="shared" si="42"/>
        <v>43168737</v>
      </c>
      <c r="J454" s="8">
        <f t="shared" si="42"/>
        <v>48330381</v>
      </c>
      <c r="K454" s="8">
        <f t="shared" si="42"/>
        <v>54809794</v>
      </c>
      <c r="L454" s="8">
        <f t="shared" si="42"/>
        <v>64513787</v>
      </c>
      <c r="M454" s="8">
        <f t="shared" si="42"/>
        <v>68586437</v>
      </c>
      <c r="N454" s="8">
        <f t="shared" si="42"/>
        <v>66933289</v>
      </c>
      <c r="O454" s="8">
        <f t="shared" si="42"/>
        <v>72700485</v>
      </c>
      <c r="P454" s="6"/>
      <c r="Q454" s="9" t="s">
        <v>12</v>
      </c>
    </row>
    <row r="455" spans="1:18" x14ac:dyDescent="0.3">
      <c r="B455" s="8">
        <f t="shared" si="42"/>
        <v>13447922</v>
      </c>
      <c r="C455" s="8">
        <f t="shared" si="42"/>
        <v>14969730</v>
      </c>
      <c r="D455" s="8">
        <f t="shared" si="42"/>
        <v>18525763</v>
      </c>
      <c r="E455" s="8">
        <f t="shared" si="42"/>
        <v>18910161</v>
      </c>
      <c r="F455" s="8">
        <f t="shared" si="42"/>
        <v>21389697</v>
      </c>
      <c r="G455" s="8">
        <f t="shared" si="42"/>
        <v>32969507</v>
      </c>
      <c r="H455" s="8">
        <f t="shared" si="42"/>
        <v>37264354</v>
      </c>
      <c r="I455" s="8">
        <f t="shared" si="42"/>
        <v>42256794</v>
      </c>
      <c r="J455" s="8">
        <f t="shared" si="42"/>
        <v>47478888</v>
      </c>
      <c r="K455" s="8">
        <f t="shared" si="42"/>
        <v>53568180</v>
      </c>
      <c r="L455" s="8">
        <f t="shared" si="42"/>
        <v>61325413</v>
      </c>
      <c r="M455" s="8">
        <f t="shared" si="42"/>
        <v>65694991</v>
      </c>
      <c r="N455" s="8">
        <f t="shared" si="42"/>
        <v>63914949</v>
      </c>
      <c r="O455" s="8">
        <f t="shared" si="42"/>
        <v>71191917</v>
      </c>
      <c r="P455" s="6"/>
      <c r="Q455" s="9" t="s">
        <v>13</v>
      </c>
    </row>
    <row r="456" spans="1:18" x14ac:dyDescent="0.3">
      <c r="B456" s="8">
        <f t="shared" si="42"/>
        <v>14019515</v>
      </c>
      <c r="C456" s="8">
        <f t="shared" si="42"/>
        <v>15516200</v>
      </c>
      <c r="D456" s="8">
        <f t="shared" si="42"/>
        <v>18696789</v>
      </c>
      <c r="E456" s="8">
        <f t="shared" si="42"/>
        <v>19294780</v>
      </c>
      <c r="F456" s="8">
        <f t="shared" si="42"/>
        <v>24235640</v>
      </c>
      <c r="G456" s="8">
        <f t="shared" si="42"/>
        <v>34429433</v>
      </c>
      <c r="H456" s="8">
        <f t="shared" si="42"/>
        <v>39199870</v>
      </c>
      <c r="I456" s="8">
        <f t="shared" si="42"/>
        <v>44071326</v>
      </c>
      <c r="J456" s="8">
        <f t="shared" si="42"/>
        <v>49821413</v>
      </c>
      <c r="K456" s="8">
        <f t="shared" si="42"/>
        <v>59549217</v>
      </c>
      <c r="L456" s="8">
        <f t="shared" si="42"/>
        <v>63984930</v>
      </c>
      <c r="M456" s="8">
        <f t="shared" si="42"/>
        <v>68461087</v>
      </c>
      <c r="N456" s="8">
        <f t="shared" si="42"/>
        <v>66342606</v>
      </c>
      <c r="O456" s="8" t="str">
        <f t="shared" si="42"/>
        <v/>
      </c>
      <c r="P456" s="6"/>
      <c r="Q456" s="9" t="s">
        <v>14</v>
      </c>
    </row>
    <row r="457" spans="1:18" x14ac:dyDescent="0.3">
      <c r="B457" s="8">
        <f t="shared" si="42"/>
        <v>14498921</v>
      </c>
      <c r="C457" s="8">
        <f t="shared" si="42"/>
        <v>18673397.120000001</v>
      </c>
      <c r="D457" s="8">
        <f t="shared" si="42"/>
        <v>18541936.949999999</v>
      </c>
      <c r="E457" s="8">
        <f t="shared" si="42"/>
        <v>19962786.210000001</v>
      </c>
      <c r="F457" s="8">
        <f t="shared" si="42"/>
        <v>25351430.149999999</v>
      </c>
      <c r="G457" s="8">
        <f t="shared" si="42"/>
        <v>36178421.009999998</v>
      </c>
      <c r="H457" s="8">
        <f t="shared" si="42"/>
        <v>41020708.609999999</v>
      </c>
      <c r="I457" s="8">
        <f t="shared" si="42"/>
        <v>45936593.539999999</v>
      </c>
      <c r="J457" s="8">
        <f t="shared" si="42"/>
        <v>52037047.130000003</v>
      </c>
      <c r="K457" s="8">
        <f t="shared" si="42"/>
        <v>61801022.969999999</v>
      </c>
      <c r="L457" s="8">
        <f t="shared" si="42"/>
        <v>65726019.520000003</v>
      </c>
      <c r="M457" s="8">
        <f t="shared" si="42"/>
        <v>72128408.079999998</v>
      </c>
      <c r="N457" s="8">
        <f>IFERROR(VLOOKUP($B$453,$4:$126,MATCH($Q457&amp;"/"&amp;N$348,$2:$2,0),FALSE),IFERROR(VLOOKUP($B$453,$4:$126,MATCH($Q456&amp;"/"&amp;N$348,$2:$2,0),FALSE),IFERROR(VLOOKUP($B$453,$4:$126,MATCH($Q455&amp;"/"&amp;N$348,$2:$2,0),FALSE),IFERROR(VLOOKUP($B$453,$4:$126,MATCH($Q454&amp;"/"&amp;N$348,$2:$2,0),FALSE),""))))</f>
        <v>68790048.379999995</v>
      </c>
      <c r="O457" s="8">
        <f>IFERROR(VLOOKUP($B$453,$4:$126,MATCH($Q457&amp;"/"&amp;O$348,$2:$2,0),FALSE),IFERROR(VLOOKUP($B$453,$4:$126,MATCH($Q456&amp;"/"&amp;O$348,$2:$2,0),FALSE),IFERROR(VLOOKUP($B$453,$4:$126,MATCH($Q455&amp;"/"&amp;O$348,$2:$2,0),FALSE),IFERROR(VLOOKUP($B$453,$4:$126,MATCH($Q454&amp;"/"&amp;O$348,$2:$2,0),FALSE),""))))</f>
        <v>71191917</v>
      </c>
      <c r="P457" s="6"/>
      <c r="Q457" s="9" t="s">
        <v>15</v>
      </c>
    </row>
    <row r="458" spans="1:18" x14ac:dyDescent="0.3">
      <c r="A458" s="85"/>
      <c r="B458" s="12">
        <f t="shared" ref="B458:M458" si="43">+B457/B$402</f>
        <v>0.33114822429676011</v>
      </c>
      <c r="C458" s="12">
        <f t="shared" si="43"/>
        <v>0.36689718136595267</v>
      </c>
      <c r="D458" s="12">
        <f t="shared" si="43"/>
        <v>0.3444371940187137</v>
      </c>
      <c r="E458" s="12">
        <f t="shared" si="43"/>
        <v>0.31163044688816366</v>
      </c>
      <c r="F458" s="12">
        <f t="shared" si="43"/>
        <v>0.36070080598239862</v>
      </c>
      <c r="G458" s="12">
        <f t="shared" si="43"/>
        <v>0.46658489722857399</v>
      </c>
      <c r="H458" s="12">
        <f t="shared" si="43"/>
        <v>0.46072468263217081</v>
      </c>
      <c r="I458" s="12">
        <f t="shared" si="43"/>
        <v>0.4457931731284267</v>
      </c>
      <c r="J458" s="12">
        <f t="shared" si="43"/>
        <v>0.4978318884103764</v>
      </c>
      <c r="K458" s="12">
        <f t="shared" si="43"/>
        <v>0.51255853569776832</v>
      </c>
      <c r="L458" s="12">
        <f t="shared" si="43"/>
        <v>0.4064492175743914</v>
      </c>
      <c r="M458" s="12">
        <f t="shared" si="43"/>
        <v>0.42445195212655173</v>
      </c>
      <c r="N458" s="12">
        <f>+N457/N$402</f>
        <v>0.31018154250752561</v>
      </c>
      <c r="O458" s="12">
        <f>+O457/O$402</f>
        <v>0.31866270599149521</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2090679</v>
      </c>
      <c r="C461" s="7">
        <f t="shared" si="44"/>
        <v>2598061</v>
      </c>
      <c r="D461" s="7">
        <f t="shared" si="44"/>
        <v>2907018</v>
      </c>
      <c r="E461" s="7">
        <f t="shared" si="44"/>
        <v>2895837</v>
      </c>
      <c r="F461" s="7">
        <f t="shared" si="44"/>
        <v>3914484</v>
      </c>
      <c r="G461" s="7">
        <f t="shared" si="44"/>
        <v>4867410</v>
      </c>
      <c r="H461" s="7">
        <f t="shared" si="44"/>
        <v>5273489</v>
      </c>
      <c r="I461" s="7">
        <f t="shared" si="44"/>
        <v>5761430</v>
      </c>
      <c r="J461" s="7">
        <f t="shared" si="44"/>
        <v>6803358</v>
      </c>
      <c r="K461" s="7">
        <f t="shared" si="44"/>
        <v>7205106</v>
      </c>
      <c r="L461" s="7">
        <f t="shared" si="44"/>
        <v>7730439</v>
      </c>
      <c r="M461" s="7">
        <f t="shared" si="44"/>
        <v>8142286</v>
      </c>
      <c r="N461" s="7">
        <f t="shared" si="44"/>
        <v>8199540</v>
      </c>
      <c r="O461" s="7">
        <f t="shared" si="44"/>
        <v>6842737</v>
      </c>
      <c r="P461" s="17"/>
      <c r="Q461" s="9" t="s">
        <v>12</v>
      </c>
      <c r="R461" s="88"/>
    </row>
    <row r="462" spans="1:18" x14ac:dyDescent="0.3">
      <c r="B462" s="7">
        <f t="shared" si="44"/>
        <v>2131988</v>
      </c>
      <c r="C462" s="7">
        <f t="shared" si="44"/>
        <v>2751841</v>
      </c>
      <c r="D462" s="7">
        <f t="shared" si="44"/>
        <v>2341145</v>
      </c>
      <c r="E462" s="7">
        <f t="shared" si="44"/>
        <v>2767752</v>
      </c>
      <c r="F462" s="7">
        <f t="shared" si="44"/>
        <v>4134364</v>
      </c>
      <c r="G462" s="7">
        <f t="shared" si="44"/>
        <v>4862020</v>
      </c>
      <c r="H462" s="7">
        <f t="shared" si="44"/>
        <v>5519711</v>
      </c>
      <c r="I462" s="7">
        <f t="shared" si="44"/>
        <v>5847691</v>
      </c>
      <c r="J462" s="7">
        <f t="shared" si="44"/>
        <v>6800004</v>
      </c>
      <c r="K462" s="7">
        <f t="shared" si="44"/>
        <v>7167259</v>
      </c>
      <c r="L462" s="7">
        <f t="shared" si="44"/>
        <v>8878229</v>
      </c>
      <c r="M462" s="7">
        <f t="shared" si="44"/>
        <v>8633825</v>
      </c>
      <c r="N462" s="7">
        <f t="shared" si="44"/>
        <v>4279261</v>
      </c>
      <c r="O462" s="7">
        <f t="shared" si="44"/>
        <v>6340869</v>
      </c>
      <c r="P462" s="17"/>
      <c r="Q462" s="9" t="s">
        <v>13</v>
      </c>
    </row>
    <row r="463" spans="1:18" x14ac:dyDescent="0.3">
      <c r="B463" s="7">
        <f t="shared" si="44"/>
        <v>2160289</v>
      </c>
      <c r="C463" s="7">
        <f t="shared" si="44"/>
        <v>2782924</v>
      </c>
      <c r="D463" s="7">
        <f t="shared" si="44"/>
        <v>2415713</v>
      </c>
      <c r="E463" s="7">
        <f t="shared" si="44"/>
        <v>2959693</v>
      </c>
      <c r="F463" s="7">
        <f t="shared" si="44"/>
        <v>4255250</v>
      </c>
      <c r="G463" s="7">
        <f t="shared" si="44"/>
        <v>4864250</v>
      </c>
      <c r="H463" s="7">
        <f t="shared" si="44"/>
        <v>5759614</v>
      </c>
      <c r="I463" s="7">
        <f t="shared" si="44"/>
        <v>6071003</v>
      </c>
      <c r="J463" s="7">
        <f t="shared" si="44"/>
        <v>6929999</v>
      </c>
      <c r="K463" s="7">
        <f t="shared" si="44"/>
        <v>7102805</v>
      </c>
      <c r="L463" s="7">
        <f t="shared" si="44"/>
        <v>8645999</v>
      </c>
      <c r="M463" s="7">
        <f t="shared" si="44"/>
        <v>8810543</v>
      </c>
      <c r="N463" s="7">
        <f t="shared" si="44"/>
        <v>7317925</v>
      </c>
      <c r="O463" s="7" t="str">
        <f t="shared" si="44"/>
        <v/>
      </c>
      <c r="P463" s="17"/>
      <c r="Q463" s="9" t="s">
        <v>14</v>
      </c>
    </row>
    <row r="464" spans="1:18" x14ac:dyDescent="0.3">
      <c r="B464" s="18">
        <f t="shared" si="44"/>
        <v>2215675</v>
      </c>
      <c r="C464" s="18">
        <f t="shared" si="44"/>
        <v>2801430.56</v>
      </c>
      <c r="D464" s="18">
        <f t="shared" si="44"/>
        <v>2866026.43</v>
      </c>
      <c r="E464" s="18">
        <f t="shared" si="44"/>
        <v>3327447.19</v>
      </c>
      <c r="F464" s="18">
        <f t="shared" si="44"/>
        <v>4457674.21</v>
      </c>
      <c r="G464" s="18">
        <f t="shared" si="44"/>
        <v>5319494.83</v>
      </c>
      <c r="H464" s="18">
        <f t="shared" si="44"/>
        <v>5754727.6900000004</v>
      </c>
      <c r="I464" s="18">
        <f t="shared" si="44"/>
        <v>6602441.4100000001</v>
      </c>
      <c r="J464" s="18">
        <f t="shared" si="44"/>
        <v>7100339.4500000002</v>
      </c>
      <c r="K464" s="18">
        <f t="shared" si="44"/>
        <v>7309836.1900000004</v>
      </c>
      <c r="L464" s="18">
        <f t="shared" si="44"/>
        <v>8632396.3800000008</v>
      </c>
      <c r="M464" s="18">
        <f t="shared" si="44"/>
        <v>11132737.52</v>
      </c>
      <c r="N464" s="18">
        <f t="shared" si="44"/>
        <v>8065303.9000000004</v>
      </c>
      <c r="O464" s="18" t="str">
        <f t="shared" si="44"/>
        <v/>
      </c>
      <c r="P464" s="17"/>
      <c r="Q464" s="9" t="s">
        <v>19</v>
      </c>
    </row>
    <row r="465" spans="1:17" x14ac:dyDescent="0.3">
      <c r="B465" s="16">
        <f>SUM(B461:B464)</f>
        <v>8598631</v>
      </c>
      <c r="C465" s="16">
        <f t="shared" ref="C465:M465" si="45">SUM(C461:C464)</f>
        <v>10934256.560000001</v>
      </c>
      <c r="D465" s="16">
        <f t="shared" si="45"/>
        <v>10529902.43</v>
      </c>
      <c r="E465" s="16">
        <f t="shared" si="45"/>
        <v>11950729.189999999</v>
      </c>
      <c r="F465" s="16">
        <f t="shared" si="45"/>
        <v>16761772.210000001</v>
      </c>
      <c r="G465" s="16">
        <f t="shared" si="45"/>
        <v>19913174.829999998</v>
      </c>
      <c r="H465" s="16">
        <f t="shared" si="45"/>
        <v>22307541.690000001</v>
      </c>
      <c r="I465" s="16">
        <f t="shared" si="45"/>
        <v>24282565.41</v>
      </c>
      <c r="J465" s="16">
        <f t="shared" si="45"/>
        <v>27633700.449999999</v>
      </c>
      <c r="K465" s="16">
        <f t="shared" si="45"/>
        <v>28785006.190000001</v>
      </c>
      <c r="L465" s="16">
        <f t="shared" si="45"/>
        <v>33887063.380000003</v>
      </c>
      <c r="M465" s="16">
        <f t="shared" si="45"/>
        <v>36719391.519999996</v>
      </c>
      <c r="N465" s="16">
        <f>IF(N462="",N461*4,IF(N463="",(N462+N461)*2,IF(N464="",((N463+N462+N461)/3)*4,SUM(N461:N464))))</f>
        <v>27862029.899999999</v>
      </c>
      <c r="O465" s="16">
        <f>IF(O462="",O461*4,IF(O463="",(O462+O461)*2,IF(O464="",((O463+O462+O461)/3)*4,SUM(O461:O464))))</f>
        <v>26367212</v>
      </c>
      <c r="P465" s="6"/>
      <c r="Q465" s="9" t="s">
        <v>15</v>
      </c>
    </row>
    <row r="466" spans="1:17" s="87" customFormat="1" x14ac:dyDescent="0.3">
      <c r="A466" s="86"/>
      <c r="B466" s="19"/>
      <c r="C466" s="20">
        <f t="shared" ref="C466:M466" si="46">C465/B465-1</f>
        <v>0.27162760676670517</v>
      </c>
      <c r="D466" s="20">
        <f t="shared" si="46"/>
        <v>-3.698048676479937E-2</v>
      </c>
      <c r="E466" s="20">
        <f t="shared" si="46"/>
        <v>0.13493256651191965</v>
      </c>
      <c r="F466" s="20">
        <f t="shared" si="46"/>
        <v>0.40257317721045283</v>
      </c>
      <c r="G466" s="20">
        <f t="shared" si="46"/>
        <v>0.18801130217721762</v>
      </c>
      <c r="H466" s="20">
        <f t="shared" si="46"/>
        <v>0.12024033738672313</v>
      </c>
      <c r="I466" s="20">
        <f t="shared" si="46"/>
        <v>8.8536143849743842E-2</v>
      </c>
      <c r="J466" s="20">
        <f t="shared" si="46"/>
        <v>0.13800580718789868</v>
      </c>
      <c r="K466" s="20">
        <f t="shared" si="46"/>
        <v>4.1663104153682129E-2</v>
      </c>
      <c r="L466" s="20">
        <f t="shared" si="46"/>
        <v>0.17724704161336846</v>
      </c>
      <c r="M466" s="20">
        <f t="shared" si="46"/>
        <v>8.3581398253341099E-2</v>
      </c>
      <c r="N466" s="12">
        <f>N465/M465-1</f>
        <v>-0.2412175489121503</v>
      </c>
      <c r="O466" s="12">
        <f>O465/N465-1</f>
        <v>-5.3650717674378678E-2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142719</v>
      </c>
      <c r="C468" s="7">
        <f t="shared" si="47"/>
        <v>159125</v>
      </c>
      <c r="D468" s="7">
        <f t="shared" si="47"/>
        <v>383483</v>
      </c>
      <c r="E468" s="7">
        <f t="shared" si="47"/>
        <v>223007</v>
      </c>
      <c r="F468" s="7">
        <f t="shared" si="47"/>
        <v>248034</v>
      </c>
      <c r="G468" s="7">
        <f t="shared" si="47"/>
        <v>343507</v>
      </c>
      <c r="H468" s="7">
        <f t="shared" si="47"/>
        <v>366088</v>
      </c>
      <c r="I468" s="7">
        <f t="shared" si="47"/>
        <v>466493</v>
      </c>
      <c r="J468" s="7">
        <f t="shared" si="47"/>
        <v>431955</v>
      </c>
      <c r="K468" s="7">
        <f t="shared" si="47"/>
        <v>524429</v>
      </c>
      <c r="L468" s="7">
        <f t="shared" si="47"/>
        <v>492389</v>
      </c>
      <c r="M468" s="7">
        <f t="shared" si="47"/>
        <v>576722</v>
      </c>
      <c r="N468" s="7">
        <f t="shared" si="47"/>
        <v>3223128</v>
      </c>
      <c r="O468" s="7">
        <f t="shared" si="47"/>
        <v>3017295</v>
      </c>
      <c r="P468" s="6"/>
      <c r="Q468" s="9" t="s">
        <v>12</v>
      </c>
    </row>
    <row r="469" spans="1:17" x14ac:dyDescent="0.3">
      <c r="B469" s="7">
        <f t="shared" si="47"/>
        <v>144590</v>
      </c>
      <c r="C469" s="7">
        <f t="shared" si="47"/>
        <v>226303</v>
      </c>
      <c r="D469" s="7">
        <f t="shared" si="47"/>
        <v>144827</v>
      </c>
      <c r="E469" s="7">
        <f t="shared" si="47"/>
        <v>170959</v>
      </c>
      <c r="F469" s="7">
        <f t="shared" si="47"/>
        <v>297608</v>
      </c>
      <c r="G469" s="7">
        <f t="shared" si="47"/>
        <v>288743</v>
      </c>
      <c r="H469" s="7">
        <f t="shared" si="47"/>
        <v>503033</v>
      </c>
      <c r="I469" s="7">
        <f t="shared" si="47"/>
        <v>300005</v>
      </c>
      <c r="J469" s="7">
        <f t="shared" si="47"/>
        <v>408018</v>
      </c>
      <c r="K469" s="7">
        <f t="shared" si="47"/>
        <v>455038</v>
      </c>
      <c r="L469" s="7">
        <f t="shared" si="47"/>
        <v>526738</v>
      </c>
      <c r="M469" s="7">
        <f t="shared" si="47"/>
        <v>563423</v>
      </c>
      <c r="N469" s="7">
        <f t="shared" si="47"/>
        <v>452260</v>
      </c>
      <c r="O469" s="7">
        <f t="shared" si="47"/>
        <v>383257</v>
      </c>
      <c r="P469" s="6"/>
      <c r="Q469" s="9" t="s">
        <v>13</v>
      </c>
    </row>
    <row r="470" spans="1:17" x14ac:dyDescent="0.3">
      <c r="B470" s="7">
        <f t="shared" si="47"/>
        <v>216536</v>
      </c>
      <c r="C470" s="7">
        <f t="shared" si="47"/>
        <v>146447</v>
      </c>
      <c r="D470" s="7">
        <f t="shared" si="47"/>
        <v>181935</v>
      </c>
      <c r="E470" s="7">
        <f t="shared" si="47"/>
        <v>198469</v>
      </c>
      <c r="F470" s="7">
        <f t="shared" si="47"/>
        <v>1840947</v>
      </c>
      <c r="G470" s="7">
        <f t="shared" si="47"/>
        <v>254701</v>
      </c>
      <c r="H470" s="7">
        <f t="shared" si="47"/>
        <v>297408</v>
      </c>
      <c r="I470" s="7">
        <f t="shared" si="47"/>
        <v>306658</v>
      </c>
      <c r="J470" s="7">
        <f t="shared" si="47"/>
        <v>396977</v>
      </c>
      <c r="K470" s="7">
        <f t="shared" si="47"/>
        <v>4104221</v>
      </c>
      <c r="L470" s="7">
        <f t="shared" si="47"/>
        <v>852650</v>
      </c>
      <c r="M470" s="7">
        <f t="shared" si="47"/>
        <v>602723</v>
      </c>
      <c r="N470" s="7">
        <f t="shared" si="47"/>
        <v>281334</v>
      </c>
      <c r="O470" s="7" t="str">
        <f t="shared" si="47"/>
        <v/>
      </c>
      <c r="P470" s="6"/>
      <c r="Q470" s="9" t="s">
        <v>14</v>
      </c>
    </row>
    <row r="471" spans="1:17" x14ac:dyDescent="0.3">
      <c r="B471" s="18">
        <f t="shared" si="47"/>
        <v>208108</v>
      </c>
      <c r="C471" s="18">
        <f t="shared" si="47"/>
        <v>4220399.91</v>
      </c>
      <c r="D471" s="18">
        <f t="shared" si="47"/>
        <v>406618.33</v>
      </c>
      <c r="E471" s="18">
        <f t="shared" si="47"/>
        <v>409551.14</v>
      </c>
      <c r="F471" s="18">
        <f t="shared" si="47"/>
        <v>314797.46000000002</v>
      </c>
      <c r="G471" s="18">
        <f t="shared" si="47"/>
        <v>944043.39</v>
      </c>
      <c r="H471" s="18">
        <f t="shared" si="47"/>
        <v>508762.9</v>
      </c>
      <c r="I471" s="18">
        <f t="shared" si="47"/>
        <v>516127.34</v>
      </c>
      <c r="J471" s="18">
        <f t="shared" si="47"/>
        <v>363269.46</v>
      </c>
      <c r="K471" s="18">
        <f t="shared" si="47"/>
        <v>748589.43</v>
      </c>
      <c r="L471" s="18">
        <f t="shared" si="47"/>
        <v>698751.77</v>
      </c>
      <c r="M471" s="18">
        <f t="shared" si="47"/>
        <v>-59452.58</v>
      </c>
      <c r="N471" s="18">
        <f t="shared" si="47"/>
        <v>243659.22</v>
      </c>
      <c r="O471" s="18" t="str">
        <f t="shared" si="47"/>
        <v/>
      </c>
      <c r="P471" s="6"/>
      <c r="Q471" s="9" t="s">
        <v>19</v>
      </c>
    </row>
    <row r="472" spans="1:17" x14ac:dyDescent="0.3">
      <c r="B472" s="7">
        <f>SUM(B468:B471)</f>
        <v>711953</v>
      </c>
      <c r="C472" s="112">
        <f t="shared" ref="C472:M472" si="48">SUM(C468:C471)</f>
        <v>4752274.91</v>
      </c>
      <c r="D472" s="112">
        <f t="shared" si="48"/>
        <v>1116863.33</v>
      </c>
      <c r="E472" s="112">
        <f t="shared" si="48"/>
        <v>1001986.14</v>
      </c>
      <c r="F472" s="112">
        <f t="shared" si="48"/>
        <v>2701386.46</v>
      </c>
      <c r="G472" s="112">
        <f t="shared" si="48"/>
        <v>1830994.3900000001</v>
      </c>
      <c r="H472" s="112">
        <f t="shared" si="48"/>
        <v>1675291.9</v>
      </c>
      <c r="I472" s="112">
        <f t="shared" si="48"/>
        <v>1589283.34</v>
      </c>
      <c r="J472" s="112">
        <f t="shared" si="48"/>
        <v>1600219.46</v>
      </c>
      <c r="K472" s="112">
        <f t="shared" si="48"/>
        <v>5832277.4299999997</v>
      </c>
      <c r="L472" s="112">
        <f t="shared" si="48"/>
        <v>2570528.77</v>
      </c>
      <c r="M472" s="112">
        <f t="shared" si="48"/>
        <v>1683415.42</v>
      </c>
      <c r="N472" s="112">
        <f>IF(N469="",N468*4,IF(N470="",(N469+N468)*2,IF(N471="",((N470+N469+N468)/3)*4,SUM(N468:N471))))</f>
        <v>4200381.22</v>
      </c>
      <c r="O472" s="112">
        <f>IF(O469="",O468*4,IF(O470="",(O469+O468)*2,IF(O471="",((O470+O469+O468)/3)*4,SUM(O468:O471))))</f>
        <v>6801104</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25845</v>
      </c>
      <c r="C474" s="7">
        <f t="shared" si="49"/>
        <v>42486</v>
      </c>
      <c r="D474" s="7">
        <f t="shared" si="49"/>
        <v>183513</v>
      </c>
      <c r="E474" s="7">
        <f t="shared" si="49"/>
        <v>6837</v>
      </c>
      <c r="F474" s="7">
        <f t="shared" si="49"/>
        <v>12156</v>
      </c>
      <c r="G474" s="7">
        <f t="shared" si="49"/>
        <v>21691</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35076</v>
      </c>
      <c r="C475" s="7">
        <f t="shared" si="49"/>
        <v>29976</v>
      </c>
      <c r="D475" s="7">
        <f t="shared" si="49"/>
        <v>11200</v>
      </c>
      <c r="E475" s="7">
        <f t="shared" si="49"/>
        <v>12385</v>
      </c>
      <c r="F475" s="7">
        <f t="shared" si="49"/>
        <v>17807</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47631</v>
      </c>
      <c r="C476" s="7">
        <f t="shared" si="49"/>
        <v>6138</v>
      </c>
      <c r="D476" s="7">
        <f t="shared" si="49"/>
        <v>9062</v>
      </c>
      <c r="E476" s="7">
        <f t="shared" si="49"/>
        <v>7911</v>
      </c>
      <c r="F476" s="7">
        <f t="shared" si="49"/>
        <v>18567</v>
      </c>
      <c r="G476" s="7">
        <f t="shared" si="49"/>
        <v>24919</v>
      </c>
      <c r="H476" s="7">
        <f t="shared" si="49"/>
        <v>14577</v>
      </c>
      <c r="I476" s="7">
        <f t="shared" si="49"/>
        <v>0</v>
      </c>
      <c r="J476" s="7">
        <f t="shared" si="49"/>
        <v>0</v>
      </c>
      <c r="K476" s="7">
        <f t="shared" si="49"/>
        <v>0</v>
      </c>
      <c r="L476" s="7">
        <f t="shared" si="49"/>
        <v>0</v>
      </c>
      <c r="M476" s="7">
        <f t="shared" si="49"/>
        <v>41095</v>
      </c>
      <c r="N476" s="7">
        <f t="shared" si="49"/>
        <v>0</v>
      </c>
      <c r="O476" s="7" t="str">
        <f t="shared" si="49"/>
        <v/>
      </c>
      <c r="P476" s="6"/>
      <c r="Q476" s="9" t="s">
        <v>14</v>
      </c>
    </row>
    <row r="477" spans="1:17" x14ac:dyDescent="0.3">
      <c r="B477" s="18">
        <f t="shared" si="49"/>
        <v>58205</v>
      </c>
      <c r="C477" s="18">
        <f t="shared" si="49"/>
        <v>4497.49</v>
      </c>
      <c r="D477" s="18">
        <f t="shared" si="49"/>
        <v>22038.76</v>
      </c>
      <c r="E477" s="18">
        <f t="shared" si="49"/>
        <v>20715.22</v>
      </c>
      <c r="F477" s="18">
        <f t="shared" si="49"/>
        <v>29273.88</v>
      </c>
      <c r="G477" s="18">
        <f t="shared" si="49"/>
        <v>0</v>
      </c>
      <c r="H477" s="18">
        <f t="shared" si="49"/>
        <v>0</v>
      </c>
      <c r="I477" s="18">
        <f t="shared" si="49"/>
        <v>0</v>
      </c>
      <c r="J477" s="18">
        <f t="shared" si="49"/>
        <v>6749.08</v>
      </c>
      <c r="K477" s="18">
        <f t="shared" si="49"/>
        <v>0</v>
      </c>
      <c r="L477" s="18">
        <f t="shared" si="49"/>
        <v>0</v>
      </c>
      <c r="M477" s="18">
        <f t="shared" si="49"/>
        <v>0</v>
      </c>
      <c r="N477" s="18">
        <f t="shared" si="49"/>
        <v>274675.84999999998</v>
      </c>
      <c r="O477" s="18" t="str">
        <f t="shared" si="49"/>
        <v/>
      </c>
      <c r="P477" s="6"/>
      <c r="Q477" s="9" t="s">
        <v>19</v>
      </c>
    </row>
    <row r="478" spans="1:17" x14ac:dyDescent="0.3">
      <c r="B478" s="7">
        <f>SUM(B474:B477)</f>
        <v>166757</v>
      </c>
      <c r="C478" s="112">
        <f t="shared" ref="C478:M478" si="50">SUM(C474:C477)</f>
        <v>83097.490000000005</v>
      </c>
      <c r="D478" s="112">
        <f t="shared" si="50"/>
        <v>225813.76000000001</v>
      </c>
      <c r="E478" s="112">
        <f t="shared" si="50"/>
        <v>47848.22</v>
      </c>
      <c r="F478" s="112">
        <f t="shared" si="50"/>
        <v>77803.88</v>
      </c>
      <c r="G478" s="112">
        <f t="shared" si="50"/>
        <v>46610</v>
      </c>
      <c r="H478" s="112">
        <f t="shared" si="50"/>
        <v>14577</v>
      </c>
      <c r="I478" s="112">
        <f t="shared" si="50"/>
        <v>0</v>
      </c>
      <c r="J478" s="112">
        <f t="shared" si="50"/>
        <v>6749.08</v>
      </c>
      <c r="K478" s="112">
        <f t="shared" si="50"/>
        <v>0</v>
      </c>
      <c r="L478" s="112">
        <f t="shared" si="50"/>
        <v>0</v>
      </c>
      <c r="M478" s="112">
        <f t="shared" si="50"/>
        <v>41095</v>
      </c>
      <c r="N478" s="112">
        <f>IF(N475="",N474*4,IF(N476="",(N475+N474)*2,IF(N477="",((N476+N475+N474)/3)*4,SUM(N474:N477))))</f>
        <v>274675.84999999998</v>
      </c>
      <c r="O478" s="112">
        <f>IF(O475="",O474*4,IF(O476="",(O475+O474)*2,IF(O477="",((O476+O475+O474)/3)*4,SUM(O474:O477))))</f>
        <v>0</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f t="shared" ref="B480:O483" si="51">IFERROR(VLOOKUP($B$479,$130:$216,MATCH($Q480&amp;"/"&amp;B$348,$128:$128,0),FALSE),"")</f>
        <v>78190</v>
      </c>
      <c r="C480" s="7">
        <f t="shared" si="51"/>
        <v>85681</v>
      </c>
      <c r="D480" s="7">
        <f t="shared" si="51"/>
        <v>117503</v>
      </c>
      <c r="E480" s="7">
        <f t="shared" si="51"/>
        <v>123133</v>
      </c>
      <c r="F480" s="7">
        <f t="shared" si="51"/>
        <v>136069</v>
      </c>
      <c r="G480" s="7">
        <f t="shared" si="51"/>
        <v>168201</v>
      </c>
      <c r="H480" s="7">
        <f t="shared" si="51"/>
        <v>178315</v>
      </c>
      <c r="I480" s="7">
        <f t="shared" si="51"/>
        <v>209570</v>
      </c>
      <c r="J480" s="7">
        <f t="shared" si="51"/>
        <v>209629</v>
      </c>
      <c r="K480" s="7">
        <f t="shared" si="51"/>
        <v>218739</v>
      </c>
      <c r="L480" s="7">
        <f t="shared" si="51"/>
        <v>255101</v>
      </c>
      <c r="M480" s="7">
        <f t="shared" si="51"/>
        <v>301173</v>
      </c>
      <c r="N480" s="7">
        <f t="shared" si="51"/>
        <v>580727</v>
      </c>
      <c r="O480" s="7">
        <f t="shared" si="51"/>
        <v>166973</v>
      </c>
      <c r="P480" s="6"/>
      <c r="Q480" s="9" t="s">
        <v>12</v>
      </c>
    </row>
    <row r="481" spans="2:17" x14ac:dyDescent="0.3">
      <c r="B481" s="7">
        <f t="shared" si="51"/>
        <v>77141</v>
      </c>
      <c r="C481" s="7">
        <f t="shared" si="51"/>
        <v>83599</v>
      </c>
      <c r="D481" s="7">
        <f t="shared" si="51"/>
        <v>116119</v>
      </c>
      <c r="E481" s="7">
        <f t="shared" si="51"/>
        <v>125689</v>
      </c>
      <c r="F481" s="7">
        <f t="shared" si="51"/>
        <v>137749</v>
      </c>
      <c r="G481" s="7">
        <f t="shared" si="51"/>
        <v>176475</v>
      </c>
      <c r="H481" s="7">
        <f t="shared" si="51"/>
        <v>206065</v>
      </c>
      <c r="I481" s="7">
        <f t="shared" si="51"/>
        <v>188972</v>
      </c>
      <c r="J481" s="7">
        <f t="shared" si="51"/>
        <v>211114</v>
      </c>
      <c r="K481" s="7">
        <f t="shared" si="51"/>
        <v>199515</v>
      </c>
      <c r="L481" s="7">
        <f t="shared" si="51"/>
        <v>272316</v>
      </c>
      <c r="M481" s="7">
        <f t="shared" si="51"/>
        <v>293450</v>
      </c>
      <c r="N481" s="7">
        <f t="shared" si="51"/>
        <v>103962</v>
      </c>
      <c r="O481" s="7">
        <f t="shared" si="51"/>
        <v>151564</v>
      </c>
      <c r="P481" s="6"/>
      <c r="Q481" s="9" t="s">
        <v>13</v>
      </c>
    </row>
    <row r="482" spans="2:17" x14ac:dyDescent="0.3">
      <c r="B482" s="7">
        <f t="shared" si="51"/>
        <v>83885</v>
      </c>
      <c r="C482" s="7">
        <f t="shared" si="51"/>
        <v>85373</v>
      </c>
      <c r="D482" s="7">
        <f t="shared" si="51"/>
        <v>112739</v>
      </c>
      <c r="E482" s="7">
        <f t="shared" si="51"/>
        <v>130737</v>
      </c>
      <c r="F482" s="7">
        <f t="shared" si="51"/>
        <v>145456</v>
      </c>
      <c r="G482" s="7">
        <f t="shared" si="51"/>
        <v>169654</v>
      </c>
      <c r="H482" s="7">
        <f t="shared" si="51"/>
        <v>216912</v>
      </c>
      <c r="I482" s="7">
        <f t="shared" si="51"/>
        <v>178401</v>
      </c>
      <c r="J482" s="7">
        <f t="shared" si="51"/>
        <v>218633</v>
      </c>
      <c r="K482" s="7">
        <f t="shared" si="51"/>
        <v>201240</v>
      </c>
      <c r="L482" s="7">
        <f t="shared" si="51"/>
        <v>251129</v>
      </c>
      <c r="M482" s="7">
        <f t="shared" si="51"/>
        <v>359437</v>
      </c>
      <c r="N482" s="7">
        <f t="shared" si="51"/>
        <v>186824</v>
      </c>
      <c r="O482" s="7" t="str">
        <f t="shared" si="51"/>
        <v/>
      </c>
      <c r="P482" s="6"/>
      <c r="Q482" s="9" t="s">
        <v>14</v>
      </c>
    </row>
    <row r="483" spans="2:17" x14ac:dyDescent="0.3">
      <c r="B483" s="18">
        <f t="shared" si="51"/>
        <v>122691</v>
      </c>
      <c r="C483" s="18">
        <f t="shared" si="51"/>
        <v>195888.66</v>
      </c>
      <c r="D483" s="18">
        <f t="shared" si="51"/>
        <v>128761.93</v>
      </c>
      <c r="E483" s="18">
        <f t="shared" si="51"/>
        <v>117989.72</v>
      </c>
      <c r="F483" s="18">
        <f t="shared" si="51"/>
        <v>164973.76999999999</v>
      </c>
      <c r="G483" s="18">
        <f t="shared" si="51"/>
        <v>171601.49</v>
      </c>
      <c r="H483" s="18">
        <f t="shared" si="51"/>
        <v>211979.49</v>
      </c>
      <c r="I483" s="18">
        <f t="shared" si="51"/>
        <v>172361.42</v>
      </c>
      <c r="J483" s="18">
        <f t="shared" si="51"/>
        <v>213542.95</v>
      </c>
      <c r="K483" s="18">
        <f t="shared" si="51"/>
        <v>219214.55</v>
      </c>
      <c r="L483" s="18">
        <f t="shared" si="51"/>
        <v>208605.12</v>
      </c>
      <c r="M483" s="18">
        <f t="shared" si="51"/>
        <v>338198.3</v>
      </c>
      <c r="N483" s="18">
        <f t="shared" si="51"/>
        <v>170078.85</v>
      </c>
      <c r="O483" s="18" t="str">
        <f t="shared" si="51"/>
        <v/>
      </c>
      <c r="P483" s="6"/>
      <c r="Q483" s="9" t="s">
        <v>19</v>
      </c>
    </row>
    <row r="484" spans="2:17" x14ac:dyDescent="0.3">
      <c r="B484" s="7">
        <f>SUM(B480:B483)</f>
        <v>361907</v>
      </c>
      <c r="C484" s="112">
        <f t="shared" ref="C484:M484" si="52">SUM(C480:C483)</f>
        <v>450541.66000000003</v>
      </c>
      <c r="D484" s="112">
        <f t="shared" si="52"/>
        <v>475122.93</v>
      </c>
      <c r="E484" s="112">
        <f t="shared" si="52"/>
        <v>497548.72</v>
      </c>
      <c r="F484" s="112">
        <f t="shared" si="52"/>
        <v>584247.77</v>
      </c>
      <c r="G484" s="112">
        <f t="shared" si="52"/>
        <v>685931.49</v>
      </c>
      <c r="H484" s="112">
        <f t="shared" si="52"/>
        <v>813271.49</v>
      </c>
      <c r="I484" s="112">
        <f t="shared" si="52"/>
        <v>749304.42</v>
      </c>
      <c r="J484" s="112">
        <f t="shared" si="52"/>
        <v>852918.95</v>
      </c>
      <c r="K484" s="112">
        <f t="shared" si="52"/>
        <v>838708.55</v>
      </c>
      <c r="L484" s="112">
        <f t="shared" si="52"/>
        <v>987151.12</v>
      </c>
      <c r="M484" s="112">
        <f t="shared" si="52"/>
        <v>1292258.3</v>
      </c>
      <c r="N484" s="112">
        <f>IF(N481="",N480*4,IF(N482="",(N481+N480)*2,IF(N483="",((N482+N481+N480)/3)*4,SUM(N480:N483))))</f>
        <v>1041591.85</v>
      </c>
      <c r="O484" s="112">
        <f>IF(O481="",O480*4,IF(O482="",(O481+O480)*2,IF(O483="",((O482+O481+O480)/3)*4,SUM(O480:O483))))</f>
        <v>637074</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0</v>
      </c>
      <c r="C486" s="7">
        <f t="shared" si="53"/>
        <v>0</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8922</v>
      </c>
      <c r="M486" s="7">
        <f t="shared" si="53"/>
        <v>81810</v>
      </c>
      <c r="N486" s="7">
        <f t="shared" si="53"/>
        <v>35259</v>
      </c>
      <c r="O486" s="7">
        <f t="shared" si="53"/>
        <v>0</v>
      </c>
      <c r="P486" s="6"/>
      <c r="Q486" s="9" t="s">
        <v>12</v>
      </c>
    </row>
    <row r="487" spans="2:17" x14ac:dyDescent="0.3">
      <c r="B487" s="7">
        <f t="shared" si="53"/>
        <v>0</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6801</v>
      </c>
      <c r="M487" s="7">
        <f t="shared" si="53"/>
        <v>123493</v>
      </c>
      <c r="N487" s="7">
        <f t="shared" si="53"/>
        <v>370171</v>
      </c>
      <c r="O487" s="7">
        <f t="shared" si="53"/>
        <v>0</v>
      </c>
      <c r="P487" s="6"/>
      <c r="Q487" s="9" t="s">
        <v>13</v>
      </c>
    </row>
    <row r="488" spans="2:17" x14ac:dyDescent="0.3">
      <c r="B488" s="7">
        <f t="shared" si="53"/>
        <v>0</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28948</v>
      </c>
      <c r="M488" s="7">
        <f t="shared" si="53"/>
        <v>0</v>
      </c>
      <c r="N488" s="7">
        <f t="shared" si="53"/>
        <v>350751</v>
      </c>
      <c r="O488" s="7" t="str">
        <f t="shared" si="53"/>
        <v/>
      </c>
      <c r="P488" s="6"/>
      <c r="Q488" s="9" t="s">
        <v>14</v>
      </c>
    </row>
    <row r="489" spans="2:17" x14ac:dyDescent="0.3">
      <c r="B489" s="18">
        <f t="shared" si="53"/>
        <v>0</v>
      </c>
      <c r="C489" s="18">
        <f t="shared" si="53"/>
        <v>0</v>
      </c>
      <c r="D489" s="18">
        <f t="shared" si="53"/>
        <v>-193750</v>
      </c>
      <c r="E489" s="18">
        <f t="shared" si="53"/>
        <v>0</v>
      </c>
      <c r="F489" s="18">
        <f t="shared" si="53"/>
        <v>0</v>
      </c>
      <c r="G489" s="18">
        <f t="shared" si="53"/>
        <v>0</v>
      </c>
      <c r="H489" s="18">
        <f t="shared" si="53"/>
        <v>0</v>
      </c>
      <c r="I489" s="18">
        <f t="shared" si="53"/>
        <v>0</v>
      </c>
      <c r="J489" s="18">
        <f t="shared" si="53"/>
        <v>0</v>
      </c>
      <c r="K489" s="18">
        <f t="shared" si="53"/>
        <v>0</v>
      </c>
      <c r="L489" s="18">
        <f t="shared" si="53"/>
        <v>70472.289999999994</v>
      </c>
      <c r="M489" s="18">
        <f t="shared" si="53"/>
        <v>46792.44</v>
      </c>
      <c r="N489" s="18">
        <f t="shared" si="53"/>
        <v>0</v>
      </c>
      <c r="O489" s="18" t="str">
        <f t="shared" si="53"/>
        <v/>
      </c>
      <c r="P489" s="6"/>
      <c r="Q489" s="9" t="s">
        <v>19</v>
      </c>
    </row>
    <row r="490" spans="2:17" x14ac:dyDescent="0.3">
      <c r="B490" s="7">
        <f>SUM(B486:B489)</f>
        <v>0</v>
      </c>
      <c r="C490" s="112">
        <f t="shared" ref="C490:M490" si="54">SUM(C486:C489)</f>
        <v>0</v>
      </c>
      <c r="D490" s="112">
        <f t="shared" si="54"/>
        <v>-193750</v>
      </c>
      <c r="E490" s="112">
        <f t="shared" si="54"/>
        <v>0</v>
      </c>
      <c r="F490" s="112">
        <f t="shared" si="54"/>
        <v>0</v>
      </c>
      <c r="G490" s="112">
        <f t="shared" si="54"/>
        <v>0</v>
      </c>
      <c r="H490" s="112">
        <f t="shared" si="54"/>
        <v>0</v>
      </c>
      <c r="I490" s="112">
        <f t="shared" si="54"/>
        <v>0</v>
      </c>
      <c r="J490" s="112">
        <f t="shared" si="54"/>
        <v>0</v>
      </c>
      <c r="K490" s="112">
        <f t="shared" si="54"/>
        <v>0</v>
      </c>
      <c r="L490" s="112">
        <f t="shared" si="54"/>
        <v>115143.29</v>
      </c>
      <c r="M490" s="112">
        <f t="shared" si="54"/>
        <v>252095.44</v>
      </c>
      <c r="N490" s="112">
        <f>IF(N487="",N486*4,IF(N488="",(N487+N486)*2,IF(N489="",((N488+N487+N486)/3)*4,SUM(N486:N489))))</f>
        <v>756181</v>
      </c>
      <c r="O490" s="112">
        <f>IF(O487="",O486*4,IF(O488="",(O487+O486)*2,IF(O489="",((O488+O487+O486)/3)*4,SUM(O486:O489))))</f>
        <v>0</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2259243</v>
      </c>
      <c r="C492" s="7">
        <f t="shared" si="55"/>
        <v>2799672</v>
      </c>
      <c r="D492" s="7">
        <f t="shared" si="55"/>
        <v>3474014</v>
      </c>
      <c r="E492" s="7">
        <f t="shared" si="55"/>
        <v>3125681</v>
      </c>
      <c r="F492" s="7">
        <f t="shared" si="55"/>
        <v>4174674</v>
      </c>
      <c r="G492" s="7">
        <f t="shared" si="55"/>
        <v>5232608</v>
      </c>
      <c r="H492" s="7">
        <f t="shared" si="55"/>
        <v>5639577</v>
      </c>
      <c r="I492" s="7">
        <f t="shared" si="55"/>
        <v>6227923</v>
      </c>
      <c r="J492" s="7">
        <f t="shared" si="55"/>
        <v>7235313</v>
      </c>
      <c r="K492" s="7">
        <f t="shared" si="55"/>
        <v>7729535</v>
      </c>
      <c r="L492" s="7">
        <f t="shared" si="55"/>
        <v>8222828</v>
      </c>
      <c r="M492" s="7">
        <f t="shared" si="55"/>
        <v>8719008</v>
      </c>
      <c r="N492" s="7">
        <f t="shared" si="55"/>
        <v>11422668</v>
      </c>
      <c r="O492" s="7">
        <f t="shared" si="55"/>
        <v>9860032</v>
      </c>
      <c r="P492" s="6"/>
      <c r="Q492" s="9" t="s">
        <v>12</v>
      </c>
    </row>
    <row r="493" spans="2:17" s="2" customFormat="1" x14ac:dyDescent="0.3">
      <c r="B493" s="7">
        <f t="shared" si="55"/>
        <v>2311654</v>
      </c>
      <c r="C493" s="7">
        <f t="shared" si="55"/>
        <v>3008120</v>
      </c>
      <c r="D493" s="7">
        <f t="shared" si="55"/>
        <v>2497172</v>
      </c>
      <c r="E493" s="7">
        <f t="shared" si="55"/>
        <v>2951096</v>
      </c>
      <c r="F493" s="7">
        <f t="shared" si="55"/>
        <v>4449779</v>
      </c>
      <c r="G493" s="7">
        <f t="shared" si="55"/>
        <v>5150763</v>
      </c>
      <c r="H493" s="7">
        <f t="shared" si="55"/>
        <v>6022744</v>
      </c>
      <c r="I493" s="7">
        <f t="shared" si="55"/>
        <v>6147696</v>
      </c>
      <c r="J493" s="7">
        <f t="shared" si="55"/>
        <v>7208022</v>
      </c>
      <c r="K493" s="7">
        <f t="shared" si="55"/>
        <v>7622297</v>
      </c>
      <c r="L493" s="7">
        <f t="shared" si="55"/>
        <v>9404967</v>
      </c>
      <c r="M493" s="7">
        <f t="shared" si="55"/>
        <v>9197248</v>
      </c>
      <c r="N493" s="7">
        <f t="shared" si="55"/>
        <v>4731521</v>
      </c>
      <c r="O493" s="7">
        <f t="shared" si="55"/>
        <v>6724126</v>
      </c>
      <c r="P493" s="6"/>
      <c r="Q493" s="9" t="s">
        <v>13</v>
      </c>
    </row>
    <row r="494" spans="2:17" s="2" customFormat="1" x14ac:dyDescent="0.3">
      <c r="B494" s="7">
        <f t="shared" si="55"/>
        <v>2424456</v>
      </c>
      <c r="C494" s="7">
        <f t="shared" si="55"/>
        <v>2935509</v>
      </c>
      <c r="D494" s="7">
        <f t="shared" si="55"/>
        <v>2606710</v>
      </c>
      <c r="E494" s="7">
        <f t="shared" si="55"/>
        <v>3166073</v>
      </c>
      <c r="F494" s="7">
        <f t="shared" si="55"/>
        <v>6114764</v>
      </c>
      <c r="G494" s="7">
        <f t="shared" si="55"/>
        <v>5143870</v>
      </c>
      <c r="H494" s="7">
        <f t="shared" si="55"/>
        <v>6071599</v>
      </c>
      <c r="I494" s="7">
        <f t="shared" si="55"/>
        <v>6377661</v>
      </c>
      <c r="J494" s="7">
        <f t="shared" si="55"/>
        <v>7326976</v>
      </c>
      <c r="K494" s="7">
        <f t="shared" si="55"/>
        <v>11207026</v>
      </c>
      <c r="L494" s="7">
        <f t="shared" si="55"/>
        <v>9498649</v>
      </c>
      <c r="M494" s="7">
        <f t="shared" si="55"/>
        <v>9454361</v>
      </c>
      <c r="N494" s="7">
        <f t="shared" si="55"/>
        <v>7599259</v>
      </c>
      <c r="O494" s="7" t="str">
        <f t="shared" si="55"/>
        <v/>
      </c>
      <c r="P494" s="6"/>
      <c r="Q494" s="9" t="s">
        <v>14</v>
      </c>
    </row>
    <row r="495" spans="2:17" s="2" customFormat="1" x14ac:dyDescent="0.3">
      <c r="B495" s="7">
        <f t="shared" si="55"/>
        <v>2481988</v>
      </c>
      <c r="C495" s="7">
        <f t="shared" si="55"/>
        <v>7026327.9699999997</v>
      </c>
      <c r="D495" s="7">
        <f t="shared" si="55"/>
        <v>3294683.53</v>
      </c>
      <c r="E495" s="7">
        <f t="shared" si="55"/>
        <v>3757713.56</v>
      </c>
      <c r="F495" s="7">
        <f t="shared" si="55"/>
        <v>4801745.55</v>
      </c>
      <c r="G495" s="7">
        <f t="shared" si="55"/>
        <v>6181781.2199999997</v>
      </c>
      <c r="H495" s="7">
        <f t="shared" si="55"/>
        <v>6218925.5800000001</v>
      </c>
      <c r="I495" s="7">
        <f t="shared" si="55"/>
        <v>7118568.75</v>
      </c>
      <c r="J495" s="7">
        <f t="shared" si="55"/>
        <v>7490605.2199999997</v>
      </c>
      <c r="K495" s="7">
        <f t="shared" si="55"/>
        <v>8058425.6200000001</v>
      </c>
      <c r="L495" s="7">
        <f t="shared" si="55"/>
        <v>9331148.1500000004</v>
      </c>
      <c r="M495" s="7">
        <f t="shared" si="55"/>
        <v>10926390.939999999</v>
      </c>
      <c r="N495" s="7">
        <f t="shared" si="55"/>
        <v>9407666.5099999998</v>
      </c>
      <c r="O495" s="7" t="str">
        <f t="shared" si="55"/>
        <v/>
      </c>
      <c r="P495" s="6"/>
      <c r="Q495" s="9" t="s">
        <v>19</v>
      </c>
    </row>
    <row r="496" spans="2:17" s="2" customFormat="1" x14ac:dyDescent="0.3">
      <c r="B496" s="16">
        <f>SUM(B492:B495)</f>
        <v>9477341</v>
      </c>
      <c r="C496" s="16">
        <f t="shared" ref="C496:M496" si="56">SUM(C492:C495)</f>
        <v>15769628.969999999</v>
      </c>
      <c r="D496" s="16">
        <f t="shared" si="56"/>
        <v>11872579.529999999</v>
      </c>
      <c r="E496" s="16">
        <f t="shared" si="56"/>
        <v>13000563.560000001</v>
      </c>
      <c r="F496" s="16">
        <f t="shared" si="56"/>
        <v>19540962.550000001</v>
      </c>
      <c r="G496" s="16">
        <f t="shared" si="56"/>
        <v>21709022.219999999</v>
      </c>
      <c r="H496" s="16">
        <f t="shared" si="56"/>
        <v>23952845.579999998</v>
      </c>
      <c r="I496" s="16">
        <f t="shared" si="56"/>
        <v>25871848.75</v>
      </c>
      <c r="J496" s="16">
        <f t="shared" si="56"/>
        <v>29260916.219999999</v>
      </c>
      <c r="K496" s="16">
        <f t="shared" si="56"/>
        <v>34617283.619999997</v>
      </c>
      <c r="L496" s="16">
        <f t="shared" si="56"/>
        <v>36457592.149999999</v>
      </c>
      <c r="M496" s="16">
        <f t="shared" si="56"/>
        <v>38297007.939999998</v>
      </c>
      <c r="N496" s="16">
        <f>IF(N493="",N492*4,IF(N494="",(N493+N492)*2,IF(N495="",((N494+N493+N492)/3)*4,SUM(N492:N495))))</f>
        <v>33161114.509999998</v>
      </c>
      <c r="O496" s="16">
        <f>IF(O493="",O492*4,IF(O494="",(O493+O492)*2,IF(O495="",((O494+O493+O492)/3)*4,SUM(O492:O495))))</f>
        <v>33168316</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1154035</v>
      </c>
      <c r="C499" s="7">
        <f t="shared" si="57"/>
        <v>1517455</v>
      </c>
      <c r="D499" s="7">
        <f t="shared" si="57"/>
        <v>1746319</v>
      </c>
      <c r="E499" s="7">
        <f t="shared" si="57"/>
        <v>1836933</v>
      </c>
      <c r="F499" s="7">
        <f t="shared" si="57"/>
        <v>2185728</v>
      </c>
      <c r="G499" s="7">
        <f t="shared" si="57"/>
        <v>2491752</v>
      </c>
      <c r="H499" s="7">
        <f t="shared" si="57"/>
        <v>2723379</v>
      </c>
      <c r="I499" s="7">
        <f t="shared" si="57"/>
        <v>2864096</v>
      </c>
      <c r="J499" s="7">
        <f t="shared" si="57"/>
        <v>3424053</v>
      </c>
      <c r="K499" s="7">
        <f t="shared" si="57"/>
        <v>3460130</v>
      </c>
      <c r="L499" s="7">
        <f t="shared" si="57"/>
        <v>3852155</v>
      </c>
      <c r="M499" s="7">
        <f t="shared" si="57"/>
        <v>4055071</v>
      </c>
      <c r="N499" s="7">
        <f t="shared" si="57"/>
        <v>4037940</v>
      </c>
      <c r="O499" s="7">
        <f t="shared" si="57"/>
        <v>3518952</v>
      </c>
      <c r="P499" s="6"/>
      <c r="Q499" s="9" t="s">
        <v>12</v>
      </c>
    </row>
    <row r="500" spans="1:17" x14ac:dyDescent="0.3">
      <c r="B500" s="7">
        <f t="shared" si="57"/>
        <v>1179051</v>
      </c>
      <c r="C500" s="7">
        <f t="shared" si="57"/>
        <v>1666241</v>
      </c>
      <c r="D500" s="7">
        <f t="shared" si="57"/>
        <v>1689167</v>
      </c>
      <c r="E500" s="7">
        <f t="shared" si="57"/>
        <v>1892941</v>
      </c>
      <c r="F500" s="7">
        <f t="shared" si="57"/>
        <v>2300795</v>
      </c>
      <c r="G500" s="7">
        <f t="shared" si="57"/>
        <v>2592979</v>
      </c>
      <c r="H500" s="7">
        <f t="shared" si="57"/>
        <v>2877429</v>
      </c>
      <c r="I500" s="7">
        <f t="shared" si="57"/>
        <v>3021984</v>
      </c>
      <c r="J500" s="7">
        <f t="shared" si="57"/>
        <v>3465954</v>
      </c>
      <c r="K500" s="7">
        <f t="shared" si="57"/>
        <v>3577973</v>
      </c>
      <c r="L500" s="7">
        <f t="shared" si="57"/>
        <v>4618125</v>
      </c>
      <c r="M500" s="7">
        <f t="shared" si="57"/>
        <v>4515973</v>
      </c>
      <c r="N500" s="7">
        <f t="shared" si="57"/>
        <v>3055485</v>
      </c>
      <c r="O500" s="7">
        <f t="shared" si="57"/>
        <v>3574284</v>
      </c>
      <c r="P500" s="6"/>
      <c r="Q500" s="9" t="s">
        <v>13</v>
      </c>
    </row>
    <row r="501" spans="1:17" x14ac:dyDescent="0.3">
      <c r="B501" s="7">
        <f t="shared" si="57"/>
        <v>1224175</v>
      </c>
      <c r="C501" s="7">
        <f t="shared" si="57"/>
        <v>1719148</v>
      </c>
      <c r="D501" s="7">
        <f t="shared" si="57"/>
        <v>1707161</v>
      </c>
      <c r="E501" s="7">
        <f t="shared" si="57"/>
        <v>1988315</v>
      </c>
      <c r="F501" s="7">
        <f t="shared" si="57"/>
        <v>2369989</v>
      </c>
      <c r="G501" s="7">
        <f t="shared" si="57"/>
        <v>2636290</v>
      </c>
      <c r="H501" s="7">
        <f t="shared" si="57"/>
        <v>3021914</v>
      </c>
      <c r="I501" s="7">
        <f t="shared" si="57"/>
        <v>3243021</v>
      </c>
      <c r="J501" s="7">
        <f t="shared" si="57"/>
        <v>3511221</v>
      </c>
      <c r="K501" s="7">
        <f t="shared" si="57"/>
        <v>3661162</v>
      </c>
      <c r="L501" s="7">
        <f t="shared" si="57"/>
        <v>4538770</v>
      </c>
      <c r="M501" s="7">
        <f t="shared" si="57"/>
        <v>4558372</v>
      </c>
      <c r="N501" s="7">
        <f t="shared" si="57"/>
        <v>3708449</v>
      </c>
      <c r="O501" s="7" t="str">
        <f t="shared" si="57"/>
        <v/>
      </c>
      <c r="P501" s="6"/>
      <c r="Q501" s="9" t="s">
        <v>14</v>
      </c>
    </row>
    <row r="502" spans="1:17" x14ac:dyDescent="0.3">
      <c r="B502" s="18">
        <f t="shared" si="57"/>
        <v>1332337</v>
      </c>
      <c r="C502" s="18">
        <f t="shared" si="57"/>
        <v>1793833.85</v>
      </c>
      <c r="D502" s="18">
        <f t="shared" si="57"/>
        <v>1778399.83</v>
      </c>
      <c r="E502" s="18">
        <f t="shared" si="57"/>
        <v>2065257.22</v>
      </c>
      <c r="F502" s="18">
        <f t="shared" si="57"/>
        <v>2576886.83</v>
      </c>
      <c r="G502" s="18">
        <f t="shared" si="57"/>
        <v>2820602.65</v>
      </c>
      <c r="H502" s="18">
        <f t="shared" si="57"/>
        <v>2993518.87</v>
      </c>
      <c r="I502" s="18">
        <f t="shared" si="57"/>
        <v>3504621.53</v>
      </c>
      <c r="J502" s="18">
        <f t="shared" si="57"/>
        <v>3639370.22</v>
      </c>
      <c r="K502" s="18">
        <f t="shared" si="57"/>
        <v>3818894.74</v>
      </c>
      <c r="L502" s="18">
        <f t="shared" si="57"/>
        <v>4569955.6500000004</v>
      </c>
      <c r="M502" s="18">
        <f t="shared" si="57"/>
        <v>4978212.01</v>
      </c>
      <c r="N502" s="18">
        <f t="shared" si="57"/>
        <v>4235180.7300000004</v>
      </c>
      <c r="O502" s="18" t="str">
        <f t="shared" si="57"/>
        <v/>
      </c>
      <c r="P502" s="6"/>
      <c r="Q502" s="9" t="s">
        <v>19</v>
      </c>
    </row>
    <row r="503" spans="1:17" x14ac:dyDescent="0.3">
      <c r="B503" s="18">
        <f>SUM(B499:B502)</f>
        <v>4889598</v>
      </c>
      <c r="C503" s="18">
        <f t="shared" ref="C503:M503" si="58">SUM(C499:C502)</f>
        <v>6696677.8499999996</v>
      </c>
      <c r="D503" s="18">
        <f t="shared" si="58"/>
        <v>6921046.8300000001</v>
      </c>
      <c r="E503" s="18">
        <f t="shared" si="58"/>
        <v>7783446.2199999997</v>
      </c>
      <c r="F503" s="18">
        <f t="shared" si="58"/>
        <v>9433398.8300000001</v>
      </c>
      <c r="G503" s="18">
        <f t="shared" si="58"/>
        <v>10541623.65</v>
      </c>
      <c r="H503" s="18">
        <f t="shared" si="58"/>
        <v>11616240.870000001</v>
      </c>
      <c r="I503" s="18">
        <f t="shared" si="58"/>
        <v>12633722.529999999</v>
      </c>
      <c r="J503" s="18">
        <f t="shared" si="58"/>
        <v>14040598.220000001</v>
      </c>
      <c r="K503" s="18">
        <f t="shared" si="58"/>
        <v>14518159.74</v>
      </c>
      <c r="L503" s="18">
        <f t="shared" si="58"/>
        <v>17579005.649999999</v>
      </c>
      <c r="M503" s="18">
        <f t="shared" si="58"/>
        <v>18107628.009999998</v>
      </c>
      <c r="N503" s="18">
        <f>IF(N500="",N499*4,IF(N501="",(N500+N499)*2,IF(N502="",((N501+N500+N499)/3)*4,SUM(N499:N502))))</f>
        <v>15037054.73</v>
      </c>
      <c r="O503" s="18">
        <f>IF(O500="",O499*4,IF(O501="",(O500+O499)*2,IF(O502="",((O501+O500+O499)/3)*4,SUM(O499:O502))))</f>
        <v>14186472</v>
      </c>
      <c r="P503" s="6"/>
      <c r="Q503" s="9" t="s">
        <v>15</v>
      </c>
    </row>
    <row r="504" spans="1:17" x14ac:dyDescent="0.3">
      <c r="B504" s="21">
        <f>B503/B$465</f>
        <v>0.56864842787183212</v>
      </c>
      <c r="C504" s="22">
        <f>C503/C$465</f>
        <v>0.61244930675012432</v>
      </c>
      <c r="D504" s="22">
        <f t="shared" ref="D504:O504" si="59">D503/D$465</f>
        <v>0.65727549481196856</v>
      </c>
      <c r="E504" s="22">
        <f t="shared" si="59"/>
        <v>0.65129466966023686</v>
      </c>
      <c r="F504" s="22">
        <f t="shared" si="59"/>
        <v>0.5627924489017978</v>
      </c>
      <c r="G504" s="22">
        <f t="shared" si="59"/>
        <v>0.52937935512516165</v>
      </c>
      <c r="H504" s="22">
        <f t="shared" si="59"/>
        <v>0.52073155488967737</v>
      </c>
      <c r="I504" s="22">
        <f t="shared" si="59"/>
        <v>0.52027956341042958</v>
      </c>
      <c r="J504" s="22">
        <f t="shared" si="59"/>
        <v>0.50809692481847835</v>
      </c>
      <c r="K504" s="22">
        <f t="shared" si="59"/>
        <v>0.50436535063326315</v>
      </c>
      <c r="L504" s="22">
        <f t="shared" si="59"/>
        <v>0.51875270078359903</v>
      </c>
      <c r="M504" s="22">
        <f t="shared" si="59"/>
        <v>0.49313529610471063</v>
      </c>
      <c r="N504" s="23">
        <f t="shared" si="59"/>
        <v>0.53969702796134034</v>
      </c>
      <c r="O504" s="23">
        <f t="shared" si="59"/>
        <v>0.53803458628845557</v>
      </c>
      <c r="P504" s="6"/>
      <c r="Q504" s="11" t="s">
        <v>2409</v>
      </c>
    </row>
    <row r="505" spans="1:17" s="87" customFormat="1" x14ac:dyDescent="0.3">
      <c r="A505" s="86"/>
      <c r="B505" s="19"/>
      <c r="C505" s="10">
        <f t="shared" ref="C505:M505" si="60">C503/B503-1</f>
        <v>0.36957636394648397</v>
      </c>
      <c r="D505" s="10">
        <f t="shared" si="60"/>
        <v>3.3504520454123554E-2</v>
      </c>
      <c r="E505" s="10">
        <f t="shared" si="60"/>
        <v>0.12460533950757835</v>
      </c>
      <c r="F505" s="10">
        <f t="shared" si="60"/>
        <v>0.211982271523937</v>
      </c>
      <c r="G505" s="10">
        <f t="shared" si="60"/>
        <v>0.11747884722902158</v>
      </c>
      <c r="H505" s="10">
        <f t="shared" si="60"/>
        <v>0.10194038941999239</v>
      </c>
      <c r="I505" s="10">
        <f t="shared" si="60"/>
        <v>8.7591301815007849E-2</v>
      </c>
      <c r="J505" s="10">
        <f t="shared" si="60"/>
        <v>0.11135876117741539</v>
      </c>
      <c r="K505" s="10">
        <f t="shared" si="60"/>
        <v>3.4012904045622516E-2</v>
      </c>
      <c r="L505" s="10">
        <f t="shared" si="60"/>
        <v>0.21082878028727348</v>
      </c>
      <c r="M505" s="10">
        <f t="shared" si="60"/>
        <v>3.0071232157548033E-2</v>
      </c>
      <c r="N505" s="10">
        <f>N503/M503-1</f>
        <v>-0.16957346806021545</v>
      </c>
      <c r="O505" s="10">
        <f>O503/N503-1</f>
        <v>-5.6565780019608991E-2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936644</v>
      </c>
      <c r="C507" s="16">
        <f t="shared" si="61"/>
        <v>1080606</v>
      </c>
      <c r="D507" s="16">
        <f t="shared" si="61"/>
        <v>1160699</v>
      </c>
      <c r="E507" s="16">
        <f t="shared" si="61"/>
        <v>1058904</v>
      </c>
      <c r="F507" s="16">
        <f t="shared" si="61"/>
        <v>1728756</v>
      </c>
      <c r="G507" s="16">
        <f t="shared" si="61"/>
        <v>2375658</v>
      </c>
      <c r="H507" s="16">
        <f t="shared" si="61"/>
        <v>2550110</v>
      </c>
      <c r="I507" s="16">
        <f t="shared" si="61"/>
        <v>2897334</v>
      </c>
      <c r="J507" s="16">
        <f t="shared" si="61"/>
        <v>3379305</v>
      </c>
      <c r="K507" s="16">
        <f t="shared" si="61"/>
        <v>3744976</v>
      </c>
      <c r="L507" s="16">
        <f t="shared" si="61"/>
        <v>3878284</v>
      </c>
      <c r="M507" s="16">
        <f t="shared" si="61"/>
        <v>4087215</v>
      </c>
      <c r="N507" s="16">
        <f t="shared" si="61"/>
        <v>4161600</v>
      </c>
      <c r="O507" s="16">
        <f t="shared" si="61"/>
        <v>3323785</v>
      </c>
      <c r="P507" s="6"/>
      <c r="Q507" s="9" t="s">
        <v>12</v>
      </c>
    </row>
    <row r="508" spans="1:17" x14ac:dyDescent="0.3">
      <c r="B508" s="7">
        <f t="shared" si="61"/>
        <v>952937</v>
      </c>
      <c r="C508" s="7">
        <f t="shared" si="61"/>
        <v>1085600</v>
      </c>
      <c r="D508" s="7">
        <f t="shared" si="61"/>
        <v>651978</v>
      </c>
      <c r="E508" s="7">
        <f t="shared" si="61"/>
        <v>874811</v>
      </c>
      <c r="F508" s="7">
        <f t="shared" si="61"/>
        <v>1833569</v>
      </c>
      <c r="G508" s="7">
        <f t="shared" si="61"/>
        <v>2269041</v>
      </c>
      <c r="H508" s="7">
        <f t="shared" si="61"/>
        <v>2642282</v>
      </c>
      <c r="I508" s="7">
        <f t="shared" si="61"/>
        <v>2825707</v>
      </c>
      <c r="J508" s="7">
        <f t="shared" si="61"/>
        <v>3334050</v>
      </c>
      <c r="K508" s="7">
        <f t="shared" si="61"/>
        <v>3589286</v>
      </c>
      <c r="L508" s="7">
        <f t="shared" si="61"/>
        <v>4260104</v>
      </c>
      <c r="M508" s="7">
        <f t="shared" si="61"/>
        <v>4117852</v>
      </c>
      <c r="N508" s="7">
        <f t="shared" si="61"/>
        <v>1223776</v>
      </c>
      <c r="O508" s="7">
        <f t="shared" si="61"/>
        <v>2766585</v>
      </c>
      <c r="P508" s="6"/>
      <c r="Q508" s="9" t="s">
        <v>13</v>
      </c>
    </row>
    <row r="509" spans="1:17" x14ac:dyDescent="0.3">
      <c r="B509" s="7">
        <f t="shared" si="61"/>
        <v>936114</v>
      </c>
      <c r="C509" s="7">
        <f t="shared" si="61"/>
        <v>1063776</v>
      </c>
      <c r="D509" s="7">
        <f t="shared" si="61"/>
        <v>708552</v>
      </c>
      <c r="E509" s="7">
        <f t="shared" si="61"/>
        <v>971378</v>
      </c>
      <c r="F509" s="7">
        <f t="shared" si="61"/>
        <v>1885261</v>
      </c>
      <c r="G509" s="7">
        <f t="shared" si="61"/>
        <v>2227960</v>
      </c>
      <c r="H509" s="7">
        <f t="shared" si="61"/>
        <v>2737700</v>
      </c>
      <c r="I509" s="7">
        <f t="shared" si="61"/>
        <v>2827982</v>
      </c>
      <c r="J509" s="7">
        <f t="shared" si="61"/>
        <v>3418778</v>
      </c>
      <c r="K509" s="7">
        <f t="shared" si="61"/>
        <v>3441643</v>
      </c>
      <c r="L509" s="7">
        <f t="shared" si="61"/>
        <v>4107229</v>
      </c>
      <c r="M509" s="7">
        <f t="shared" si="61"/>
        <v>4252171</v>
      </c>
      <c r="N509" s="7">
        <f t="shared" si="61"/>
        <v>3609476</v>
      </c>
      <c r="O509" s="7" t="str">
        <f t="shared" si="61"/>
        <v/>
      </c>
      <c r="P509" s="6"/>
      <c r="Q509" s="9" t="s">
        <v>14</v>
      </c>
    </row>
    <row r="510" spans="1:17" x14ac:dyDescent="0.3">
      <c r="B510" s="18">
        <f t="shared" si="61"/>
        <v>883338</v>
      </c>
      <c r="C510" s="18">
        <f t="shared" si="61"/>
        <v>1007596.71</v>
      </c>
      <c r="D510" s="18">
        <f t="shared" si="61"/>
        <v>1087626.6000000001</v>
      </c>
      <c r="E510" s="18">
        <f t="shared" si="61"/>
        <v>1262189.97</v>
      </c>
      <c r="F510" s="18">
        <f t="shared" si="61"/>
        <v>1880787.38</v>
      </c>
      <c r="G510" s="18">
        <f t="shared" si="61"/>
        <v>2498892.1800000002</v>
      </c>
      <c r="H510" s="18">
        <f t="shared" si="61"/>
        <v>2761208.8200000003</v>
      </c>
      <c r="I510" s="18">
        <f t="shared" si="61"/>
        <v>3097819.8800000004</v>
      </c>
      <c r="J510" s="18">
        <f t="shared" si="61"/>
        <v>3460969.23</v>
      </c>
      <c r="K510" s="18">
        <f t="shared" si="61"/>
        <v>3490941.45</v>
      </c>
      <c r="L510" s="18">
        <f t="shared" si="61"/>
        <v>4062440.7300000004</v>
      </c>
      <c r="M510" s="18">
        <f t="shared" si="61"/>
        <v>6154525.5099999998</v>
      </c>
      <c r="N510" s="18">
        <f t="shared" si="61"/>
        <v>3830123.17</v>
      </c>
      <c r="O510" s="18" t="str">
        <f t="shared" si="61"/>
        <v/>
      </c>
      <c r="P510" s="6"/>
      <c r="Q510" s="9" t="s">
        <v>19</v>
      </c>
    </row>
    <row r="511" spans="1:17" x14ac:dyDescent="0.3">
      <c r="B511" s="16">
        <f t="shared" si="61"/>
        <v>3709033</v>
      </c>
      <c r="C511" s="16">
        <f t="shared" si="61"/>
        <v>4237578.7100000009</v>
      </c>
      <c r="D511" s="16">
        <f t="shared" si="61"/>
        <v>3608855.5999999996</v>
      </c>
      <c r="E511" s="16">
        <f t="shared" si="61"/>
        <v>4167282.9699999997</v>
      </c>
      <c r="F511" s="16">
        <f t="shared" si="61"/>
        <v>7328373.3800000008</v>
      </c>
      <c r="G511" s="16">
        <f t="shared" si="61"/>
        <v>9371551.1799999978</v>
      </c>
      <c r="H511" s="16">
        <f t="shared" si="61"/>
        <v>10691300.82</v>
      </c>
      <c r="I511" s="16">
        <f t="shared" si="61"/>
        <v>11648842.880000001</v>
      </c>
      <c r="J511" s="16">
        <f t="shared" si="61"/>
        <v>13593102.229999999</v>
      </c>
      <c r="K511" s="16">
        <f t="shared" si="61"/>
        <v>14266846.450000001</v>
      </c>
      <c r="L511" s="16">
        <f t="shared" si="61"/>
        <v>16308057.730000004</v>
      </c>
      <c r="M511" s="16">
        <f t="shared" si="61"/>
        <v>18611763.509999998</v>
      </c>
      <c r="N511" s="16">
        <f t="shared" si="61"/>
        <v>12824975.169999998</v>
      </c>
      <c r="O511" s="16">
        <f t="shared" si="61"/>
        <v>12180740</v>
      </c>
      <c r="P511" s="6"/>
      <c r="Q511" s="9" t="s">
        <v>15</v>
      </c>
    </row>
    <row r="512" spans="1:17" x14ac:dyDescent="0.3">
      <c r="B512" s="10">
        <f t="shared" ref="B512:O512" si="62">B511/B$465</f>
        <v>0.43135157212816783</v>
      </c>
      <c r="C512" s="10">
        <f t="shared" si="62"/>
        <v>0.38755069324987568</v>
      </c>
      <c r="D512" s="10">
        <f t="shared" si="62"/>
        <v>0.34272450518803144</v>
      </c>
      <c r="E512" s="10">
        <f t="shared" si="62"/>
        <v>0.34870533033976314</v>
      </c>
      <c r="F512" s="10">
        <f t="shared" si="62"/>
        <v>0.4372075510982022</v>
      </c>
      <c r="G512" s="10">
        <f t="shared" si="62"/>
        <v>0.47062064487483829</v>
      </c>
      <c r="H512" s="10">
        <f t="shared" si="62"/>
        <v>0.47926844511032268</v>
      </c>
      <c r="I512" s="10">
        <f t="shared" si="62"/>
        <v>0.47972043658957042</v>
      </c>
      <c r="J512" s="10">
        <f t="shared" si="62"/>
        <v>0.49190307518152165</v>
      </c>
      <c r="K512" s="10">
        <f t="shared" si="62"/>
        <v>0.49563464936673685</v>
      </c>
      <c r="L512" s="10">
        <f t="shared" si="62"/>
        <v>0.48124729921640091</v>
      </c>
      <c r="M512" s="10">
        <f t="shared" si="62"/>
        <v>0.50686470389528937</v>
      </c>
      <c r="N512" s="10">
        <f t="shared" si="62"/>
        <v>0.46030297203865966</v>
      </c>
      <c r="O512" s="10">
        <f t="shared" si="62"/>
        <v>0.46196541371154448</v>
      </c>
      <c r="P512" s="6"/>
      <c r="Q512" s="24" t="s">
        <v>23</v>
      </c>
    </row>
    <row r="513" spans="1:17" s="87" customFormat="1" x14ac:dyDescent="0.3">
      <c r="A513" s="86"/>
      <c r="B513" s="19"/>
      <c r="C513" s="10">
        <f t="shared" ref="C513:M513" si="63">C511/B511-1</f>
        <v>0.14250229372453704</v>
      </c>
      <c r="D513" s="10">
        <f t="shared" si="63"/>
        <v>-0.14836847950843168</v>
      </c>
      <c r="E513" s="10">
        <f t="shared" si="63"/>
        <v>0.15473807541648377</v>
      </c>
      <c r="F513" s="10">
        <f t="shared" si="63"/>
        <v>0.75854949921963222</v>
      </c>
      <c r="G513" s="10">
        <f t="shared" si="63"/>
        <v>0.27880372547284105</v>
      </c>
      <c r="H513" s="10">
        <f t="shared" si="63"/>
        <v>0.14082510084525857</v>
      </c>
      <c r="I513" s="10">
        <f t="shared" si="63"/>
        <v>8.9562727316468971E-2</v>
      </c>
      <c r="J513" s="10">
        <f t="shared" si="63"/>
        <v>0.16690579227728386</v>
      </c>
      <c r="K513" s="10">
        <f t="shared" si="63"/>
        <v>4.9565155076451095E-2</v>
      </c>
      <c r="L513" s="10">
        <f t="shared" si="63"/>
        <v>0.14307375404604583</v>
      </c>
      <c r="M513" s="10">
        <f t="shared" si="63"/>
        <v>0.14126181168479301</v>
      </c>
      <c r="N513" s="10">
        <f>N511/M511-1</f>
        <v>-0.31092101169729514</v>
      </c>
      <c r="O513" s="10">
        <f>O511/N511-1</f>
        <v>-5.0232859047320777E-2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f t="shared" ref="B521:M521" si="66">+B520/(B$465+B$472)</f>
        <v>0</v>
      </c>
      <c r="C521" s="10">
        <f t="shared" si="66"/>
        <v>0</v>
      </c>
      <c r="D521" s="10">
        <f t="shared" si="66"/>
        <v>0</v>
      </c>
      <c r="E521" s="10">
        <f t="shared" si="66"/>
        <v>0</v>
      </c>
      <c r="F521" s="10">
        <f t="shared" si="66"/>
        <v>0</v>
      </c>
      <c r="G521" s="10">
        <f t="shared" si="66"/>
        <v>0</v>
      </c>
      <c r="H521" s="10">
        <f t="shared" si="66"/>
        <v>0</v>
      </c>
      <c r="I521" s="10">
        <f t="shared" si="66"/>
        <v>0</v>
      </c>
      <c r="J521" s="10">
        <f t="shared" si="66"/>
        <v>0</v>
      </c>
      <c r="K521" s="10">
        <f t="shared" si="66"/>
        <v>0</v>
      </c>
      <c r="L521" s="10">
        <f t="shared" si="66"/>
        <v>0</v>
      </c>
      <c r="M521" s="10">
        <f t="shared" si="66"/>
        <v>0</v>
      </c>
      <c r="N521" s="10" t="e">
        <f>+N520/(N$465+N$472)</f>
        <v>#VALUE!</v>
      </c>
      <c r="O521" s="10" t="e">
        <f>+O520/(O$465+O$472)</f>
        <v>#VALUE!</v>
      </c>
      <c r="P521" s="6"/>
      <c r="Q521" s="11" t="s">
        <v>2409</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439492</v>
      </c>
      <c r="E524" s="16">
        <f t="shared" si="68"/>
        <v>520567</v>
      </c>
      <c r="F524" s="16">
        <f t="shared" si="68"/>
        <v>581574</v>
      </c>
      <c r="G524" s="16">
        <f t="shared" si="68"/>
        <v>714727</v>
      </c>
      <c r="H524" s="16">
        <f t="shared" si="68"/>
        <v>807495</v>
      </c>
      <c r="I524" s="16">
        <f t="shared" si="68"/>
        <v>862784</v>
      </c>
      <c r="J524" s="16">
        <f t="shared" si="68"/>
        <v>976676</v>
      </c>
      <c r="K524" s="16">
        <f t="shared" si="68"/>
        <v>1053690</v>
      </c>
      <c r="L524" s="16">
        <f t="shared" si="68"/>
        <v>1203020</v>
      </c>
      <c r="M524" s="16">
        <f t="shared" si="68"/>
        <v>1420991</v>
      </c>
      <c r="N524" s="16">
        <f t="shared" si="68"/>
        <v>1723543</v>
      </c>
      <c r="O524" s="16">
        <f t="shared" si="68"/>
        <v>1271541</v>
      </c>
      <c r="P524" s="6"/>
      <c r="Q524" s="9" t="s">
        <v>12</v>
      </c>
    </row>
    <row r="525" spans="1:17" x14ac:dyDescent="0.3">
      <c r="B525" s="7">
        <f t="shared" si="68"/>
        <v>0</v>
      </c>
      <c r="C525" s="7">
        <f t="shared" si="68"/>
        <v>433912</v>
      </c>
      <c r="D525" s="7">
        <f t="shared" si="68"/>
        <v>415094</v>
      </c>
      <c r="E525" s="7">
        <f t="shared" si="68"/>
        <v>553151</v>
      </c>
      <c r="F525" s="7">
        <f t="shared" si="68"/>
        <v>607711</v>
      </c>
      <c r="G525" s="7">
        <f t="shared" si="68"/>
        <v>787995</v>
      </c>
      <c r="H525" s="7">
        <f t="shared" si="68"/>
        <v>828774</v>
      </c>
      <c r="I525" s="7">
        <f t="shared" si="68"/>
        <v>857544</v>
      </c>
      <c r="J525" s="7">
        <f t="shared" si="68"/>
        <v>1009843</v>
      </c>
      <c r="K525" s="7">
        <f t="shared" si="68"/>
        <v>1196851</v>
      </c>
      <c r="L525" s="7">
        <f t="shared" si="68"/>
        <v>1438141</v>
      </c>
      <c r="M525" s="7">
        <f t="shared" si="68"/>
        <v>1815236</v>
      </c>
      <c r="N525" s="7">
        <f t="shared" si="68"/>
        <v>1205011</v>
      </c>
      <c r="O525" s="7">
        <f t="shared" si="68"/>
        <v>1334637</v>
      </c>
      <c r="P525" s="6"/>
      <c r="Q525" s="9" t="s">
        <v>13</v>
      </c>
    </row>
    <row r="526" spans="1:17" x14ac:dyDescent="0.3">
      <c r="B526" s="7">
        <f t="shared" si="68"/>
        <v>0</v>
      </c>
      <c r="C526" s="7">
        <f t="shared" si="68"/>
        <v>421765</v>
      </c>
      <c r="D526" s="7">
        <f t="shared" si="68"/>
        <v>476683</v>
      </c>
      <c r="E526" s="7">
        <f t="shared" si="68"/>
        <v>558479</v>
      </c>
      <c r="F526" s="7">
        <f t="shared" si="68"/>
        <v>592916</v>
      </c>
      <c r="G526" s="7">
        <f t="shared" si="68"/>
        <v>741600</v>
      </c>
      <c r="H526" s="7">
        <f t="shared" si="68"/>
        <v>800599</v>
      </c>
      <c r="I526" s="7">
        <f t="shared" si="68"/>
        <v>961215</v>
      </c>
      <c r="J526" s="7">
        <f t="shared" si="68"/>
        <v>1090981</v>
      </c>
      <c r="K526" s="7">
        <f t="shared" si="68"/>
        <v>1159829</v>
      </c>
      <c r="L526" s="7">
        <f t="shared" si="68"/>
        <v>1598028</v>
      </c>
      <c r="M526" s="7">
        <f t="shared" si="68"/>
        <v>1636736</v>
      </c>
      <c r="N526" s="7">
        <f t="shared" si="68"/>
        <v>1043915</v>
      </c>
      <c r="O526" s="7" t="str">
        <f t="shared" si="68"/>
        <v/>
      </c>
      <c r="P526" s="6"/>
      <c r="Q526" s="9" t="s">
        <v>14</v>
      </c>
    </row>
    <row r="527" spans="1:17" x14ac:dyDescent="0.3">
      <c r="B527" s="18">
        <f t="shared" si="68"/>
        <v>0</v>
      </c>
      <c r="C527" s="18">
        <f t="shared" si="68"/>
        <v>752433.37</v>
      </c>
      <c r="D527" s="18">
        <f t="shared" si="68"/>
        <v>679318.75</v>
      </c>
      <c r="E527" s="18">
        <f t="shared" si="68"/>
        <v>777926.02</v>
      </c>
      <c r="F527" s="18">
        <f t="shared" si="68"/>
        <v>958726.15</v>
      </c>
      <c r="G527" s="18">
        <f t="shared" si="68"/>
        <v>1201222.82</v>
      </c>
      <c r="H527" s="18">
        <f t="shared" si="68"/>
        <v>1229869.68</v>
      </c>
      <c r="I527" s="18">
        <f t="shared" si="68"/>
        <v>1348922.76</v>
      </c>
      <c r="J527" s="18">
        <f t="shared" si="68"/>
        <v>1328912.98</v>
      </c>
      <c r="K527" s="18">
        <f t="shared" si="68"/>
        <v>1699568.62</v>
      </c>
      <c r="L527" s="18">
        <f t="shared" si="68"/>
        <v>1875103.6</v>
      </c>
      <c r="M527" s="18">
        <f t="shared" si="68"/>
        <v>1944565.81</v>
      </c>
      <c r="N527" s="18">
        <f t="shared" si="68"/>
        <v>1563053.28</v>
      </c>
      <c r="O527" s="18" t="str">
        <f t="shared" si="68"/>
        <v/>
      </c>
      <c r="P527" s="6"/>
      <c r="Q527" s="9" t="s">
        <v>19</v>
      </c>
    </row>
    <row r="528" spans="1:17" x14ac:dyDescent="0.3">
      <c r="B528" s="18">
        <f>SUM(B524:B527)</f>
        <v>0</v>
      </c>
      <c r="C528" s="18">
        <f t="shared" ref="C528:M528" si="69">SUM(C524:C527)</f>
        <v>1608110.37</v>
      </c>
      <c r="D528" s="18">
        <f t="shared" si="69"/>
        <v>2010587.75</v>
      </c>
      <c r="E528" s="18">
        <f t="shared" si="69"/>
        <v>2410123.02</v>
      </c>
      <c r="F528" s="18">
        <f t="shared" si="69"/>
        <v>2740927.15</v>
      </c>
      <c r="G528" s="18">
        <f t="shared" si="69"/>
        <v>3445544.8200000003</v>
      </c>
      <c r="H528" s="18">
        <f t="shared" si="69"/>
        <v>3666737.6799999997</v>
      </c>
      <c r="I528" s="18">
        <f t="shared" si="69"/>
        <v>4030465.76</v>
      </c>
      <c r="J528" s="18">
        <f t="shared" si="69"/>
        <v>4406412.9800000004</v>
      </c>
      <c r="K528" s="18">
        <f t="shared" si="69"/>
        <v>5109938.62</v>
      </c>
      <c r="L528" s="18">
        <f t="shared" si="69"/>
        <v>6114292.5999999996</v>
      </c>
      <c r="M528" s="18">
        <f t="shared" si="69"/>
        <v>6817528.8100000005</v>
      </c>
      <c r="N528" s="18">
        <f>IF(N525="",N524*4,IF(N526="",(N525+N524)*2,IF(N527="",((N526+N525+N524)/3)*4,SUM(N524:N527))))</f>
        <v>5535522.2800000003</v>
      </c>
      <c r="O528" s="18">
        <f>IF(O525="",O524*4,IF(O526="",(O525+O524)*2,IF(O527="",((O526+O525+O524)/3)*4,SUM(O524:O527))))</f>
        <v>5212356</v>
      </c>
      <c r="P528" s="6"/>
      <c r="Q528" s="9" t="s">
        <v>15</v>
      </c>
    </row>
    <row r="529" spans="1:17" x14ac:dyDescent="0.3">
      <c r="B529" s="10">
        <f t="shared" ref="B529:O529" si="70">+B528/(B$465+B$472)</f>
        <v>0</v>
      </c>
      <c r="C529" s="10">
        <f t="shared" si="70"/>
        <v>0.10251535676165638</v>
      </c>
      <c r="D529" s="10">
        <f t="shared" si="70"/>
        <v>0.17263056469335225</v>
      </c>
      <c r="E529" s="10">
        <f t="shared" si="70"/>
        <v>0.18607087074768591</v>
      </c>
      <c r="F529" s="10">
        <f t="shared" si="70"/>
        <v>0.14082642989623223</v>
      </c>
      <c r="G529" s="10">
        <f t="shared" si="70"/>
        <v>0.15845833359459113</v>
      </c>
      <c r="H529" s="10">
        <f t="shared" si="70"/>
        <v>0.15289009391821409</v>
      </c>
      <c r="I529" s="10">
        <f t="shared" si="70"/>
        <v>0.15578576540650191</v>
      </c>
      <c r="J529" s="10">
        <f t="shared" si="70"/>
        <v>0.15072946062538489</v>
      </c>
      <c r="K529" s="10">
        <f t="shared" si="70"/>
        <v>0.1476123509889653</v>
      </c>
      <c r="L529" s="10">
        <f t="shared" si="70"/>
        <v>0.16770972078582536</v>
      </c>
      <c r="M529" s="10">
        <f t="shared" si="70"/>
        <v>0.17752683601101377</v>
      </c>
      <c r="N529" s="10">
        <f t="shared" si="70"/>
        <v>0.17264834697809217</v>
      </c>
      <c r="O529" s="10">
        <f t="shared" si="70"/>
        <v>0.15714864752253324</v>
      </c>
      <c r="P529" s="6"/>
      <c r="Q529" s="11" t="s">
        <v>2409</v>
      </c>
    </row>
    <row r="530" spans="1:17" s="87" customFormat="1" x14ac:dyDescent="0.3">
      <c r="A530" s="86"/>
      <c r="B530" s="19"/>
      <c r="C530" s="10" t="e">
        <f t="shared" ref="C530:M530" si="71">C528/B528-1</f>
        <v>#DIV/0!</v>
      </c>
      <c r="D530" s="10">
        <f t="shared" si="71"/>
        <v>0.2502796993965033</v>
      </c>
      <c r="E530" s="10">
        <f t="shared" si="71"/>
        <v>0.19871565913997036</v>
      </c>
      <c r="F530" s="10">
        <f t="shared" si="71"/>
        <v>0.13725611815449978</v>
      </c>
      <c r="G530" s="10">
        <f t="shared" si="71"/>
        <v>0.25707274635154032</v>
      </c>
      <c r="H530" s="10">
        <f t="shared" si="71"/>
        <v>6.4196773385754247E-2</v>
      </c>
      <c r="I530" s="10">
        <f t="shared" si="71"/>
        <v>9.9196646104228625E-2</v>
      </c>
      <c r="J530" s="10">
        <f t="shared" si="71"/>
        <v>9.3276371115977641E-2</v>
      </c>
      <c r="K530" s="10">
        <f t="shared" si="71"/>
        <v>0.15965948793115614</v>
      </c>
      <c r="L530" s="10">
        <f t="shared" si="71"/>
        <v>0.19654912802064128</v>
      </c>
      <c r="M530" s="10">
        <f t="shared" si="71"/>
        <v>0.11501513846426015</v>
      </c>
      <c r="N530" s="10">
        <f>N528/M528-1</f>
        <v>-0.18804563438287847</v>
      </c>
      <c r="O530" s="10">
        <f>O528/N528-1</f>
        <v>-5.8380449694441561E-2</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284708</v>
      </c>
      <c r="C532" s="16">
        <f t="shared" si="72"/>
        <v>385460</v>
      </c>
      <c r="D532" s="16">
        <f t="shared" si="72"/>
        <v>439492</v>
      </c>
      <c r="E532" s="16">
        <f t="shared" si="72"/>
        <v>520567</v>
      </c>
      <c r="F532" s="16">
        <f t="shared" si="72"/>
        <v>581574</v>
      </c>
      <c r="G532" s="16">
        <f t="shared" si="72"/>
        <v>714727</v>
      </c>
      <c r="H532" s="16">
        <f t="shared" si="72"/>
        <v>807495</v>
      </c>
      <c r="I532" s="16">
        <f t="shared" si="72"/>
        <v>862784</v>
      </c>
      <c r="J532" s="16">
        <f t="shared" si="72"/>
        <v>976676</v>
      </c>
      <c r="K532" s="16">
        <f t="shared" si="72"/>
        <v>1053690</v>
      </c>
      <c r="L532" s="16">
        <f t="shared" si="72"/>
        <v>1203020</v>
      </c>
      <c r="M532" s="16">
        <f t="shared" si="72"/>
        <v>1420991</v>
      </c>
      <c r="N532" s="16">
        <f t="shared" si="72"/>
        <v>1723543</v>
      </c>
      <c r="O532" s="16">
        <f t="shared" si="72"/>
        <v>1271541</v>
      </c>
      <c r="P532" s="6"/>
      <c r="Q532" s="9" t="s">
        <v>12</v>
      </c>
    </row>
    <row r="533" spans="1:17" x14ac:dyDescent="0.3">
      <c r="B533" s="7">
        <f t="shared" si="72"/>
        <v>390870</v>
      </c>
      <c r="C533" s="7">
        <f t="shared" si="72"/>
        <v>433912</v>
      </c>
      <c r="D533" s="7">
        <f t="shared" si="72"/>
        <v>415094</v>
      </c>
      <c r="E533" s="7">
        <f t="shared" si="72"/>
        <v>553151</v>
      </c>
      <c r="F533" s="7">
        <f t="shared" si="72"/>
        <v>607711</v>
      </c>
      <c r="G533" s="7">
        <f t="shared" si="72"/>
        <v>787995</v>
      </c>
      <c r="H533" s="7">
        <f t="shared" si="72"/>
        <v>828774</v>
      </c>
      <c r="I533" s="7">
        <f t="shared" si="72"/>
        <v>857544</v>
      </c>
      <c r="J533" s="7">
        <f t="shared" si="72"/>
        <v>1009843</v>
      </c>
      <c r="K533" s="7">
        <f t="shared" si="72"/>
        <v>1196851</v>
      </c>
      <c r="L533" s="7">
        <f t="shared" si="72"/>
        <v>1438141</v>
      </c>
      <c r="M533" s="7">
        <f t="shared" si="72"/>
        <v>1815236</v>
      </c>
      <c r="N533" s="7">
        <f t="shared" si="72"/>
        <v>1205011</v>
      </c>
      <c r="O533" s="7">
        <f t="shared" si="72"/>
        <v>1334637</v>
      </c>
      <c r="P533" s="6"/>
      <c r="Q533" s="9" t="s">
        <v>13</v>
      </c>
    </row>
    <row r="534" spans="1:17" x14ac:dyDescent="0.3">
      <c r="B534" s="7">
        <f t="shared" si="72"/>
        <v>358023</v>
      </c>
      <c r="C534" s="7">
        <f t="shared" si="72"/>
        <v>421765</v>
      </c>
      <c r="D534" s="7">
        <f t="shared" si="72"/>
        <v>476683</v>
      </c>
      <c r="E534" s="7">
        <f t="shared" si="72"/>
        <v>558479</v>
      </c>
      <c r="F534" s="7">
        <f t="shared" si="72"/>
        <v>592916</v>
      </c>
      <c r="G534" s="7">
        <f t="shared" si="72"/>
        <v>741600</v>
      </c>
      <c r="H534" s="7">
        <f t="shared" si="72"/>
        <v>800599</v>
      </c>
      <c r="I534" s="7">
        <f t="shared" si="72"/>
        <v>961215</v>
      </c>
      <c r="J534" s="7">
        <f t="shared" si="72"/>
        <v>1090981</v>
      </c>
      <c r="K534" s="7">
        <f t="shared" si="72"/>
        <v>1159829</v>
      </c>
      <c r="L534" s="7">
        <f t="shared" si="72"/>
        <v>1598028</v>
      </c>
      <c r="M534" s="7">
        <f t="shared" si="72"/>
        <v>1636736</v>
      </c>
      <c r="N534" s="7">
        <f t="shared" si="72"/>
        <v>1043915</v>
      </c>
      <c r="O534" s="7" t="str">
        <f t="shared" si="72"/>
        <v/>
      </c>
      <c r="P534" s="6"/>
      <c r="Q534" s="9" t="s">
        <v>14</v>
      </c>
    </row>
    <row r="535" spans="1:17" x14ac:dyDescent="0.3">
      <c r="B535" s="18">
        <f t="shared" si="72"/>
        <v>517934</v>
      </c>
      <c r="C535" s="18">
        <f t="shared" si="72"/>
        <v>752433.37</v>
      </c>
      <c r="D535" s="18">
        <f t="shared" si="72"/>
        <v>679318.75</v>
      </c>
      <c r="E535" s="18">
        <f t="shared" si="72"/>
        <v>777926.02</v>
      </c>
      <c r="F535" s="18">
        <f t="shared" si="72"/>
        <v>958726.15</v>
      </c>
      <c r="G535" s="18">
        <f t="shared" si="72"/>
        <v>1201222.82</v>
      </c>
      <c r="H535" s="18">
        <f t="shared" si="72"/>
        <v>1229869.68</v>
      </c>
      <c r="I535" s="18">
        <f t="shared" si="72"/>
        <v>1348922.76</v>
      </c>
      <c r="J535" s="18">
        <f t="shared" si="72"/>
        <v>1328912.98</v>
      </c>
      <c r="K535" s="18">
        <f t="shared" si="72"/>
        <v>1699568.62</v>
      </c>
      <c r="L535" s="18">
        <f t="shared" si="72"/>
        <v>1875103.6</v>
      </c>
      <c r="M535" s="18">
        <f t="shared" si="72"/>
        <v>1944565.81</v>
      </c>
      <c r="N535" s="18">
        <f t="shared" si="72"/>
        <v>1563053.28</v>
      </c>
      <c r="O535" s="18" t="str">
        <f t="shared" si="72"/>
        <v/>
      </c>
      <c r="P535" s="6"/>
      <c r="Q535" s="9" t="s">
        <v>19</v>
      </c>
    </row>
    <row r="536" spans="1:17" x14ac:dyDescent="0.3">
      <c r="B536" s="25">
        <f t="shared" ref="B536:M536" si="73">SUM(B532:B535)</f>
        <v>1551535</v>
      </c>
      <c r="C536" s="25">
        <f t="shared" si="73"/>
        <v>1993570.37</v>
      </c>
      <c r="D536" s="25">
        <f t="shared" si="73"/>
        <v>2010587.75</v>
      </c>
      <c r="E536" s="25">
        <f t="shared" si="73"/>
        <v>2410123.02</v>
      </c>
      <c r="F536" s="25">
        <f t="shared" si="73"/>
        <v>2740927.15</v>
      </c>
      <c r="G536" s="25">
        <f t="shared" si="73"/>
        <v>3445544.8200000003</v>
      </c>
      <c r="H536" s="25">
        <f t="shared" si="73"/>
        <v>3666737.6799999997</v>
      </c>
      <c r="I536" s="25">
        <f t="shared" si="73"/>
        <v>4030465.76</v>
      </c>
      <c r="J536" s="25">
        <f t="shared" si="73"/>
        <v>4406412.9800000004</v>
      </c>
      <c r="K536" s="25">
        <f t="shared" si="73"/>
        <v>5109938.62</v>
      </c>
      <c r="L536" s="25">
        <f t="shared" si="73"/>
        <v>6114292.5999999996</v>
      </c>
      <c r="M536" s="25">
        <f t="shared" si="73"/>
        <v>6817528.8100000005</v>
      </c>
      <c r="N536" s="25">
        <f>IF(N533="",N532*4,IF(N534="",(N533+N532)*2,IF(N535="",((N534+N533+N532)/3)*4,SUM(N532:N535))))</f>
        <v>5535522.2800000003</v>
      </c>
      <c r="O536" s="25">
        <f>IF(O533="",O532*4,IF(O534="",(O533+O532)*2,IF(O535="",((O534+O533+O532)/3)*4,SUM(O532:O535))))</f>
        <v>5212356</v>
      </c>
      <c r="P536" s="6"/>
      <c r="Q536" s="9" t="s">
        <v>15</v>
      </c>
    </row>
    <row r="537" spans="1:17" x14ac:dyDescent="0.3">
      <c r="B537" s="21">
        <f t="shared" ref="B537:O537" si="74">+B536/(B$465+B$472)</f>
        <v>0.16664207100220566</v>
      </c>
      <c r="C537" s="10">
        <f t="shared" si="74"/>
        <v>0.12708802923148696</v>
      </c>
      <c r="D537" s="10">
        <f t="shared" si="74"/>
        <v>0.17263056469335225</v>
      </c>
      <c r="E537" s="10">
        <f t="shared" si="74"/>
        <v>0.18607087074768591</v>
      </c>
      <c r="F537" s="10">
        <f t="shared" si="74"/>
        <v>0.14082642989623223</v>
      </c>
      <c r="G537" s="10">
        <f t="shared" si="74"/>
        <v>0.15845833359459113</v>
      </c>
      <c r="H537" s="10">
        <f t="shared" si="74"/>
        <v>0.15289009391821409</v>
      </c>
      <c r="I537" s="10">
        <f t="shared" si="74"/>
        <v>0.15578576540650191</v>
      </c>
      <c r="J537" s="10">
        <f t="shared" si="74"/>
        <v>0.15072946062538489</v>
      </c>
      <c r="K537" s="10">
        <f t="shared" si="74"/>
        <v>0.1476123509889653</v>
      </c>
      <c r="L537" s="10">
        <f t="shared" si="74"/>
        <v>0.16770972078582536</v>
      </c>
      <c r="M537" s="10">
        <f t="shared" si="74"/>
        <v>0.17752683601101377</v>
      </c>
      <c r="N537" s="10">
        <f t="shared" si="74"/>
        <v>0.17264834697809217</v>
      </c>
      <c r="O537" s="10">
        <f t="shared" si="74"/>
        <v>0.15714864752253324</v>
      </c>
      <c r="P537" s="6"/>
      <c r="Q537" s="11" t="s">
        <v>2409</v>
      </c>
    </row>
    <row r="538" spans="1:17" s="87" customFormat="1" x14ac:dyDescent="0.3">
      <c r="A538" s="86"/>
      <c r="B538" s="19"/>
      <c r="C538" s="10">
        <f t="shared" ref="C538:M538" si="75">C536/B536-1</f>
        <v>0.28490196482837971</v>
      </c>
      <c r="D538" s="10">
        <f t="shared" si="75"/>
        <v>8.5361320854702161E-3</v>
      </c>
      <c r="E538" s="10">
        <f t="shared" si="75"/>
        <v>0.19871565913997036</v>
      </c>
      <c r="F538" s="10">
        <f t="shared" si="75"/>
        <v>0.13725611815449978</v>
      </c>
      <c r="G538" s="10">
        <f t="shared" si="75"/>
        <v>0.25707274635154032</v>
      </c>
      <c r="H538" s="10">
        <f t="shared" si="75"/>
        <v>6.4196773385754247E-2</v>
      </c>
      <c r="I538" s="10">
        <f t="shared" si="75"/>
        <v>9.9196646104228625E-2</v>
      </c>
      <c r="J538" s="10">
        <f t="shared" si="75"/>
        <v>9.3276371115977641E-2</v>
      </c>
      <c r="K538" s="10">
        <f t="shared" si="75"/>
        <v>0.15965948793115614</v>
      </c>
      <c r="L538" s="10">
        <f t="shared" si="75"/>
        <v>0.19654912802064128</v>
      </c>
      <c r="M538" s="10">
        <f t="shared" si="75"/>
        <v>0.11501513846426015</v>
      </c>
      <c r="N538" s="10">
        <f>N536/M536-1</f>
        <v>-0.18804563438287847</v>
      </c>
      <c r="O538" s="10">
        <f>O536/N536-1</f>
        <v>-5.8380449694441561E-2</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600</v>
      </c>
      <c r="C540" s="16">
        <f t="shared" si="76"/>
        <v>25160</v>
      </c>
      <c r="D540" s="16">
        <f t="shared" si="76"/>
        <v>20184</v>
      </c>
      <c r="E540" s="16">
        <f t="shared" si="76"/>
        <v>0</v>
      </c>
      <c r="F540" s="16">
        <f t="shared" si="76"/>
        <v>0</v>
      </c>
      <c r="G540" s="16">
        <f t="shared" si="76"/>
        <v>0</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1180</v>
      </c>
      <c r="C541" s="7">
        <f t="shared" si="76"/>
        <v>19307</v>
      </c>
      <c r="D541" s="7">
        <f t="shared" si="76"/>
        <v>21106</v>
      </c>
      <c r="E541" s="7">
        <f t="shared" si="76"/>
        <v>0</v>
      </c>
      <c r="F541" s="7">
        <f t="shared" si="76"/>
        <v>0</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1580</v>
      </c>
      <c r="C542" s="7">
        <f t="shared" si="76"/>
        <v>19222</v>
      </c>
      <c r="D542" s="7">
        <f t="shared" si="76"/>
        <v>19966</v>
      </c>
      <c r="E542" s="7">
        <f t="shared" si="76"/>
        <v>0</v>
      </c>
      <c r="F542" s="7">
        <f t="shared" si="76"/>
        <v>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1930</v>
      </c>
      <c r="C543" s="18">
        <f t="shared" si="76"/>
        <v>16369.06</v>
      </c>
      <c r="D543" s="18">
        <f t="shared" si="76"/>
        <v>22852.639999999999</v>
      </c>
      <c r="E543" s="18">
        <f t="shared" si="76"/>
        <v>0</v>
      </c>
      <c r="F543" s="18">
        <f t="shared" si="76"/>
        <v>0</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5290</v>
      </c>
      <c r="C544" s="18">
        <f t="shared" ref="C544:M544" si="77">SUM(C540:C543)</f>
        <v>80058.06</v>
      </c>
      <c r="D544" s="18">
        <f t="shared" si="77"/>
        <v>84108.64</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5.6817058951404121E-4</v>
      </c>
      <c r="C545" s="22">
        <f t="shared" si="78"/>
        <v>5.1036177215535838E-3</v>
      </c>
      <c r="D545" s="22">
        <f t="shared" si="78"/>
        <v>7.2216305997039303E-3</v>
      </c>
      <c r="E545" s="22">
        <f t="shared" si="78"/>
        <v>0</v>
      </c>
      <c r="F545" s="22">
        <f t="shared" si="78"/>
        <v>0</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794055</v>
      </c>
      <c r="C547" s="16">
        <f t="shared" si="79"/>
        <v>829111</v>
      </c>
      <c r="D547" s="16">
        <f t="shared" si="79"/>
        <v>1084506</v>
      </c>
      <c r="E547" s="16">
        <f t="shared" si="79"/>
        <v>761344</v>
      </c>
      <c r="F547" s="16">
        <f t="shared" si="79"/>
        <v>1395216</v>
      </c>
      <c r="G547" s="16">
        <f t="shared" si="79"/>
        <v>2004438</v>
      </c>
      <c r="H547" s="16">
        <f t="shared" si="79"/>
        <v>2108703</v>
      </c>
      <c r="I547" s="16">
        <f t="shared" si="79"/>
        <v>2501043</v>
      </c>
      <c r="J547" s="16">
        <f t="shared" si="79"/>
        <v>2834584</v>
      </c>
      <c r="K547" s="16">
        <f t="shared" si="79"/>
        <v>3215715</v>
      </c>
      <c r="L547" s="16">
        <f t="shared" si="79"/>
        <v>3167653</v>
      </c>
      <c r="M547" s="16">
        <f t="shared" si="79"/>
        <v>3242946</v>
      </c>
      <c r="N547" s="16">
        <f t="shared" si="79"/>
        <v>5661185</v>
      </c>
      <c r="O547" s="16">
        <f t="shared" si="79"/>
        <v>5069539</v>
      </c>
      <c r="P547" s="6"/>
      <c r="Q547" s="9" t="s">
        <v>12</v>
      </c>
    </row>
    <row r="548" spans="1:17" x14ac:dyDescent="0.3">
      <c r="B548" s="7">
        <f t="shared" si="79"/>
        <v>705477</v>
      </c>
      <c r="C548" s="7">
        <f t="shared" si="79"/>
        <v>858684</v>
      </c>
      <c r="D548" s="7">
        <f t="shared" si="79"/>
        <v>360605</v>
      </c>
      <c r="E548" s="7">
        <f t="shared" si="79"/>
        <v>492619</v>
      </c>
      <c r="F548" s="7">
        <f t="shared" si="79"/>
        <v>1523466</v>
      </c>
      <c r="G548" s="7">
        <f t="shared" si="79"/>
        <v>1769789</v>
      </c>
      <c r="H548" s="7">
        <f t="shared" si="79"/>
        <v>2316541</v>
      </c>
      <c r="I548" s="7">
        <f t="shared" si="79"/>
        <v>2268168</v>
      </c>
      <c r="J548" s="7">
        <f t="shared" si="79"/>
        <v>2732225</v>
      </c>
      <c r="K548" s="7">
        <f t="shared" si="79"/>
        <v>2847473</v>
      </c>
      <c r="L548" s="7">
        <f t="shared" si="79"/>
        <v>3348701</v>
      </c>
      <c r="M548" s="7">
        <f t="shared" si="79"/>
        <v>2866039</v>
      </c>
      <c r="N548" s="7">
        <f t="shared" si="79"/>
        <v>471025</v>
      </c>
      <c r="O548" s="7">
        <f t="shared" si="79"/>
        <v>1815205</v>
      </c>
      <c r="P548" s="6"/>
      <c r="Q548" s="9" t="s">
        <v>13</v>
      </c>
    </row>
    <row r="549" spans="1:17" x14ac:dyDescent="0.3">
      <c r="B549" s="7">
        <f t="shared" si="79"/>
        <v>793047</v>
      </c>
      <c r="C549" s="7">
        <f t="shared" si="79"/>
        <v>769236</v>
      </c>
      <c r="D549" s="7">
        <f t="shared" si="79"/>
        <v>393838</v>
      </c>
      <c r="E549" s="7">
        <f t="shared" si="79"/>
        <v>611368</v>
      </c>
      <c r="F549" s="7">
        <f t="shared" si="79"/>
        <v>3133292</v>
      </c>
      <c r="G549" s="7">
        <f t="shared" si="79"/>
        <v>1741061</v>
      </c>
      <c r="H549" s="7">
        <f t="shared" si="79"/>
        <v>2234509</v>
      </c>
      <c r="I549" s="7">
        <f t="shared" si="79"/>
        <v>2173425</v>
      </c>
      <c r="J549" s="7">
        <f t="shared" si="79"/>
        <v>2724774</v>
      </c>
      <c r="K549" s="7">
        <f t="shared" si="79"/>
        <v>6386035</v>
      </c>
      <c r="L549" s="7">
        <f t="shared" si="79"/>
        <v>3361851</v>
      </c>
      <c r="M549" s="7">
        <f t="shared" si="79"/>
        <v>3218158</v>
      </c>
      <c r="N549" s="7">
        <f t="shared" si="79"/>
        <v>2846895</v>
      </c>
      <c r="O549" s="7" t="str">
        <f t="shared" si="79"/>
        <v/>
      </c>
      <c r="P549" s="6"/>
      <c r="Q549" s="9" t="s">
        <v>14</v>
      </c>
    </row>
    <row r="550" spans="1:17" x14ac:dyDescent="0.3">
      <c r="B550" s="18">
        <f t="shared" si="79"/>
        <v>571582</v>
      </c>
      <c r="C550" s="18">
        <f t="shared" si="79"/>
        <v>4459194.1900000004</v>
      </c>
      <c r="D550" s="18">
        <f t="shared" si="79"/>
        <v>792073.54000000015</v>
      </c>
      <c r="E550" s="18">
        <f t="shared" si="79"/>
        <v>893815.08999999985</v>
      </c>
      <c r="F550" s="18">
        <f t="shared" si="79"/>
        <v>1236858.69</v>
      </c>
      <c r="G550" s="18">
        <f t="shared" si="79"/>
        <v>2241712.75</v>
      </c>
      <c r="H550" s="18">
        <f t="shared" si="79"/>
        <v>2040102.0400000003</v>
      </c>
      <c r="I550" s="18">
        <f t="shared" si="79"/>
        <v>2265024.46</v>
      </c>
      <c r="J550" s="18">
        <f t="shared" si="79"/>
        <v>2495325.71</v>
      </c>
      <c r="K550" s="18">
        <f t="shared" si="79"/>
        <v>2539962.2599999998</v>
      </c>
      <c r="L550" s="18">
        <f t="shared" si="79"/>
        <v>2886088.9</v>
      </c>
      <c r="M550" s="18">
        <f t="shared" si="79"/>
        <v>4150507.1199999996</v>
      </c>
      <c r="N550" s="18">
        <f t="shared" si="79"/>
        <v>2510729.1100000003</v>
      </c>
      <c r="O550" s="18" t="str">
        <f t="shared" si="79"/>
        <v/>
      </c>
      <c r="P550" s="6"/>
      <c r="Q550" s="9" t="s">
        <v>19</v>
      </c>
    </row>
    <row r="551" spans="1:17" x14ac:dyDescent="0.3">
      <c r="B551" s="25">
        <f t="shared" si="79"/>
        <v>2864161</v>
      </c>
      <c r="C551" s="18">
        <f t="shared" si="79"/>
        <v>6916225.1900000013</v>
      </c>
      <c r="D551" s="18">
        <f t="shared" si="79"/>
        <v>2631022.5399999996</v>
      </c>
      <c r="E551" s="18">
        <f t="shared" si="79"/>
        <v>2759146.0899999994</v>
      </c>
      <c r="F551" s="18">
        <f t="shared" si="79"/>
        <v>7288832.6899999995</v>
      </c>
      <c r="G551" s="18">
        <f t="shared" si="79"/>
        <v>7757000.7499999981</v>
      </c>
      <c r="H551" s="18">
        <f t="shared" si="79"/>
        <v>8699855.040000001</v>
      </c>
      <c r="I551" s="18">
        <f t="shared" si="79"/>
        <v>9207660.4600000009</v>
      </c>
      <c r="J551" s="18">
        <f t="shared" si="79"/>
        <v>10786908.709999997</v>
      </c>
      <c r="K551" s="18">
        <f t="shared" si="79"/>
        <v>14989185.260000002</v>
      </c>
      <c r="L551" s="18">
        <f t="shared" si="79"/>
        <v>12764293.900000004</v>
      </c>
      <c r="M551" s="18">
        <f t="shared" si="79"/>
        <v>13477650.119999999</v>
      </c>
      <c r="N551" s="18">
        <f t="shared" si="79"/>
        <v>11489834.109999996</v>
      </c>
      <c r="O551" s="18">
        <f t="shared" si="79"/>
        <v>13769488</v>
      </c>
      <c r="P551" s="6"/>
      <c r="Q551" s="9" t="s">
        <v>15</v>
      </c>
    </row>
    <row r="552" spans="1:17" x14ac:dyDescent="0.3">
      <c r="B552" s="10">
        <f t="shared" ref="B552:O552" si="80">+B551/(B$465+B$472)</f>
        <v>0.30762420488338865</v>
      </c>
      <c r="C552" s="10">
        <f t="shared" si="80"/>
        <v>0.44090213335096196</v>
      </c>
      <c r="D552" s="10">
        <f t="shared" si="80"/>
        <v>0.22590155878605045</v>
      </c>
      <c r="E552" s="10">
        <f t="shared" si="80"/>
        <v>0.21301680919440075</v>
      </c>
      <c r="F552" s="10">
        <f t="shared" si="80"/>
        <v>0.37449382258979441</v>
      </c>
      <c r="G552" s="10">
        <f t="shared" si="80"/>
        <v>0.35673934798415807</v>
      </c>
      <c r="H552" s="10">
        <f t="shared" si="80"/>
        <v>0.36275342558468715</v>
      </c>
      <c r="I552" s="10">
        <f t="shared" si="80"/>
        <v>0.35589495551608002</v>
      </c>
      <c r="J552" s="10">
        <f t="shared" si="80"/>
        <v>0.36898605261315426</v>
      </c>
      <c r="K552" s="10">
        <f t="shared" si="80"/>
        <v>0.43299715322955196</v>
      </c>
      <c r="L552" s="10">
        <f t="shared" si="80"/>
        <v>0.35011346463811932</v>
      </c>
      <c r="M552" s="10">
        <f t="shared" si="80"/>
        <v>0.35095481799174966</v>
      </c>
      <c r="N552" s="10">
        <f t="shared" si="80"/>
        <v>0.35835839254250063</v>
      </c>
      <c r="O552" s="10">
        <f t="shared" si="80"/>
        <v>0.4151397978721621</v>
      </c>
      <c r="P552" s="6"/>
      <c r="Q552" s="11" t="s">
        <v>26</v>
      </c>
    </row>
    <row r="553" spans="1:17" s="87" customFormat="1" x14ac:dyDescent="0.3">
      <c r="A553" s="86"/>
      <c r="B553" s="19"/>
      <c r="C553" s="10">
        <f t="shared" ref="C553:M553" si="81">C551/B551-1</f>
        <v>1.4147473518423026</v>
      </c>
      <c r="D553" s="10">
        <f t="shared" si="81"/>
        <v>-0.61958691804828314</v>
      </c>
      <c r="E553" s="10">
        <f t="shared" si="81"/>
        <v>4.8697245292318891E-2</v>
      </c>
      <c r="F553" s="10">
        <f t="shared" si="81"/>
        <v>1.6416987184611167</v>
      </c>
      <c r="G553" s="10">
        <f t="shared" si="81"/>
        <v>6.4230869319075845E-2</v>
      </c>
      <c r="H553" s="10">
        <f t="shared" si="81"/>
        <v>0.12154882027051528</v>
      </c>
      <c r="I553" s="10">
        <f t="shared" si="81"/>
        <v>5.8369411635621926E-2</v>
      </c>
      <c r="J553" s="10">
        <f t="shared" si="81"/>
        <v>0.17151460535068375</v>
      </c>
      <c r="K553" s="10">
        <f t="shared" si="81"/>
        <v>0.38957190266237141</v>
      </c>
      <c r="L553" s="10">
        <f t="shared" si="81"/>
        <v>-0.14843310836495704</v>
      </c>
      <c r="M553" s="10">
        <f t="shared" si="81"/>
        <v>5.5886853247714363E-2</v>
      </c>
      <c r="N553" s="10">
        <f>N551/M551-1</f>
        <v>-0.14748980662810107</v>
      </c>
      <c r="O553" s="10">
        <f>O551/N551-1</f>
        <v>0.19840616219305929</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1145313</v>
      </c>
      <c r="C555" s="16">
        <f t="shared" si="82"/>
        <v>1311096</v>
      </c>
      <c r="D555" s="16">
        <f t="shared" si="82"/>
        <v>1661193</v>
      </c>
      <c r="E555" s="16">
        <f t="shared" si="82"/>
        <v>1418037</v>
      </c>
      <c r="F555" s="16">
        <f t="shared" si="82"/>
        <v>2230318</v>
      </c>
      <c r="G555" s="16">
        <f t="shared" si="82"/>
        <v>2884185</v>
      </c>
      <c r="H555" s="16">
        <f t="shared" si="82"/>
        <v>3118306</v>
      </c>
      <c r="I555" s="16">
        <f t="shared" si="82"/>
        <v>3541090</v>
      </c>
      <c r="J555" s="16">
        <f t="shared" si="82"/>
        <v>4071099</v>
      </c>
      <c r="K555" s="16">
        <f t="shared" si="82"/>
        <v>4511791</v>
      </c>
      <c r="L555" s="16">
        <f t="shared" si="82"/>
        <v>4558507</v>
      </c>
      <c r="M555" s="16">
        <f t="shared" si="82"/>
        <v>4812659</v>
      </c>
      <c r="N555" s="16">
        <f t="shared" si="82"/>
        <v>7686620</v>
      </c>
      <c r="O555" s="16">
        <f t="shared" si="82"/>
        <v>7036606</v>
      </c>
      <c r="P555" s="6"/>
      <c r="Q555" s="9" t="s">
        <v>12</v>
      </c>
    </row>
    <row r="556" spans="1:17" x14ac:dyDescent="0.3">
      <c r="B556" s="7">
        <f t="shared" ref="B556:O558" si="83">IFERROR(B548+B594-B593,"")</f>
        <v>1044951</v>
      </c>
      <c r="C556" s="7">
        <f t="shared" si="83"/>
        <v>1365486</v>
      </c>
      <c r="D556" s="7">
        <f t="shared" si="83"/>
        <v>938979</v>
      </c>
      <c r="E556" s="7">
        <f t="shared" si="83"/>
        <v>1199487</v>
      </c>
      <c r="F556" s="7">
        <f t="shared" si="83"/>
        <v>2322755</v>
      </c>
      <c r="G556" s="7">
        <f t="shared" si="83"/>
        <v>2657427</v>
      </c>
      <c r="H556" s="7">
        <f t="shared" si="83"/>
        <v>3239091</v>
      </c>
      <c r="I556" s="7">
        <f t="shared" si="83"/>
        <v>3338215</v>
      </c>
      <c r="J556" s="7">
        <f t="shared" si="83"/>
        <v>3980269</v>
      </c>
      <c r="K556" s="7">
        <f t="shared" si="83"/>
        <v>4161054</v>
      </c>
      <c r="L556" s="7">
        <f t="shared" si="83"/>
        <v>4756196</v>
      </c>
      <c r="M556" s="7">
        <f t="shared" si="83"/>
        <v>4517754</v>
      </c>
      <c r="N556" s="7">
        <f t="shared" si="83"/>
        <v>2401415</v>
      </c>
      <c r="O556" s="7">
        <f t="shared" si="83"/>
        <v>3765935</v>
      </c>
      <c r="P556" s="6"/>
      <c r="Q556" s="9" t="s">
        <v>13</v>
      </c>
    </row>
    <row r="557" spans="1:17" x14ac:dyDescent="0.3">
      <c r="B557" s="7">
        <f t="shared" si="83"/>
        <v>1174920</v>
      </c>
      <c r="C557" s="7">
        <f t="shared" si="83"/>
        <v>1330749</v>
      </c>
      <c r="D557" s="7">
        <f t="shared" si="83"/>
        <v>952590</v>
      </c>
      <c r="E557" s="7">
        <f t="shared" si="83"/>
        <v>1333540</v>
      </c>
      <c r="F557" s="7">
        <f t="shared" si="83"/>
        <v>3917891</v>
      </c>
      <c r="G557" s="7">
        <f t="shared" si="83"/>
        <v>2671266</v>
      </c>
      <c r="H557" s="7">
        <f t="shared" si="83"/>
        <v>3261694</v>
      </c>
      <c r="I557" s="7">
        <f t="shared" si="83"/>
        <v>3324196</v>
      </c>
      <c r="J557" s="7">
        <f t="shared" si="83"/>
        <v>4015539</v>
      </c>
      <c r="K557" s="7">
        <f t="shared" si="83"/>
        <v>7722238</v>
      </c>
      <c r="L557" s="7">
        <f t="shared" si="83"/>
        <v>4926610</v>
      </c>
      <c r="M557" s="7">
        <f t="shared" si="83"/>
        <v>4890407</v>
      </c>
      <c r="N557" s="7">
        <f t="shared" si="83"/>
        <v>4899463</v>
      </c>
      <c r="O557" s="7" t="str">
        <f t="shared" si="83"/>
        <v/>
      </c>
      <c r="P557" s="6"/>
      <c r="Q557" s="9" t="s">
        <v>14</v>
      </c>
    </row>
    <row r="558" spans="1:17" x14ac:dyDescent="0.3">
      <c r="B558" s="18">
        <f t="shared" si="83"/>
        <v>961640</v>
      </c>
      <c r="C558" s="18">
        <f t="shared" si="83"/>
        <v>5019083.57</v>
      </c>
      <c r="D558" s="18">
        <f t="shared" si="83"/>
        <v>1434499.5699999998</v>
      </c>
      <c r="E558" s="18">
        <f t="shared" si="83"/>
        <v>1756016.52</v>
      </c>
      <c r="F558" s="18">
        <f t="shared" si="83"/>
        <v>2075696.1799999997</v>
      </c>
      <c r="G558" s="18">
        <f t="shared" si="83"/>
        <v>3227828.16</v>
      </c>
      <c r="H558" s="18">
        <f t="shared" si="83"/>
        <v>3099942.8200000003</v>
      </c>
      <c r="I558" s="18">
        <f t="shared" si="83"/>
        <v>3442010.91</v>
      </c>
      <c r="J558" s="18">
        <f t="shared" si="83"/>
        <v>3842664.0300000003</v>
      </c>
      <c r="K558" s="18">
        <f t="shared" si="83"/>
        <v>3908625.5699999994</v>
      </c>
      <c r="L558" s="18">
        <f t="shared" si="83"/>
        <v>4428716.33</v>
      </c>
      <c r="M558" s="18">
        <f t="shared" si="83"/>
        <v>6373729.0099999998</v>
      </c>
      <c r="N558" s="18">
        <f t="shared" si="83"/>
        <v>4408609.5600000005</v>
      </c>
      <c r="O558" s="18" t="str">
        <f t="shared" si="83"/>
        <v/>
      </c>
      <c r="P558" s="6"/>
      <c r="Q558" s="9" t="s">
        <v>19</v>
      </c>
    </row>
    <row r="559" spans="1:17" x14ac:dyDescent="0.3">
      <c r="B559" s="25">
        <f t="shared" ref="B559:O559" si="84">IFERROR(B551+B596,"")</f>
        <v>4326824</v>
      </c>
      <c r="C559" s="18">
        <f t="shared" si="84"/>
        <v>9026414.5700000003</v>
      </c>
      <c r="D559" s="18">
        <f t="shared" si="84"/>
        <v>4987261.5699999994</v>
      </c>
      <c r="E559" s="18">
        <f t="shared" si="84"/>
        <v>5707080.5199999996</v>
      </c>
      <c r="F559" s="18">
        <f t="shared" si="84"/>
        <v>10546660.18</v>
      </c>
      <c r="G559" s="18">
        <f t="shared" si="84"/>
        <v>11440706.159999998</v>
      </c>
      <c r="H559" s="18">
        <f t="shared" si="84"/>
        <v>12719033.82</v>
      </c>
      <c r="I559" s="18">
        <f t="shared" si="84"/>
        <v>13645511.91</v>
      </c>
      <c r="J559" s="18">
        <f t="shared" si="84"/>
        <v>15909571.029999997</v>
      </c>
      <c r="K559" s="18">
        <f t="shared" si="84"/>
        <v>20303708.57</v>
      </c>
      <c r="L559" s="18">
        <f t="shared" si="84"/>
        <v>18670029.330000006</v>
      </c>
      <c r="M559" s="18">
        <f t="shared" si="84"/>
        <v>20594549.009999998</v>
      </c>
      <c r="N559" s="18">
        <f t="shared" si="84"/>
        <v>19396107.559999995</v>
      </c>
      <c r="O559" s="18">
        <f t="shared" si="84"/>
        <v>21605082</v>
      </c>
      <c r="P559" s="6"/>
      <c r="Q559" s="9" t="s">
        <v>15</v>
      </c>
    </row>
    <row r="560" spans="1:17" x14ac:dyDescent="0.3">
      <c r="B560" s="10">
        <f t="shared" ref="B560:O560" si="85">+B559/(B$465+B$472)</f>
        <v>0.46472100998175842</v>
      </c>
      <c r="C560" s="10">
        <f t="shared" si="85"/>
        <v>0.57542450268644374</v>
      </c>
      <c r="D560" s="10">
        <f t="shared" si="85"/>
        <v>0.4282100003357498</v>
      </c>
      <c r="E560" s="10">
        <f t="shared" si="85"/>
        <v>0.44060881248441669</v>
      </c>
      <c r="F560" s="10">
        <f t="shared" si="85"/>
        <v>0.54187813801550844</v>
      </c>
      <c r="G560" s="10">
        <f t="shared" si="85"/>
        <v>0.52615053002241119</v>
      </c>
      <c r="H560" s="10">
        <f t="shared" si="85"/>
        <v>0.53033907658448631</v>
      </c>
      <c r="I560" s="10">
        <f t="shared" si="85"/>
        <v>0.5274270131159452</v>
      </c>
      <c r="J560" s="10">
        <f t="shared" si="85"/>
        <v>0.54421613929912405</v>
      </c>
      <c r="K560" s="10">
        <f t="shared" si="85"/>
        <v>0.58651940437838423</v>
      </c>
      <c r="L560" s="10">
        <f t="shared" si="85"/>
        <v>0.51210264389333793</v>
      </c>
      <c r="M560" s="10">
        <f t="shared" si="85"/>
        <v>0.53627718000344693</v>
      </c>
      <c r="N560" s="10">
        <f t="shared" si="85"/>
        <v>0.60494850145256318</v>
      </c>
      <c r="O560" s="10">
        <f t="shared" si="85"/>
        <v>0.65137711543751575</v>
      </c>
      <c r="P560" s="6"/>
      <c r="Q560" s="11" t="s">
        <v>28</v>
      </c>
    </row>
    <row r="561" spans="1:17" s="87" customFormat="1" x14ac:dyDescent="0.3">
      <c r="A561" s="86"/>
      <c r="B561" s="19"/>
      <c r="C561" s="10">
        <f t="shared" ref="C561:M561" si="86">C559/B559-1</f>
        <v>1.0861524688778652</v>
      </c>
      <c r="D561" s="10">
        <f t="shared" si="86"/>
        <v>-0.4474814411277368</v>
      </c>
      <c r="E561" s="10">
        <f t="shared" si="86"/>
        <v>0.14433150134533657</v>
      </c>
      <c r="F561" s="10">
        <f t="shared" si="86"/>
        <v>0.84799568589230279</v>
      </c>
      <c r="G561" s="10">
        <f t="shared" si="86"/>
        <v>8.4770530645844611E-2</v>
      </c>
      <c r="H561" s="10">
        <f t="shared" si="86"/>
        <v>0.11173503122293305</v>
      </c>
      <c r="I561" s="10">
        <f t="shared" si="86"/>
        <v>7.2841860719260243E-2</v>
      </c>
      <c r="J561" s="10">
        <f t="shared" si="86"/>
        <v>0.16591969102608761</v>
      </c>
      <c r="K561" s="10">
        <f t="shared" si="86"/>
        <v>0.27619459580111649</v>
      </c>
      <c r="L561" s="10">
        <f t="shared" si="86"/>
        <v>-8.0462110375926987E-2</v>
      </c>
      <c r="M561" s="10">
        <f t="shared" si="86"/>
        <v>0.10308069933814035</v>
      </c>
      <c r="N561" s="10">
        <f>N559/M559-1</f>
        <v>-5.8192167714771537E-2</v>
      </c>
      <c r="O561" s="10">
        <f>O559/N559-1</f>
        <v>0.11388751238704753</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126793</v>
      </c>
      <c r="C563" s="16">
        <f t="shared" si="87"/>
        <v>191630</v>
      </c>
      <c r="D563" s="16">
        <f t="shared" si="87"/>
        <v>168158</v>
      </c>
      <c r="E563" s="16">
        <f t="shared" si="87"/>
        <v>178226</v>
      </c>
      <c r="F563" s="16">
        <f t="shared" si="87"/>
        <v>252354</v>
      </c>
      <c r="G563" s="16">
        <f t="shared" si="87"/>
        <v>215923</v>
      </c>
      <c r="H563" s="16">
        <f t="shared" si="87"/>
        <v>178592</v>
      </c>
      <c r="I563" s="16">
        <f t="shared" si="87"/>
        <v>96008</v>
      </c>
      <c r="J563" s="16">
        <f t="shared" si="87"/>
        <v>180008</v>
      </c>
      <c r="K563" s="16">
        <f t="shared" si="87"/>
        <v>109664</v>
      </c>
      <c r="L563" s="16">
        <f t="shared" si="87"/>
        <v>104544</v>
      </c>
      <c r="M563" s="16">
        <f t="shared" si="87"/>
        <v>186073</v>
      </c>
      <c r="N563" s="16">
        <f t="shared" si="87"/>
        <v>480112</v>
      </c>
      <c r="O563" s="16">
        <f t="shared" si="87"/>
        <v>391983</v>
      </c>
      <c r="P563" s="6"/>
      <c r="Q563" s="9" t="s">
        <v>12</v>
      </c>
    </row>
    <row r="564" spans="1:17" x14ac:dyDescent="0.3">
      <c r="B564" s="7">
        <f t="shared" si="87"/>
        <v>121992</v>
      </c>
      <c r="C564" s="7">
        <f t="shared" si="87"/>
        <v>218456</v>
      </c>
      <c r="D564" s="7">
        <f t="shared" si="87"/>
        <v>173904</v>
      </c>
      <c r="E564" s="7">
        <f t="shared" si="87"/>
        <v>205373</v>
      </c>
      <c r="F564" s="7">
        <f t="shared" si="87"/>
        <v>253646</v>
      </c>
      <c r="G564" s="7">
        <f t="shared" si="87"/>
        <v>275315</v>
      </c>
      <c r="H564" s="7">
        <f t="shared" si="87"/>
        <v>286302</v>
      </c>
      <c r="I564" s="7">
        <f t="shared" si="87"/>
        <v>102890</v>
      </c>
      <c r="J564" s="7">
        <f t="shared" si="87"/>
        <v>166155</v>
      </c>
      <c r="K564" s="7">
        <f t="shared" si="87"/>
        <v>92802</v>
      </c>
      <c r="L564" s="7">
        <f t="shared" si="87"/>
        <v>28392</v>
      </c>
      <c r="M564" s="7">
        <f t="shared" si="87"/>
        <v>236094</v>
      </c>
      <c r="N564" s="7">
        <f t="shared" si="87"/>
        <v>490308</v>
      </c>
      <c r="O564" s="7">
        <f t="shared" si="87"/>
        <v>422098</v>
      </c>
      <c r="P564" s="6"/>
      <c r="Q564" s="9" t="s">
        <v>13</v>
      </c>
    </row>
    <row r="565" spans="1:17" x14ac:dyDescent="0.3">
      <c r="B565" s="7">
        <f t="shared" si="87"/>
        <v>128610</v>
      </c>
      <c r="C565" s="7">
        <f t="shared" si="87"/>
        <v>199932</v>
      </c>
      <c r="D565" s="7">
        <f t="shared" si="87"/>
        <v>176712</v>
      </c>
      <c r="E565" s="7">
        <f t="shared" si="87"/>
        <v>235265</v>
      </c>
      <c r="F565" s="7">
        <f t="shared" si="87"/>
        <v>335452</v>
      </c>
      <c r="G565" s="7">
        <f t="shared" si="87"/>
        <v>165132</v>
      </c>
      <c r="H565" s="7">
        <f t="shared" si="87"/>
        <v>119837</v>
      </c>
      <c r="I565" s="7">
        <f t="shared" si="87"/>
        <v>140638</v>
      </c>
      <c r="J565" s="7">
        <f t="shared" si="87"/>
        <v>155205</v>
      </c>
      <c r="K565" s="7">
        <f t="shared" si="87"/>
        <v>97323</v>
      </c>
      <c r="L565" s="7">
        <f t="shared" si="87"/>
        <v>110124</v>
      </c>
      <c r="M565" s="7">
        <f t="shared" si="87"/>
        <v>223905</v>
      </c>
      <c r="N565" s="7">
        <f t="shared" si="87"/>
        <v>436457</v>
      </c>
      <c r="O565" s="7" t="str">
        <f t="shared" si="87"/>
        <v/>
      </c>
      <c r="P565" s="6"/>
      <c r="Q565" s="9" t="s">
        <v>14</v>
      </c>
    </row>
    <row r="566" spans="1:17" x14ac:dyDescent="0.3">
      <c r="B566" s="18">
        <f t="shared" si="87"/>
        <v>165991</v>
      </c>
      <c r="C566" s="18">
        <f t="shared" si="87"/>
        <v>190862.45</v>
      </c>
      <c r="D566" s="18">
        <f t="shared" si="87"/>
        <v>169515.92</v>
      </c>
      <c r="E566" s="18">
        <f t="shared" si="87"/>
        <v>255400.6</v>
      </c>
      <c r="F566" s="18">
        <f t="shared" si="87"/>
        <v>215943.44</v>
      </c>
      <c r="G566" s="18">
        <f t="shared" si="87"/>
        <v>156162.82</v>
      </c>
      <c r="H566" s="18">
        <f t="shared" si="87"/>
        <v>92020.11</v>
      </c>
      <c r="I566" s="18">
        <f t="shared" si="87"/>
        <v>169178.09</v>
      </c>
      <c r="J566" s="18">
        <f t="shared" si="87"/>
        <v>132092.34</v>
      </c>
      <c r="K566" s="18">
        <f t="shared" si="87"/>
        <v>64070.11</v>
      </c>
      <c r="L566" s="18">
        <f t="shared" si="87"/>
        <v>183272.77</v>
      </c>
      <c r="M566" s="18">
        <f t="shared" si="87"/>
        <v>199550.75</v>
      </c>
      <c r="N566" s="18">
        <f t="shared" si="87"/>
        <v>458094.76</v>
      </c>
      <c r="O566" s="18" t="str">
        <f t="shared" si="87"/>
        <v/>
      </c>
      <c r="P566" s="6"/>
      <c r="Q566" s="9" t="s">
        <v>19</v>
      </c>
    </row>
    <row r="567" spans="1:17" x14ac:dyDescent="0.3">
      <c r="B567" s="18">
        <f>SUM(B563:B566)</f>
        <v>543386</v>
      </c>
      <c r="C567" s="18">
        <f t="shared" ref="C567:M567" si="88">SUM(C563:C566)</f>
        <v>800880.45</v>
      </c>
      <c r="D567" s="18">
        <f t="shared" si="88"/>
        <v>688289.92</v>
      </c>
      <c r="E567" s="18">
        <f t="shared" si="88"/>
        <v>874264.6</v>
      </c>
      <c r="F567" s="18">
        <f t="shared" si="88"/>
        <v>1057395.44</v>
      </c>
      <c r="G567" s="18">
        <f t="shared" si="88"/>
        <v>812532.82000000007</v>
      </c>
      <c r="H567" s="18">
        <f t="shared" si="88"/>
        <v>676751.11</v>
      </c>
      <c r="I567" s="18">
        <f t="shared" si="88"/>
        <v>508714.08999999997</v>
      </c>
      <c r="J567" s="18">
        <f t="shared" si="88"/>
        <v>633460.34</v>
      </c>
      <c r="K567" s="18">
        <f t="shared" si="88"/>
        <v>363859.11</v>
      </c>
      <c r="L567" s="18">
        <f t="shared" si="88"/>
        <v>426332.77</v>
      </c>
      <c r="M567" s="18">
        <f t="shared" si="88"/>
        <v>845622.75</v>
      </c>
      <c r="N567" s="18">
        <f>IF(N564="",N563*4,IF(N565="",(N564+N563)*2,IF(N566="",((N565+N564+N563)/3)*4,SUM(N563:N566))))</f>
        <v>1864971.76</v>
      </c>
      <c r="O567" s="18">
        <f>IF(O564="",O563*4,IF(O565="",(O564+O563)*2,IF(O566="",((O565+O564+O563)/3)*4,SUM(O563:O566))))</f>
        <v>1628162</v>
      </c>
      <c r="P567" s="6"/>
      <c r="Q567" s="9" t="s">
        <v>15</v>
      </c>
    </row>
    <row r="568" spans="1:17" x14ac:dyDescent="0.3">
      <c r="B568" s="10">
        <f t="shared" ref="B568:O568" si="89">+B567/(B$465+B$472)</f>
        <v>5.8362182221867072E-2</v>
      </c>
      <c r="C568" s="10">
        <f t="shared" si="89"/>
        <v>5.1055292339906924E-2</v>
      </c>
      <c r="D568" s="10">
        <f t="shared" si="89"/>
        <v>5.9097086193995889E-2</v>
      </c>
      <c r="E568" s="10">
        <f t="shared" si="89"/>
        <v>6.7496627365468395E-2</v>
      </c>
      <c r="F568" s="10">
        <f t="shared" si="89"/>
        <v>5.4328049106943846E-2</v>
      </c>
      <c r="G568" s="10">
        <f t="shared" si="89"/>
        <v>3.7367848446131627E-2</v>
      </c>
      <c r="H568" s="10">
        <f t="shared" si="89"/>
        <v>2.8218146427959265E-2</v>
      </c>
      <c r="I568" s="10">
        <f t="shared" si="89"/>
        <v>1.9662842609962303E-2</v>
      </c>
      <c r="J568" s="10">
        <f t="shared" si="89"/>
        <v>2.1668676043109538E-2</v>
      </c>
      <c r="K568" s="10">
        <f t="shared" si="89"/>
        <v>1.0510908770143414E-2</v>
      </c>
      <c r="L568" s="10">
        <f t="shared" si="89"/>
        <v>1.1693936567338551E-2</v>
      </c>
      <c r="M568" s="10">
        <f t="shared" si="89"/>
        <v>2.2019816190029781E-2</v>
      </c>
      <c r="N568" s="10">
        <f t="shared" si="89"/>
        <v>5.8166921789505145E-2</v>
      </c>
      <c r="O568" s="10">
        <f t="shared" si="89"/>
        <v>4.908787048459138E-2</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667262</v>
      </c>
      <c r="C570" s="16">
        <f t="shared" si="90"/>
        <v>637481</v>
      </c>
      <c r="D570" s="16">
        <f t="shared" si="90"/>
        <v>916348</v>
      </c>
      <c r="E570" s="16">
        <f t="shared" si="90"/>
        <v>583118</v>
      </c>
      <c r="F570" s="16">
        <f t="shared" si="90"/>
        <v>1142862</v>
      </c>
      <c r="G570" s="16">
        <f t="shared" si="90"/>
        <v>1788515</v>
      </c>
      <c r="H570" s="16">
        <f t="shared" si="90"/>
        <v>1930111</v>
      </c>
      <c r="I570" s="16">
        <f t="shared" si="90"/>
        <v>2405035</v>
      </c>
      <c r="J570" s="16">
        <f t="shared" si="90"/>
        <v>2654576</v>
      </c>
      <c r="K570" s="16">
        <f t="shared" si="90"/>
        <v>3106051</v>
      </c>
      <c r="L570" s="16">
        <f t="shared" si="90"/>
        <v>3063109</v>
      </c>
      <c r="M570" s="16">
        <f t="shared" si="90"/>
        <v>3056873</v>
      </c>
      <c r="N570" s="16">
        <f t="shared" si="90"/>
        <v>5181073</v>
      </c>
      <c r="O570" s="16">
        <f t="shared" si="90"/>
        <v>4677556</v>
      </c>
      <c r="P570" s="6"/>
      <c r="Q570" s="9" t="s">
        <v>12</v>
      </c>
    </row>
    <row r="571" spans="1:17" x14ac:dyDescent="0.3">
      <c r="B571" s="7">
        <f t="shared" si="90"/>
        <v>583485</v>
      </c>
      <c r="C571" s="7">
        <f t="shared" si="90"/>
        <v>640228</v>
      </c>
      <c r="D571" s="7">
        <f t="shared" si="90"/>
        <v>186701</v>
      </c>
      <c r="E571" s="7">
        <f t="shared" si="90"/>
        <v>287246</v>
      </c>
      <c r="F571" s="7">
        <f t="shared" si="90"/>
        <v>1269820</v>
      </c>
      <c r="G571" s="7">
        <f t="shared" si="90"/>
        <v>1494474</v>
      </c>
      <c r="H571" s="7">
        <f t="shared" si="90"/>
        <v>2030239</v>
      </c>
      <c r="I571" s="7">
        <f t="shared" si="90"/>
        <v>2165278</v>
      </c>
      <c r="J571" s="7">
        <f t="shared" si="90"/>
        <v>2566070</v>
      </c>
      <c r="K571" s="7">
        <f t="shared" si="90"/>
        <v>2754671</v>
      </c>
      <c r="L571" s="7">
        <f t="shared" si="90"/>
        <v>3320309</v>
      </c>
      <c r="M571" s="7">
        <f t="shared" si="90"/>
        <v>2629945</v>
      </c>
      <c r="N571" s="7">
        <f t="shared" si="90"/>
        <v>-19283</v>
      </c>
      <c r="O571" s="7">
        <f t="shared" si="90"/>
        <v>1393107</v>
      </c>
      <c r="P571" s="6"/>
      <c r="Q571" s="9" t="s">
        <v>13</v>
      </c>
    </row>
    <row r="572" spans="1:17" x14ac:dyDescent="0.3">
      <c r="B572" s="7">
        <f t="shared" si="90"/>
        <v>664437</v>
      </c>
      <c r="C572" s="7">
        <f t="shared" si="90"/>
        <v>569304</v>
      </c>
      <c r="D572" s="7">
        <f t="shared" si="90"/>
        <v>217126</v>
      </c>
      <c r="E572" s="7">
        <f t="shared" si="90"/>
        <v>376103</v>
      </c>
      <c r="F572" s="7">
        <f t="shared" si="90"/>
        <v>2797840</v>
      </c>
      <c r="G572" s="7">
        <f t="shared" si="90"/>
        <v>1575929</v>
      </c>
      <c r="H572" s="7">
        <f t="shared" si="90"/>
        <v>2114672</v>
      </c>
      <c r="I572" s="7">
        <f t="shared" si="90"/>
        <v>2032787</v>
      </c>
      <c r="J572" s="7">
        <f t="shared" si="90"/>
        <v>2569569</v>
      </c>
      <c r="K572" s="7">
        <f t="shared" si="90"/>
        <v>6288712</v>
      </c>
      <c r="L572" s="7">
        <f t="shared" si="90"/>
        <v>3251727</v>
      </c>
      <c r="M572" s="7">
        <f t="shared" si="90"/>
        <v>2994253</v>
      </c>
      <c r="N572" s="7">
        <f t="shared" si="90"/>
        <v>2410438</v>
      </c>
      <c r="O572" s="7" t="str">
        <f t="shared" si="90"/>
        <v/>
      </c>
      <c r="P572" s="6"/>
      <c r="Q572" s="9" t="s">
        <v>14</v>
      </c>
    </row>
    <row r="573" spans="1:17" x14ac:dyDescent="0.3">
      <c r="B573" s="7">
        <f t="shared" si="90"/>
        <v>405591</v>
      </c>
      <c r="C573" s="18">
        <f t="shared" si="90"/>
        <v>4268331.74</v>
      </c>
      <c r="D573" s="18">
        <f t="shared" si="90"/>
        <v>622557.62000000011</v>
      </c>
      <c r="E573" s="18">
        <f t="shared" si="90"/>
        <v>638414.48999999987</v>
      </c>
      <c r="F573" s="18">
        <f t="shared" si="90"/>
        <v>1020915.25</v>
      </c>
      <c r="G573" s="18">
        <f t="shared" si="90"/>
        <v>2085549.93</v>
      </c>
      <c r="H573" s="18">
        <f t="shared" si="90"/>
        <v>1948081.9300000002</v>
      </c>
      <c r="I573" s="18">
        <f t="shared" si="90"/>
        <v>2095846.3699999999</v>
      </c>
      <c r="J573" s="18">
        <f t="shared" si="90"/>
        <v>2363233.37</v>
      </c>
      <c r="K573" s="18">
        <f t="shared" si="90"/>
        <v>2475892.15</v>
      </c>
      <c r="L573" s="18">
        <f t="shared" si="90"/>
        <v>2702816.13</v>
      </c>
      <c r="M573" s="18">
        <f t="shared" si="90"/>
        <v>3950956.3699999996</v>
      </c>
      <c r="N573" s="18">
        <f t="shared" si="90"/>
        <v>2052634.3500000003</v>
      </c>
      <c r="O573" s="18" t="str">
        <f t="shared" si="90"/>
        <v/>
      </c>
      <c r="P573" s="6"/>
      <c r="Q573" s="9" t="s">
        <v>19</v>
      </c>
    </row>
    <row r="574" spans="1:17" x14ac:dyDescent="0.3">
      <c r="B574" s="25">
        <f t="shared" ref="B574:M574" si="91">B551-B567</f>
        <v>2320775</v>
      </c>
      <c r="C574" s="18">
        <f t="shared" si="91"/>
        <v>6115344.7400000012</v>
      </c>
      <c r="D574" s="18">
        <f t="shared" si="91"/>
        <v>1942732.6199999996</v>
      </c>
      <c r="E574" s="18">
        <f t="shared" si="91"/>
        <v>1884881.4899999993</v>
      </c>
      <c r="F574" s="18">
        <f t="shared" si="91"/>
        <v>6231437.25</v>
      </c>
      <c r="G574" s="18">
        <f t="shared" si="91"/>
        <v>6944467.9299999978</v>
      </c>
      <c r="H574" s="18">
        <f t="shared" si="91"/>
        <v>8023103.9300000006</v>
      </c>
      <c r="I574" s="18">
        <f t="shared" si="91"/>
        <v>8698946.370000001</v>
      </c>
      <c r="J574" s="18">
        <f t="shared" si="91"/>
        <v>10153448.369999997</v>
      </c>
      <c r="K574" s="18">
        <f t="shared" si="91"/>
        <v>14625326.150000002</v>
      </c>
      <c r="L574" s="18">
        <f t="shared" si="91"/>
        <v>12337961.130000005</v>
      </c>
      <c r="M574" s="18">
        <f t="shared" si="91"/>
        <v>12632027.369999999</v>
      </c>
      <c r="N574" s="18">
        <f>IFERROR(N551-N567,"")</f>
        <v>9624862.3499999959</v>
      </c>
      <c r="O574" s="18">
        <f>IFERROR(O551-O567,"")</f>
        <v>12141326</v>
      </c>
      <c r="P574" s="6"/>
      <c r="Q574" s="9" t="s">
        <v>15</v>
      </c>
    </row>
    <row r="575" spans="1:17" x14ac:dyDescent="0.3">
      <c r="B575" s="10">
        <f t="shared" ref="B575:O575" si="92">+B574/(B$465+B$472)</f>
        <v>0.24926202266152156</v>
      </c>
      <c r="C575" s="10">
        <f t="shared" si="92"/>
        <v>0.38984684101105499</v>
      </c>
      <c r="D575" s="10">
        <f t="shared" si="92"/>
        <v>0.16680447259205458</v>
      </c>
      <c r="E575" s="10">
        <f t="shared" si="92"/>
        <v>0.14552018182893234</v>
      </c>
      <c r="F575" s="10">
        <f t="shared" si="92"/>
        <v>0.32016577348285058</v>
      </c>
      <c r="G575" s="10">
        <f t="shared" si="92"/>
        <v>0.3193714995380264</v>
      </c>
      <c r="H575" s="10">
        <f t="shared" si="92"/>
        <v>0.33453527915672787</v>
      </c>
      <c r="I575" s="10">
        <f t="shared" si="92"/>
        <v>0.33623211290611776</v>
      </c>
      <c r="J575" s="10">
        <f t="shared" si="92"/>
        <v>0.34731737657004469</v>
      </c>
      <c r="K575" s="10">
        <f t="shared" si="92"/>
        <v>0.42248624445940858</v>
      </c>
      <c r="L575" s="10">
        <f t="shared" si="92"/>
        <v>0.3384195280707808</v>
      </c>
      <c r="M575" s="10">
        <f t="shared" si="92"/>
        <v>0.32893500180171986</v>
      </c>
      <c r="N575" s="10">
        <f t="shared" si="92"/>
        <v>0.30019147075299546</v>
      </c>
      <c r="O575" s="10">
        <f t="shared" si="92"/>
        <v>0.3660519273875707</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147135</v>
      </c>
      <c r="C577" s="16">
        <f t="shared" si="93"/>
        <v>151721</v>
      </c>
      <c r="D577" s="16">
        <f t="shared" si="93"/>
        <v>263607</v>
      </c>
      <c r="E577" s="16">
        <f t="shared" si="93"/>
        <v>104262</v>
      </c>
      <c r="F577" s="16">
        <f t="shared" si="93"/>
        <v>214708</v>
      </c>
      <c r="G577" s="16">
        <f t="shared" si="93"/>
        <v>297196</v>
      </c>
      <c r="H577" s="16">
        <f t="shared" si="93"/>
        <v>370098</v>
      </c>
      <c r="I577" s="16">
        <f t="shared" si="93"/>
        <v>412622</v>
      </c>
      <c r="J577" s="16">
        <f t="shared" si="93"/>
        <v>448830</v>
      </c>
      <c r="K577" s="16">
        <f t="shared" si="93"/>
        <v>519468</v>
      </c>
      <c r="L577" s="16">
        <f t="shared" si="93"/>
        <v>473772</v>
      </c>
      <c r="M577" s="16">
        <f t="shared" si="93"/>
        <v>552852</v>
      </c>
      <c r="N577" s="16">
        <f t="shared" si="93"/>
        <v>1177219</v>
      </c>
      <c r="O577" s="16">
        <f t="shared" si="93"/>
        <v>1004117</v>
      </c>
      <c r="P577" s="6"/>
      <c r="Q577" s="9" t="s">
        <v>12</v>
      </c>
    </row>
    <row r="578" spans="1:17" x14ac:dyDescent="0.3">
      <c r="B578" s="7">
        <f t="shared" si="93"/>
        <v>175370</v>
      </c>
      <c r="C578" s="7">
        <f t="shared" si="93"/>
        <v>167994</v>
      </c>
      <c r="D578" s="7">
        <f t="shared" si="93"/>
        <v>144756</v>
      </c>
      <c r="E578" s="7">
        <f t="shared" si="93"/>
        <v>63649</v>
      </c>
      <c r="F578" s="7">
        <f t="shared" si="93"/>
        <v>236415</v>
      </c>
      <c r="G578" s="7">
        <f t="shared" si="93"/>
        <v>221006</v>
      </c>
      <c r="H578" s="7">
        <f t="shared" si="93"/>
        <v>366084</v>
      </c>
      <c r="I578" s="7">
        <f t="shared" si="93"/>
        <v>324667</v>
      </c>
      <c r="J578" s="7">
        <f t="shared" si="93"/>
        <v>460241</v>
      </c>
      <c r="K578" s="7">
        <f t="shared" si="93"/>
        <v>440609</v>
      </c>
      <c r="L578" s="7">
        <f t="shared" si="93"/>
        <v>618585</v>
      </c>
      <c r="M578" s="7">
        <f t="shared" si="93"/>
        <v>590441</v>
      </c>
      <c r="N578" s="7">
        <f t="shared" si="93"/>
        <v>19659</v>
      </c>
      <c r="O578" s="7">
        <f t="shared" si="93"/>
        <v>268780</v>
      </c>
      <c r="P578" s="6"/>
      <c r="Q578" s="9" t="s">
        <v>13</v>
      </c>
    </row>
    <row r="579" spans="1:17" x14ac:dyDescent="0.3">
      <c r="B579" s="7">
        <f t="shared" si="93"/>
        <v>221253</v>
      </c>
      <c r="C579" s="7">
        <f t="shared" si="93"/>
        <v>111516</v>
      </c>
      <c r="D579" s="7">
        <f t="shared" si="93"/>
        <v>166149</v>
      </c>
      <c r="E579" s="7">
        <f t="shared" si="93"/>
        <v>107895</v>
      </c>
      <c r="F579" s="7">
        <f t="shared" si="93"/>
        <v>104150</v>
      </c>
      <c r="G579" s="7">
        <f t="shared" si="93"/>
        <v>287512</v>
      </c>
      <c r="H579" s="7">
        <f t="shared" si="93"/>
        <v>380232</v>
      </c>
      <c r="I579" s="7">
        <f t="shared" si="93"/>
        <v>369050</v>
      </c>
      <c r="J579" s="7">
        <f t="shared" si="93"/>
        <v>419288</v>
      </c>
      <c r="K579" s="7">
        <f t="shared" si="93"/>
        <v>480798</v>
      </c>
      <c r="L579" s="7">
        <f t="shared" si="93"/>
        <v>568445</v>
      </c>
      <c r="M579" s="7">
        <f t="shared" si="93"/>
        <v>608061</v>
      </c>
      <c r="N579" s="7">
        <f t="shared" si="93"/>
        <v>447801</v>
      </c>
      <c r="O579" s="7" t="str">
        <f t="shared" si="93"/>
        <v/>
      </c>
      <c r="P579" s="6"/>
      <c r="Q579" s="9" t="s">
        <v>14</v>
      </c>
    </row>
    <row r="580" spans="1:17" x14ac:dyDescent="0.3">
      <c r="B580" s="18">
        <f t="shared" si="93"/>
        <v>106944</v>
      </c>
      <c r="C580" s="18">
        <f t="shared" si="93"/>
        <v>1268027.4099999999</v>
      </c>
      <c r="D580" s="18">
        <f t="shared" si="93"/>
        <v>150456.79</v>
      </c>
      <c r="E580" s="18">
        <f t="shared" si="93"/>
        <v>78673.2</v>
      </c>
      <c r="F580" s="18">
        <f t="shared" si="93"/>
        <v>86364.77</v>
      </c>
      <c r="G580" s="18">
        <f t="shared" si="93"/>
        <v>400335.82</v>
      </c>
      <c r="H580" s="18">
        <f t="shared" si="93"/>
        <v>261627.11</v>
      </c>
      <c r="I580" s="18">
        <f t="shared" si="93"/>
        <v>324290.71000000002</v>
      </c>
      <c r="J580" s="18">
        <f t="shared" si="93"/>
        <v>357977.1</v>
      </c>
      <c r="K580" s="18">
        <f t="shared" si="93"/>
        <v>353651.41</v>
      </c>
      <c r="L580" s="18">
        <f t="shared" si="93"/>
        <v>396100.38</v>
      </c>
      <c r="M580" s="18">
        <f t="shared" si="93"/>
        <v>585003.72</v>
      </c>
      <c r="N580" s="18">
        <f t="shared" si="93"/>
        <v>503763.83</v>
      </c>
      <c r="O580" s="18" t="str">
        <f t="shared" si="93"/>
        <v/>
      </c>
      <c r="P580" s="6"/>
      <c r="Q580" s="9" t="s">
        <v>19</v>
      </c>
    </row>
    <row r="581" spans="1:17" x14ac:dyDescent="0.3">
      <c r="B581" s="18">
        <f>SUM(B577:B580)</f>
        <v>650702</v>
      </c>
      <c r="C581" s="18">
        <f t="shared" ref="C581:M581" si="94">SUM(C577:C580)</f>
        <v>1699258.41</v>
      </c>
      <c r="D581" s="18">
        <f t="shared" si="94"/>
        <v>724968.79</v>
      </c>
      <c r="E581" s="18">
        <f t="shared" si="94"/>
        <v>354479.2</v>
      </c>
      <c r="F581" s="18">
        <f t="shared" si="94"/>
        <v>641637.77</v>
      </c>
      <c r="G581" s="18">
        <f t="shared" si="94"/>
        <v>1206049.82</v>
      </c>
      <c r="H581" s="18">
        <f t="shared" si="94"/>
        <v>1378041.1099999999</v>
      </c>
      <c r="I581" s="18">
        <f t="shared" si="94"/>
        <v>1430629.71</v>
      </c>
      <c r="J581" s="18">
        <f t="shared" si="94"/>
        <v>1686336.1</v>
      </c>
      <c r="K581" s="18">
        <f t="shared" si="94"/>
        <v>1794526.41</v>
      </c>
      <c r="L581" s="18">
        <f t="shared" si="94"/>
        <v>2056902.38</v>
      </c>
      <c r="M581" s="18">
        <f t="shared" si="94"/>
        <v>2336357.7199999997</v>
      </c>
      <c r="N581" s="18">
        <f>IF(N578="",N577*4,IF(N579="",(N578+N577)*2,IF(N580="",((N579+N578+N577)/3)*4,SUM(N577:N580))))</f>
        <v>2148442.83</v>
      </c>
      <c r="O581" s="18">
        <f>IF(O578="",O577*4,IF(O579="",(O578+O577)*2,IF(O580="",((O579+O578+O577)/3)*4,SUM(O577:O580))))</f>
        <v>2545794</v>
      </c>
      <c r="P581" s="6"/>
      <c r="Q581" s="9" t="s">
        <v>15</v>
      </c>
    </row>
    <row r="582" spans="1:17" x14ac:dyDescent="0.3">
      <c r="B582" s="10">
        <f t="shared" ref="B582:M582" si="95">+B581/B$574</f>
        <v>0.28038133813058136</v>
      </c>
      <c r="C582" s="10">
        <f t="shared" si="95"/>
        <v>0.27786796693329174</v>
      </c>
      <c r="D582" s="10">
        <f t="shared" si="95"/>
        <v>0.37316961816392424</v>
      </c>
      <c r="E582" s="10">
        <f t="shared" si="95"/>
        <v>0.18806444961163057</v>
      </c>
      <c r="F582" s="10">
        <f t="shared" si="95"/>
        <v>0.10296786186846381</v>
      </c>
      <c r="G582" s="10">
        <f t="shared" si="95"/>
        <v>0.17367058673996935</v>
      </c>
      <c r="H582" s="10">
        <f t="shared" si="95"/>
        <v>0.17175909997217245</v>
      </c>
      <c r="I582" s="10">
        <f t="shared" si="95"/>
        <v>0.16446011380571365</v>
      </c>
      <c r="J582" s="10">
        <f t="shared" si="95"/>
        <v>0.16608506179856614</v>
      </c>
      <c r="K582" s="10">
        <f t="shared" si="95"/>
        <v>0.12269992419963911</v>
      </c>
      <c r="L582" s="10">
        <f t="shared" si="95"/>
        <v>0.16671331335277104</v>
      </c>
      <c r="M582" s="10">
        <f t="shared" si="95"/>
        <v>0.18495508690462883</v>
      </c>
      <c r="N582" s="10">
        <f>+N581/N$574</f>
        <v>0.22321803178826771</v>
      </c>
      <c r="O582" s="10">
        <f>+O581/O$574</f>
        <v>0.20968006295193786</v>
      </c>
      <c r="P582" s="6"/>
      <c r="Q582" s="11" t="s">
        <v>31</v>
      </c>
    </row>
    <row r="583" spans="1:17" x14ac:dyDescent="0.3">
      <c r="B583" s="200" t="s">
        <v>2944</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617380</v>
      </c>
      <c r="C584" s="16">
        <f t="shared" si="96"/>
        <v>603178</v>
      </c>
      <c r="D584" s="16">
        <f t="shared" si="96"/>
        <v>950837</v>
      </c>
      <c r="E584" s="16">
        <f t="shared" si="96"/>
        <v>612402</v>
      </c>
      <c r="F584" s="16">
        <f t="shared" si="96"/>
        <v>1064513</v>
      </c>
      <c r="G584" s="16">
        <f t="shared" si="96"/>
        <v>1655833</v>
      </c>
      <c r="H584" s="16">
        <f t="shared" si="96"/>
        <v>1710196</v>
      </c>
      <c r="I584" s="16">
        <f t="shared" si="96"/>
        <v>2147007</v>
      </c>
      <c r="J584" s="16">
        <f t="shared" si="96"/>
        <v>2389753</v>
      </c>
      <c r="K584" s="16">
        <f t="shared" si="96"/>
        <v>2775858</v>
      </c>
      <c r="L584" s="16">
        <f t="shared" si="96"/>
        <v>2822250</v>
      </c>
      <c r="M584" s="16">
        <f t="shared" si="96"/>
        <v>2846979</v>
      </c>
      <c r="N584" s="16">
        <f t="shared" si="96"/>
        <v>4591995</v>
      </c>
      <c r="O584" s="16">
        <f t="shared" si="96"/>
        <v>3834658</v>
      </c>
      <c r="P584" s="6"/>
      <c r="Q584" s="9" t="s">
        <v>12</v>
      </c>
    </row>
    <row r="585" spans="1:17" x14ac:dyDescent="0.3">
      <c r="B585" s="7">
        <f t="shared" si="96"/>
        <v>519347</v>
      </c>
      <c r="C585" s="7">
        <f t="shared" si="96"/>
        <v>586990</v>
      </c>
      <c r="D585" s="7">
        <f t="shared" si="96"/>
        <v>164456</v>
      </c>
      <c r="E585" s="7">
        <f t="shared" si="96"/>
        <v>364936</v>
      </c>
      <c r="F585" s="7">
        <f t="shared" si="96"/>
        <v>1171392</v>
      </c>
      <c r="G585" s="7">
        <f t="shared" si="96"/>
        <v>1427353</v>
      </c>
      <c r="H585" s="7">
        <f t="shared" si="96"/>
        <v>1841465</v>
      </c>
      <c r="I585" s="7">
        <f t="shared" si="96"/>
        <v>2006210</v>
      </c>
      <c r="J585" s="7">
        <f t="shared" si="96"/>
        <v>2293052</v>
      </c>
      <c r="K585" s="7">
        <f t="shared" si="96"/>
        <v>2483211</v>
      </c>
      <c r="L585" s="7">
        <f t="shared" si="96"/>
        <v>2935462</v>
      </c>
      <c r="M585" s="7">
        <f t="shared" si="96"/>
        <v>2469670</v>
      </c>
      <c r="N585" s="7">
        <f t="shared" si="96"/>
        <v>467117</v>
      </c>
      <c r="O585" s="7">
        <f t="shared" si="96"/>
        <v>1268560</v>
      </c>
      <c r="P585" s="6"/>
      <c r="Q585" s="9" t="s">
        <v>13</v>
      </c>
    </row>
    <row r="586" spans="1:17" x14ac:dyDescent="0.3">
      <c r="B586" s="7">
        <f t="shared" si="96"/>
        <v>572535</v>
      </c>
      <c r="C586" s="7">
        <f t="shared" si="96"/>
        <v>550038</v>
      </c>
      <c r="D586" s="7">
        <f t="shared" si="96"/>
        <v>170418</v>
      </c>
      <c r="E586" s="7">
        <f t="shared" si="96"/>
        <v>388599</v>
      </c>
      <c r="F586" s="7">
        <f t="shared" si="96"/>
        <v>2843386</v>
      </c>
      <c r="G586" s="7">
        <f t="shared" si="96"/>
        <v>1459372</v>
      </c>
      <c r="H586" s="7">
        <f t="shared" si="96"/>
        <v>1934797</v>
      </c>
      <c r="I586" s="7">
        <f t="shared" si="96"/>
        <v>1816453</v>
      </c>
      <c r="J586" s="7">
        <f t="shared" si="96"/>
        <v>2342440</v>
      </c>
      <c r="K586" s="7">
        <f t="shared" si="96"/>
        <v>5982689</v>
      </c>
      <c r="L586" s="7">
        <f t="shared" si="96"/>
        <v>2928069</v>
      </c>
      <c r="M586" s="7">
        <f t="shared" si="96"/>
        <v>2816279</v>
      </c>
      <c r="N586" s="7">
        <f t="shared" si="96"/>
        <v>2480539</v>
      </c>
      <c r="O586" s="7" t="str">
        <f t="shared" si="96"/>
        <v/>
      </c>
      <c r="P586" s="6"/>
      <c r="Q586" s="9" t="s">
        <v>14</v>
      </c>
    </row>
    <row r="587" spans="1:17" x14ac:dyDescent="0.3">
      <c r="B587" s="7">
        <f t="shared" si="96"/>
        <v>476524</v>
      </c>
      <c r="C587" s="18">
        <f t="shared" si="96"/>
        <v>3211417.42</v>
      </c>
      <c r="D587" s="18">
        <f t="shared" si="96"/>
        <v>-155211.64000000001</v>
      </c>
      <c r="E587" s="18">
        <f t="shared" si="96"/>
        <v>692186.35</v>
      </c>
      <c r="F587" s="18">
        <f t="shared" si="96"/>
        <v>1109407.1200000001</v>
      </c>
      <c r="G587" s="18">
        <f t="shared" si="96"/>
        <v>1749971.05</v>
      </c>
      <c r="H587" s="18">
        <f t="shared" si="96"/>
        <v>1820494.64</v>
      </c>
      <c r="I587" s="18">
        <f t="shared" si="96"/>
        <v>1910639.77</v>
      </c>
      <c r="J587" s="18">
        <f t="shared" si="96"/>
        <v>2218551.65</v>
      </c>
      <c r="K587" s="18">
        <f t="shared" si="96"/>
        <v>2325885.89</v>
      </c>
      <c r="L587" s="18">
        <f t="shared" si="96"/>
        <v>2529871.87</v>
      </c>
      <c r="M587" s="18">
        <f t="shared" si="96"/>
        <v>3670826.95</v>
      </c>
      <c r="N587" s="18">
        <f t="shared" si="96"/>
        <v>2017445.86</v>
      </c>
      <c r="O587" s="18" t="str">
        <f t="shared" si="96"/>
        <v/>
      </c>
      <c r="P587" s="6"/>
      <c r="Q587" s="9" t="s">
        <v>19</v>
      </c>
    </row>
    <row r="588" spans="1:17" x14ac:dyDescent="0.3">
      <c r="B588" s="26">
        <f>SUM(B584:B587)</f>
        <v>2185786</v>
      </c>
      <c r="C588" s="18">
        <f t="shared" ref="C588:M588" si="97">SUM(C584:C587)</f>
        <v>4951623.42</v>
      </c>
      <c r="D588" s="18">
        <f t="shared" si="97"/>
        <v>1130499.3599999999</v>
      </c>
      <c r="E588" s="18">
        <f t="shared" si="97"/>
        <v>2058123.35</v>
      </c>
      <c r="F588" s="18">
        <f t="shared" si="97"/>
        <v>6188698.1200000001</v>
      </c>
      <c r="G588" s="18">
        <f t="shared" si="97"/>
        <v>6292529.0499999998</v>
      </c>
      <c r="H588" s="18">
        <f t="shared" si="97"/>
        <v>7306952.6399999997</v>
      </c>
      <c r="I588" s="18">
        <f t="shared" si="97"/>
        <v>7880309.7699999996</v>
      </c>
      <c r="J588" s="18">
        <f t="shared" si="97"/>
        <v>9243796.6500000004</v>
      </c>
      <c r="K588" s="18">
        <f t="shared" si="97"/>
        <v>13567643.890000001</v>
      </c>
      <c r="L588" s="18">
        <f t="shared" si="97"/>
        <v>11215652.870000001</v>
      </c>
      <c r="M588" s="18">
        <f t="shared" si="97"/>
        <v>11803754.949999999</v>
      </c>
      <c r="N588" s="18">
        <f>IF(N585="",N584*4,IF(N586="",(N585+N584)*2,IF(N587="",((N586+N585+N584)/3)*4,SUM(N584:N587))))</f>
        <v>9557096.8599999994</v>
      </c>
      <c r="O588" s="18">
        <f>IF(O585="",O584*4,IF(O586="",(O585+O584)*2,IF(O587="",((O586+O585+O584)/3)*4,SUM(O584:O587))))</f>
        <v>10206436</v>
      </c>
      <c r="P588" s="6"/>
      <c r="Q588" s="9" t="s">
        <v>15</v>
      </c>
    </row>
    <row r="589" spans="1:17" x14ac:dyDescent="0.3">
      <c r="B589" s="10">
        <f t="shared" ref="B589:O589" si="98">+B588/(B$465+B$472)</f>
        <v>0.23476357659197317</v>
      </c>
      <c r="C589" s="10">
        <f t="shared" si="98"/>
        <v>0.31566082211799495</v>
      </c>
      <c r="D589" s="10">
        <f t="shared" si="98"/>
        <v>9.7065518728179506E-2</v>
      </c>
      <c r="E589" s="10">
        <f t="shared" si="98"/>
        <v>0.15889512720418908</v>
      </c>
      <c r="F589" s="10">
        <f t="shared" si="98"/>
        <v>0.31796987451677594</v>
      </c>
      <c r="G589" s="10">
        <f t="shared" si="98"/>
        <v>0.28938926046492569</v>
      </c>
      <c r="H589" s="10">
        <f t="shared" si="98"/>
        <v>0.30467428348611575</v>
      </c>
      <c r="I589" s="10">
        <f t="shared" si="98"/>
        <v>0.30459012984141692</v>
      </c>
      <c r="J589" s="10">
        <f t="shared" si="98"/>
        <v>0.3162010663796746</v>
      </c>
      <c r="K589" s="10">
        <f t="shared" si="98"/>
        <v>0.39193265534449229</v>
      </c>
      <c r="L589" s="10">
        <f t="shared" si="98"/>
        <v>0.30763558997134699</v>
      </c>
      <c r="M589" s="10">
        <f t="shared" si="98"/>
        <v>0.30736698409681407</v>
      </c>
      <c r="N589" s="10">
        <f t="shared" si="98"/>
        <v>0.29807792134629707</v>
      </c>
      <c r="O589" s="10">
        <f t="shared" si="98"/>
        <v>0.30771643637259122</v>
      </c>
      <c r="P589" s="6"/>
      <c r="Q589" s="11" t="s">
        <v>32</v>
      </c>
    </row>
    <row r="590" spans="1:17" s="87" customFormat="1" x14ac:dyDescent="0.3">
      <c r="A590" s="86"/>
      <c r="B590" s="19"/>
      <c r="C590" s="10">
        <f t="shared" ref="C590:M590" si="99">C588/B588-1</f>
        <v>1.2653742955623284</v>
      </c>
      <c r="D590" s="10">
        <f t="shared" si="99"/>
        <v>-0.77169116790387915</v>
      </c>
      <c r="E590" s="10">
        <f t="shared" si="99"/>
        <v>0.82054357819362256</v>
      </c>
      <c r="F590" s="10">
        <f t="shared" si="99"/>
        <v>2.006961715875776</v>
      </c>
      <c r="G590" s="10">
        <f t="shared" si="99"/>
        <v>1.6777507641623224E-2</v>
      </c>
      <c r="H590" s="10">
        <f t="shared" si="99"/>
        <v>0.1612107917086214</v>
      </c>
      <c r="I590" s="10">
        <f t="shared" si="99"/>
        <v>7.8467339019183679E-2</v>
      </c>
      <c r="J590" s="10">
        <f t="shared" si="99"/>
        <v>0.17302452819694181</v>
      </c>
      <c r="K590" s="10">
        <f t="shared" si="99"/>
        <v>0.4677566376365494</v>
      </c>
      <c r="L590" s="10">
        <f t="shared" si="99"/>
        <v>-0.17335294462832485</v>
      </c>
      <c r="M590" s="10">
        <f t="shared" si="99"/>
        <v>5.2435831138557543E-2</v>
      </c>
      <c r="N590" s="10">
        <f>N588/M588-1</f>
        <v>-0.19033418598714635</v>
      </c>
      <c r="O590" s="10">
        <f>O588/N588-1</f>
        <v>6.7943136865937337E-2</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351258</v>
      </c>
      <c r="C593" s="7">
        <f t="shared" si="100"/>
        <v>481985</v>
      </c>
      <c r="D593" s="7">
        <f t="shared" si="100"/>
        <v>576687</v>
      </c>
      <c r="E593" s="7">
        <f t="shared" si="100"/>
        <v>656693</v>
      </c>
      <c r="F593" s="7">
        <f t="shared" si="100"/>
        <v>835102</v>
      </c>
      <c r="G593" s="7">
        <f t="shared" si="100"/>
        <v>879747</v>
      </c>
      <c r="H593" s="7">
        <f t="shared" si="100"/>
        <v>1009603</v>
      </c>
      <c r="I593" s="7">
        <f t="shared" si="100"/>
        <v>1040047</v>
      </c>
      <c r="J593" s="7">
        <f t="shared" si="100"/>
        <v>1236515</v>
      </c>
      <c r="K593" s="7">
        <f t="shared" si="100"/>
        <v>1296076</v>
      </c>
      <c r="L593" s="7">
        <f t="shared" si="100"/>
        <v>1390854</v>
      </c>
      <c r="M593" s="7">
        <f t="shared" si="100"/>
        <v>1569713</v>
      </c>
      <c r="N593" s="8">
        <f t="shared" si="100"/>
        <v>2025435</v>
      </c>
      <c r="O593" s="8">
        <f t="shared" si="100"/>
        <v>1967067</v>
      </c>
      <c r="P593" s="6"/>
      <c r="Q593" s="9" t="s">
        <v>12</v>
      </c>
    </row>
    <row r="594" spans="2:17" x14ac:dyDescent="0.3">
      <c r="B594" s="7">
        <f t="shared" si="100"/>
        <v>690732</v>
      </c>
      <c r="C594" s="7">
        <f t="shared" si="100"/>
        <v>988787</v>
      </c>
      <c r="D594" s="7">
        <f t="shared" si="100"/>
        <v>1155061</v>
      </c>
      <c r="E594" s="7">
        <f t="shared" si="100"/>
        <v>1363561</v>
      </c>
      <c r="F594" s="7">
        <f t="shared" si="100"/>
        <v>1634391</v>
      </c>
      <c r="G594" s="7">
        <f t="shared" si="100"/>
        <v>1767385</v>
      </c>
      <c r="H594" s="7">
        <f t="shared" si="100"/>
        <v>1932153</v>
      </c>
      <c r="I594" s="7">
        <f t="shared" si="100"/>
        <v>2110094</v>
      </c>
      <c r="J594" s="7">
        <f t="shared" si="100"/>
        <v>2484559</v>
      </c>
      <c r="K594" s="7">
        <f t="shared" si="100"/>
        <v>2609657</v>
      </c>
      <c r="L594" s="7">
        <f t="shared" si="100"/>
        <v>2798349</v>
      </c>
      <c r="M594" s="7">
        <f t="shared" si="100"/>
        <v>3221428</v>
      </c>
      <c r="N594" s="8">
        <f t="shared" si="100"/>
        <v>3955825</v>
      </c>
      <c r="O594" s="8">
        <f t="shared" si="100"/>
        <v>3917797</v>
      </c>
      <c r="P594" s="6"/>
      <c r="Q594" s="9" t="s">
        <v>13</v>
      </c>
    </row>
    <row r="595" spans="2:17" x14ac:dyDescent="0.3">
      <c r="B595" s="7">
        <f t="shared" si="100"/>
        <v>1072605</v>
      </c>
      <c r="C595" s="7">
        <f t="shared" si="100"/>
        <v>1550300</v>
      </c>
      <c r="D595" s="7">
        <f t="shared" si="100"/>
        <v>1713813</v>
      </c>
      <c r="E595" s="7">
        <f t="shared" si="100"/>
        <v>2085733</v>
      </c>
      <c r="F595" s="7">
        <f t="shared" si="100"/>
        <v>2418990</v>
      </c>
      <c r="G595" s="7">
        <f t="shared" si="100"/>
        <v>2697590</v>
      </c>
      <c r="H595" s="7">
        <f t="shared" si="100"/>
        <v>2959338</v>
      </c>
      <c r="I595" s="7">
        <f t="shared" si="100"/>
        <v>3260865</v>
      </c>
      <c r="J595" s="7">
        <f t="shared" si="100"/>
        <v>3775324</v>
      </c>
      <c r="K595" s="7">
        <f t="shared" si="100"/>
        <v>3945860</v>
      </c>
      <c r="L595" s="7">
        <f t="shared" si="100"/>
        <v>4363108</v>
      </c>
      <c r="M595" s="7">
        <f t="shared" si="100"/>
        <v>4893677</v>
      </c>
      <c r="N595" s="8">
        <f t="shared" si="100"/>
        <v>6008393</v>
      </c>
      <c r="O595" s="8" t="str">
        <f t="shared" si="100"/>
        <v/>
      </c>
      <c r="P595" s="6"/>
      <c r="Q595" s="9" t="s">
        <v>14</v>
      </c>
    </row>
    <row r="596" spans="2:17" x14ac:dyDescent="0.3">
      <c r="B596" s="7">
        <f t="shared" si="100"/>
        <v>1462663</v>
      </c>
      <c r="C596" s="7">
        <f t="shared" si="100"/>
        <v>2110189.38</v>
      </c>
      <c r="D596" s="7">
        <f t="shared" si="100"/>
        <v>2356239.0299999998</v>
      </c>
      <c r="E596" s="7">
        <f t="shared" si="100"/>
        <v>2947934.43</v>
      </c>
      <c r="F596" s="7">
        <f t="shared" si="100"/>
        <v>3257827.49</v>
      </c>
      <c r="G596" s="7">
        <f t="shared" si="100"/>
        <v>3683705.41</v>
      </c>
      <c r="H596" s="7">
        <f t="shared" si="100"/>
        <v>4019178.78</v>
      </c>
      <c r="I596" s="7">
        <f t="shared" si="100"/>
        <v>4437851.45</v>
      </c>
      <c r="J596" s="7">
        <f t="shared" si="100"/>
        <v>5122662.32</v>
      </c>
      <c r="K596" s="7">
        <f t="shared" si="100"/>
        <v>5314523.3099999996</v>
      </c>
      <c r="L596" s="7">
        <f t="shared" si="100"/>
        <v>5905735.4299999997</v>
      </c>
      <c r="M596" s="7">
        <f t="shared" si="100"/>
        <v>7116898.8899999997</v>
      </c>
      <c r="N596" s="8">
        <f>IFERROR(VLOOKUP($B$592,$221:$343,MATCH($Q596&amp;"/"&amp;N$348,$219:$219,0),FALSE),IFERROR((VLOOKUP($B$592,$221:$343,MATCH($Q595&amp;"/"&amp;N$348,$219:$219,0),FALSE)/3)*4,IFERROR(VLOOKUP($B$592,$221:$343,MATCH($Q594&amp;"/"&amp;N$348,$219:$219,0),FALSE)*2,IFERROR(VLOOKUP($B$592,$221:$343,MATCH($Q593&amp;"/"&amp;N$348,$219:$219,0),FALSE)*4,""))))</f>
        <v>7906273.4500000002</v>
      </c>
      <c r="O596" s="8">
        <f>IFERROR(VLOOKUP($B$592,$221:$343,MATCH($Q596&amp;"/"&amp;O$348,$219:$219,0),FALSE),IFERROR((VLOOKUP($B$592,$221:$343,MATCH($Q595&amp;"/"&amp;O$348,$219:$219,0),FALSE)/3)*4,IFERROR(VLOOKUP($B$592,$221:$343,MATCH($Q594&amp;"/"&amp;O$348,$219:$219,0),FALSE)*2,IFERROR(VLOOKUP($B$592,$221:$343,MATCH($Q593&amp;"/"&amp;O$348,$219:$219,0),FALSE)*4,""))))</f>
        <v>7835594</v>
      </c>
      <c r="P596" s="6"/>
      <c r="Q596" s="9" t="s">
        <v>15</v>
      </c>
    </row>
    <row r="597" spans="2:17" x14ac:dyDescent="0.3">
      <c r="B597" s="10">
        <f t="shared" ref="B597:O597" si="101">B596/(B$465+B472)</f>
        <v>0.15709680509836976</v>
      </c>
      <c r="C597" s="10">
        <f t="shared" si="101"/>
        <v>0.1345223693354819</v>
      </c>
      <c r="D597" s="10">
        <f t="shared" si="101"/>
        <v>0.20230844154969935</v>
      </c>
      <c r="E597" s="10">
        <f t="shared" si="101"/>
        <v>0.22759200329001597</v>
      </c>
      <c r="F597" s="10">
        <f t="shared" si="101"/>
        <v>0.167384315425714</v>
      </c>
      <c r="G597" s="10">
        <f t="shared" si="101"/>
        <v>0.16941118203825312</v>
      </c>
      <c r="H597" s="10">
        <f t="shared" si="101"/>
        <v>0.16758565099979914</v>
      </c>
      <c r="I597" s="10">
        <f t="shared" si="101"/>
        <v>0.1715320575998652</v>
      </c>
      <c r="J597" s="10">
        <f t="shared" si="101"/>
        <v>0.17523008668596987</v>
      </c>
      <c r="K597" s="10">
        <f t="shared" si="101"/>
        <v>0.15352225114883231</v>
      </c>
      <c r="L597" s="10">
        <f t="shared" si="101"/>
        <v>0.16198917925521855</v>
      </c>
      <c r="M597" s="10">
        <f t="shared" si="101"/>
        <v>0.18532236201169727</v>
      </c>
      <c r="N597" s="10">
        <f t="shared" si="101"/>
        <v>0.24659010891006256</v>
      </c>
      <c r="O597" s="10">
        <f t="shared" si="101"/>
        <v>0.23623731756535363</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500375</v>
      </c>
      <c r="C599" s="7">
        <f t="shared" si="102"/>
        <v>1242233</v>
      </c>
      <c r="D599" s="7">
        <f t="shared" si="102"/>
        <v>994242</v>
      </c>
      <c r="E599" s="7">
        <f t="shared" si="102"/>
        <v>1088505</v>
      </c>
      <c r="F599" s="7">
        <f t="shared" si="102"/>
        <v>1990097</v>
      </c>
      <c r="G599" s="7">
        <f t="shared" si="102"/>
        <v>2547740</v>
      </c>
      <c r="H599" s="7">
        <f t="shared" si="102"/>
        <v>3148643</v>
      </c>
      <c r="I599" s="7">
        <f t="shared" si="102"/>
        <v>3214450</v>
      </c>
      <c r="J599" s="7">
        <f t="shared" si="102"/>
        <v>3766779</v>
      </c>
      <c r="K599" s="7">
        <f t="shared" si="102"/>
        <v>4496506</v>
      </c>
      <c r="L599" s="7">
        <f t="shared" si="102"/>
        <v>3255150</v>
      </c>
      <c r="M599" s="7">
        <f t="shared" si="102"/>
        <v>3884328</v>
      </c>
      <c r="N599" s="8">
        <f t="shared" si="102"/>
        <v>3509813</v>
      </c>
      <c r="O599" s="8">
        <f t="shared" si="102"/>
        <v>2457505</v>
      </c>
      <c r="P599" s="6"/>
      <c r="Q599" s="9" t="s">
        <v>12</v>
      </c>
    </row>
    <row r="600" spans="2:17" x14ac:dyDescent="0.3">
      <c r="B600" s="7">
        <f t="shared" si="102"/>
        <v>1206249</v>
      </c>
      <c r="C600" s="7">
        <f t="shared" si="102"/>
        <v>3122026</v>
      </c>
      <c r="D600" s="7">
        <f t="shared" si="102"/>
        <v>1938143</v>
      </c>
      <c r="E600" s="7">
        <f t="shared" si="102"/>
        <v>2732427</v>
      </c>
      <c r="F600" s="7">
        <f t="shared" si="102"/>
        <v>4701306</v>
      </c>
      <c r="G600" s="7">
        <f t="shared" si="102"/>
        <v>4837241</v>
      </c>
      <c r="H600" s="7">
        <f t="shared" si="102"/>
        <v>14216023</v>
      </c>
      <c r="I600" s="7">
        <f t="shared" si="102"/>
        <v>6023313</v>
      </c>
      <c r="J600" s="7">
        <f t="shared" si="102"/>
        <v>6038753</v>
      </c>
      <c r="K600" s="7">
        <f t="shared" si="102"/>
        <v>5913312</v>
      </c>
      <c r="L600" s="7">
        <f t="shared" si="102"/>
        <v>8263893</v>
      </c>
      <c r="M600" s="7">
        <f t="shared" si="102"/>
        <v>8137766</v>
      </c>
      <c r="N600" s="8">
        <f t="shared" si="102"/>
        <v>2285026</v>
      </c>
      <c r="O600" s="8">
        <f t="shared" si="102"/>
        <v>3625584</v>
      </c>
      <c r="P600" s="6"/>
      <c r="Q600" s="9" t="s">
        <v>13</v>
      </c>
    </row>
    <row r="601" spans="2:17" x14ac:dyDescent="0.3">
      <c r="B601" s="7">
        <f t="shared" si="102"/>
        <v>2177223</v>
      </c>
      <c r="C601" s="7">
        <f t="shared" si="102"/>
        <v>3529895</v>
      </c>
      <c r="D601" s="7">
        <f t="shared" si="102"/>
        <v>2305261</v>
      </c>
      <c r="E601" s="7">
        <f t="shared" si="102"/>
        <v>1066214</v>
      </c>
      <c r="F601" s="7">
        <f t="shared" si="102"/>
        <v>6808640</v>
      </c>
      <c r="G601" s="7">
        <f t="shared" si="102"/>
        <v>7650972</v>
      </c>
      <c r="H601" s="7">
        <f t="shared" si="102"/>
        <v>17237754</v>
      </c>
      <c r="I601" s="7">
        <f t="shared" si="102"/>
        <v>9182578</v>
      </c>
      <c r="J601" s="7">
        <f t="shared" si="102"/>
        <v>9865254</v>
      </c>
      <c r="K601" s="7">
        <f t="shared" si="102"/>
        <v>11208430</v>
      </c>
      <c r="L601" s="7">
        <f t="shared" si="102"/>
        <v>12377273</v>
      </c>
      <c r="M601" s="7">
        <f t="shared" si="102"/>
        <v>10612845</v>
      </c>
      <c r="N601" s="8">
        <f t="shared" si="102"/>
        <v>3374709</v>
      </c>
      <c r="O601" s="8" t="str">
        <f t="shared" si="102"/>
        <v/>
      </c>
      <c r="P601" s="6"/>
      <c r="Q601" s="9" t="s">
        <v>14</v>
      </c>
    </row>
    <row r="602" spans="2:17" x14ac:dyDescent="0.3">
      <c r="B602" s="7">
        <f t="shared" si="102"/>
        <v>3219269</v>
      </c>
      <c r="C602" s="7">
        <f t="shared" si="102"/>
        <v>5577036.2000000002</v>
      </c>
      <c r="D602" s="7">
        <f t="shared" si="102"/>
        <v>3930456.28</v>
      </c>
      <c r="E602" s="7">
        <f t="shared" si="102"/>
        <v>7756213.4900000002</v>
      </c>
      <c r="F602" s="7">
        <f t="shared" si="102"/>
        <v>9861101.9499999993</v>
      </c>
      <c r="G602" s="7">
        <f t="shared" si="102"/>
        <v>11024987.960000001</v>
      </c>
      <c r="H602" s="7">
        <f t="shared" si="102"/>
        <v>21766223.140000001</v>
      </c>
      <c r="I602" s="7">
        <f t="shared" si="102"/>
        <v>13698318.859999999</v>
      </c>
      <c r="J602" s="7">
        <f t="shared" si="102"/>
        <v>14373185.4</v>
      </c>
      <c r="K602" s="7">
        <f t="shared" si="102"/>
        <v>26598910.719999999</v>
      </c>
      <c r="L602" s="7">
        <f t="shared" si="102"/>
        <v>17139330.100000001</v>
      </c>
      <c r="M602" s="7">
        <f t="shared" si="102"/>
        <v>17771250.140000001</v>
      </c>
      <c r="N602" s="8">
        <f t="shared" si="102"/>
        <v>7761365.6699999999</v>
      </c>
      <c r="O602" s="8" t="str">
        <f t="shared" si="102"/>
        <v/>
      </c>
      <c r="P602" s="6"/>
      <c r="Q602" s="9" t="s">
        <v>15</v>
      </c>
    </row>
    <row r="603" spans="2:17" x14ac:dyDescent="0.3">
      <c r="B603" s="111">
        <f t="shared" ref="B603:M603" si="103">B602/B$588</f>
        <v>1.4728198460416528</v>
      </c>
      <c r="C603" s="111">
        <f t="shared" si="103"/>
        <v>1.1263045928480564</v>
      </c>
      <c r="D603" s="111">
        <f t="shared" si="103"/>
        <v>3.4767434808631825</v>
      </c>
      <c r="E603" s="111">
        <f t="shared" si="103"/>
        <v>3.7685853425646232</v>
      </c>
      <c r="F603" s="111">
        <f t="shared" si="103"/>
        <v>1.593404906620328</v>
      </c>
      <c r="G603" s="111">
        <f t="shared" si="103"/>
        <v>1.7520758144136024</v>
      </c>
      <c r="H603" s="111">
        <f t="shared" si="103"/>
        <v>2.9788373091193323</v>
      </c>
      <c r="I603" s="111">
        <f t="shared" si="103"/>
        <v>1.7382970035199516</v>
      </c>
      <c r="J603" s="111">
        <f t="shared" si="103"/>
        <v>1.5549006478847627</v>
      </c>
      <c r="K603" s="111">
        <f t="shared" si="103"/>
        <v>1.9604664550198478</v>
      </c>
      <c r="L603" s="111">
        <f t="shared" si="103"/>
        <v>1.5281616058076162</v>
      </c>
      <c r="M603" s="111">
        <f t="shared" si="103"/>
        <v>1.5055590543244886</v>
      </c>
      <c r="N603" s="111">
        <f>IFERROR(N602/N$588,IFERROR(N601/N$588,IFERROR(N600/N$588,N599/N$588)))</f>
        <v>0.81210495024741236</v>
      </c>
      <c r="O603" s="111">
        <f>IFERROR(O602/O$588,IFERROR(O601/O$588,IFERROR(O600/O$588,O599/O$588)))</f>
        <v>0.35522527158353806</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-356379</v>
      </c>
      <c r="C605" s="7">
        <f t="shared" si="104"/>
        <v>-216592</v>
      </c>
      <c r="D605" s="7">
        <f t="shared" si="104"/>
        <v>714775</v>
      </c>
      <c r="E605" s="7">
        <f t="shared" si="104"/>
        <v>-828332</v>
      </c>
      <c r="F605" s="7">
        <f t="shared" si="104"/>
        <v>1081251</v>
      </c>
      <c r="G605" s="7">
        <f t="shared" si="104"/>
        <v>764123</v>
      </c>
      <c r="H605" s="7">
        <f t="shared" si="104"/>
        <v>1410679</v>
      </c>
      <c r="I605" s="7">
        <f t="shared" si="104"/>
        <v>705038</v>
      </c>
      <c r="J605" s="7">
        <f t="shared" si="104"/>
        <v>3339815</v>
      </c>
      <c r="K605" s="7">
        <f t="shared" si="104"/>
        <v>4443186</v>
      </c>
      <c r="L605" s="7">
        <f t="shared" si="104"/>
        <v>2326545</v>
      </c>
      <c r="M605" s="7">
        <f t="shared" si="104"/>
        <v>2860646</v>
      </c>
      <c r="N605" s="8">
        <f t="shared" si="104"/>
        <v>3196352</v>
      </c>
      <c r="O605" s="8">
        <f t="shared" si="104"/>
        <v>1583329</v>
      </c>
      <c r="P605" s="6"/>
      <c r="Q605" s="9" t="s">
        <v>12</v>
      </c>
    </row>
    <row r="606" spans="2:17" x14ac:dyDescent="0.3">
      <c r="B606" s="7">
        <f t="shared" si="104"/>
        <v>267333</v>
      </c>
      <c r="C606" s="7">
        <f t="shared" si="104"/>
        <v>-1152938</v>
      </c>
      <c r="D606" s="7">
        <f t="shared" si="104"/>
        <v>397860</v>
      </c>
      <c r="E606" s="7">
        <f t="shared" si="104"/>
        <v>-498003</v>
      </c>
      <c r="F606" s="7">
        <f t="shared" si="104"/>
        <v>2409649</v>
      </c>
      <c r="G606" s="7">
        <f t="shared" si="104"/>
        <v>1465994</v>
      </c>
      <c r="H606" s="7">
        <f t="shared" si="104"/>
        <v>13236224</v>
      </c>
      <c r="I606" s="7">
        <f t="shared" si="104"/>
        <v>-4276241</v>
      </c>
      <c r="J606" s="7">
        <f t="shared" si="104"/>
        <v>4555002</v>
      </c>
      <c r="K606" s="7">
        <f t="shared" si="104"/>
        <v>5166338</v>
      </c>
      <c r="L606" s="7">
        <f t="shared" si="104"/>
        <v>6358124</v>
      </c>
      <c r="M606" s="7">
        <f t="shared" si="104"/>
        <v>8039707</v>
      </c>
      <c r="N606" s="8">
        <f t="shared" si="104"/>
        <v>-4363249</v>
      </c>
      <c r="O606" s="8">
        <f>IFERROR(O600+O612,"")</f>
        <v>1054299</v>
      </c>
      <c r="P606" s="6"/>
      <c r="Q606" s="9" t="s">
        <v>13</v>
      </c>
    </row>
    <row r="607" spans="2:17" x14ac:dyDescent="0.3">
      <c r="B607" s="7">
        <f t="shared" si="104"/>
        <v>-2145724</v>
      </c>
      <c r="C607" s="7">
        <f t="shared" si="104"/>
        <v>-2030340</v>
      </c>
      <c r="D607" s="7">
        <f t="shared" si="104"/>
        <v>-531264</v>
      </c>
      <c r="E607" s="7">
        <f t="shared" si="104"/>
        <v>-3215657</v>
      </c>
      <c r="F607" s="7">
        <f t="shared" si="104"/>
        <v>3116788</v>
      </c>
      <c r="G607" s="7">
        <f t="shared" si="104"/>
        <v>1437867</v>
      </c>
      <c r="H607" s="7">
        <f t="shared" si="104"/>
        <v>11034982</v>
      </c>
      <c r="I607" s="7">
        <f t="shared" si="104"/>
        <v>-2978654</v>
      </c>
      <c r="J607" s="7">
        <f t="shared" si="104"/>
        <v>7179558</v>
      </c>
      <c r="K607" s="7">
        <f t="shared" si="104"/>
        <v>6844744</v>
      </c>
      <c r="L607" s="7">
        <f t="shared" si="104"/>
        <v>9095964</v>
      </c>
      <c r="M607" s="7">
        <f t="shared" si="104"/>
        <v>6239140</v>
      </c>
      <c r="N607" s="8">
        <f t="shared" si="104"/>
        <v>-3938425</v>
      </c>
      <c r="O607" s="8" t="str">
        <f>IFERROR(O601+O613,"")</f>
        <v/>
      </c>
      <c r="P607" s="6"/>
      <c r="Q607" s="9" t="s">
        <v>14</v>
      </c>
    </row>
    <row r="608" spans="2:17" x14ac:dyDescent="0.3">
      <c r="B608" s="7">
        <f t="shared" si="104"/>
        <v>-3337585</v>
      </c>
      <c r="C608" s="18">
        <f t="shared" si="104"/>
        <v>-1976804.4299999997</v>
      </c>
      <c r="D608" s="18">
        <f t="shared" si="104"/>
        <v>-978085.5400000005</v>
      </c>
      <c r="E608" s="18">
        <f t="shared" si="104"/>
        <v>-2788015.51</v>
      </c>
      <c r="F608" s="18">
        <f t="shared" si="104"/>
        <v>3384968.4999999991</v>
      </c>
      <c r="G608" s="18">
        <f t="shared" si="104"/>
        <v>2350475.33</v>
      </c>
      <c r="H608" s="18">
        <f t="shared" si="104"/>
        <v>13115367.290000001</v>
      </c>
      <c r="I608" s="18">
        <f t="shared" si="104"/>
        <v>-750735.90000000037</v>
      </c>
      <c r="J608" s="18">
        <f t="shared" si="104"/>
        <v>9249378.3599999994</v>
      </c>
      <c r="K608" s="18">
        <f t="shared" si="104"/>
        <v>17802048.369999997</v>
      </c>
      <c r="L608" s="18">
        <f t="shared" si="104"/>
        <v>12145640.430000002</v>
      </c>
      <c r="M608" s="18">
        <f t="shared" si="104"/>
        <v>11274375.370000001</v>
      </c>
      <c r="N608" s="18">
        <f t="shared" si="104"/>
        <v>582539.29999999981</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-856754</v>
      </c>
      <c r="C611" s="7">
        <f t="shared" si="105"/>
        <v>-1458825</v>
      </c>
      <c r="D611" s="7">
        <f t="shared" si="105"/>
        <v>-279467</v>
      </c>
      <c r="E611" s="7">
        <f t="shared" si="105"/>
        <v>-1916837</v>
      </c>
      <c r="F611" s="7">
        <f t="shared" si="105"/>
        <v>-908846</v>
      </c>
      <c r="G611" s="7">
        <f t="shared" si="105"/>
        <v>-1783617</v>
      </c>
      <c r="H611" s="7">
        <f t="shared" si="105"/>
        <v>-1737964</v>
      </c>
      <c r="I611" s="7">
        <f t="shared" si="105"/>
        <v>-2509412</v>
      </c>
      <c r="J611" s="7">
        <f t="shared" si="105"/>
        <v>-426964</v>
      </c>
      <c r="K611" s="7">
        <f t="shared" si="105"/>
        <v>-53320</v>
      </c>
      <c r="L611" s="7">
        <f t="shared" si="105"/>
        <v>-928605</v>
      </c>
      <c r="M611" s="7">
        <f t="shared" si="105"/>
        <v>-1023682</v>
      </c>
      <c r="N611" s="8">
        <f t="shared" si="105"/>
        <v>-313461</v>
      </c>
      <c r="O611" s="8">
        <f t="shared" si="105"/>
        <v>-874176</v>
      </c>
      <c r="P611" s="6"/>
      <c r="Q611" s="9" t="s">
        <v>12</v>
      </c>
    </row>
    <row r="612" spans="2:17" x14ac:dyDescent="0.3">
      <c r="B612" s="7">
        <f t="shared" si="105"/>
        <v>-938916</v>
      </c>
      <c r="C612" s="7">
        <f t="shared" si="105"/>
        <v>-4274964</v>
      </c>
      <c r="D612" s="7">
        <f t="shared" si="105"/>
        <v>-1540283</v>
      </c>
      <c r="E612" s="7">
        <f t="shared" si="105"/>
        <v>-3230430</v>
      </c>
      <c r="F612" s="7">
        <f t="shared" si="105"/>
        <v>-2291657</v>
      </c>
      <c r="G612" s="7">
        <f t="shared" si="105"/>
        <v>-3371247</v>
      </c>
      <c r="H612" s="7">
        <f t="shared" si="105"/>
        <v>-979799</v>
      </c>
      <c r="I612" s="7">
        <f t="shared" si="105"/>
        <v>-10299554</v>
      </c>
      <c r="J612" s="7">
        <f t="shared" si="105"/>
        <v>-1483751</v>
      </c>
      <c r="K612" s="7">
        <f t="shared" si="105"/>
        <v>-746974</v>
      </c>
      <c r="L612" s="7">
        <f t="shared" si="105"/>
        <v>-1905769</v>
      </c>
      <c r="M612" s="7">
        <f t="shared" si="105"/>
        <v>-98059</v>
      </c>
      <c r="N612" s="8">
        <f t="shared" si="105"/>
        <v>-6648275</v>
      </c>
      <c r="O612" s="8">
        <f t="shared" si="105"/>
        <v>-2571285</v>
      </c>
      <c r="P612" s="6"/>
      <c r="Q612" s="9" t="s">
        <v>13</v>
      </c>
    </row>
    <row r="613" spans="2:17" x14ac:dyDescent="0.3">
      <c r="B613" s="7">
        <f t="shared" si="105"/>
        <v>-4322947</v>
      </c>
      <c r="C613" s="7">
        <f t="shared" si="105"/>
        <v>-5560235</v>
      </c>
      <c r="D613" s="7">
        <f t="shared" si="105"/>
        <v>-2836525</v>
      </c>
      <c r="E613" s="7">
        <f t="shared" si="105"/>
        <v>-4281871</v>
      </c>
      <c r="F613" s="7">
        <f t="shared" si="105"/>
        <v>-3691852</v>
      </c>
      <c r="G613" s="7">
        <f t="shared" si="105"/>
        <v>-6213105</v>
      </c>
      <c r="H613" s="7">
        <f t="shared" si="105"/>
        <v>-6202772</v>
      </c>
      <c r="I613" s="7">
        <f t="shared" si="105"/>
        <v>-12161232</v>
      </c>
      <c r="J613" s="7">
        <f t="shared" si="105"/>
        <v>-2685696</v>
      </c>
      <c r="K613" s="7">
        <f t="shared" si="105"/>
        <v>-4363686</v>
      </c>
      <c r="L613" s="7">
        <f t="shared" si="105"/>
        <v>-3281309</v>
      </c>
      <c r="M613" s="7">
        <f t="shared" si="105"/>
        <v>-4373705</v>
      </c>
      <c r="N613" s="8">
        <f t="shared" si="105"/>
        <v>-7313134</v>
      </c>
      <c r="O613" s="8" t="str">
        <f t="shared" si="105"/>
        <v/>
      </c>
      <c r="P613" s="6"/>
      <c r="Q613" s="9" t="s">
        <v>14</v>
      </c>
    </row>
    <row r="614" spans="2:17" x14ac:dyDescent="0.3">
      <c r="B614" s="7">
        <f t="shared" si="105"/>
        <v>-6556854</v>
      </c>
      <c r="C614" s="7">
        <f t="shared" si="105"/>
        <v>-7553840.6299999999</v>
      </c>
      <c r="D614" s="7">
        <f t="shared" si="105"/>
        <v>-4908541.82</v>
      </c>
      <c r="E614" s="7">
        <f t="shared" si="105"/>
        <v>-10544229</v>
      </c>
      <c r="F614" s="7">
        <f t="shared" si="105"/>
        <v>-6476133.4500000002</v>
      </c>
      <c r="G614" s="7">
        <f t="shared" si="105"/>
        <v>-8674512.6300000008</v>
      </c>
      <c r="H614" s="7">
        <f t="shared" si="105"/>
        <v>-8650855.8499999996</v>
      </c>
      <c r="I614" s="7">
        <f t="shared" si="105"/>
        <v>-14449054.76</v>
      </c>
      <c r="J614" s="7">
        <f t="shared" si="105"/>
        <v>-5123807.04</v>
      </c>
      <c r="K614" s="7">
        <f t="shared" si="105"/>
        <v>-8796862.3499999996</v>
      </c>
      <c r="L614" s="7">
        <f t="shared" si="105"/>
        <v>-4993689.67</v>
      </c>
      <c r="M614" s="7">
        <f t="shared" si="105"/>
        <v>-6496874.7699999996</v>
      </c>
      <c r="N614" s="8">
        <f t="shared" si="105"/>
        <v>-7178826.3700000001</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333678</v>
      </c>
      <c r="C616" s="7">
        <f t="shared" si="106"/>
        <v>-1262963</v>
      </c>
      <c r="D616" s="7">
        <f t="shared" si="106"/>
        <v>-1082603</v>
      </c>
      <c r="E616" s="7">
        <f t="shared" si="106"/>
        <v>-1740838</v>
      </c>
      <c r="F616" s="7">
        <f t="shared" si="106"/>
        <v>-2395789</v>
      </c>
      <c r="G616" s="7">
        <f t="shared" si="106"/>
        <v>-3370008</v>
      </c>
      <c r="H616" s="7">
        <f t="shared" si="106"/>
        <v>-2425577</v>
      </c>
      <c r="I616" s="7">
        <f t="shared" si="106"/>
        <v>-3462360</v>
      </c>
      <c r="J616" s="7">
        <f t="shared" si="106"/>
        <v>-2846419</v>
      </c>
      <c r="K616" s="7">
        <f t="shared" si="106"/>
        <v>-1360042</v>
      </c>
      <c r="L616" s="7">
        <f t="shared" si="106"/>
        <v>-610824</v>
      </c>
      <c r="M616" s="7">
        <f t="shared" si="106"/>
        <v>-2914400</v>
      </c>
      <c r="N616" s="8">
        <f t="shared" si="106"/>
        <v>-3421157</v>
      </c>
      <c r="O616" s="8">
        <f t="shared" si="106"/>
        <v>252867</v>
      </c>
      <c r="P616" s="6"/>
      <c r="Q616" s="9" t="s">
        <v>12</v>
      </c>
    </row>
    <row r="617" spans="2:17" x14ac:dyDescent="0.3">
      <c r="B617" s="7">
        <f t="shared" si="106"/>
        <v>-648296</v>
      </c>
      <c r="C617" s="7">
        <f t="shared" si="106"/>
        <v>-5009409</v>
      </c>
      <c r="D617" s="7">
        <f t="shared" si="106"/>
        <v>-2625487</v>
      </c>
      <c r="E617" s="7">
        <f t="shared" si="106"/>
        <v>-3803741</v>
      </c>
      <c r="F617" s="7">
        <f t="shared" si="106"/>
        <v>-4191842</v>
      </c>
      <c r="G617" s="7">
        <f t="shared" si="106"/>
        <v>-5670176</v>
      </c>
      <c r="H617" s="7">
        <f t="shared" si="106"/>
        <v>-7753196</v>
      </c>
      <c r="I617" s="7">
        <f t="shared" si="106"/>
        <v>-10739873</v>
      </c>
      <c r="J617" s="7">
        <f t="shared" si="106"/>
        <v>-1628143</v>
      </c>
      <c r="K617" s="7">
        <f t="shared" si="106"/>
        <v>-3869719</v>
      </c>
      <c r="L617" s="7">
        <f t="shared" si="106"/>
        <v>-5129682</v>
      </c>
      <c r="M617" s="7">
        <f t="shared" si="106"/>
        <v>-9582101</v>
      </c>
      <c r="N617" s="8">
        <f t="shared" si="106"/>
        <v>-6172475</v>
      </c>
      <c r="O617" s="8">
        <f t="shared" si="106"/>
        <v>-1565427</v>
      </c>
      <c r="P617" s="6"/>
      <c r="Q617" s="9" t="s">
        <v>13</v>
      </c>
    </row>
    <row r="618" spans="2:17" x14ac:dyDescent="0.3">
      <c r="B618" s="7">
        <f t="shared" si="106"/>
        <v>-3141483</v>
      </c>
      <c r="C618" s="7">
        <f t="shared" si="106"/>
        <v>-5954893</v>
      </c>
      <c r="D618" s="7">
        <f t="shared" si="106"/>
        <v>-3279663</v>
      </c>
      <c r="E618" s="7">
        <f t="shared" si="106"/>
        <v>-6253568</v>
      </c>
      <c r="F618" s="7">
        <f t="shared" si="106"/>
        <v>-4224025</v>
      </c>
      <c r="G618" s="7">
        <f t="shared" si="106"/>
        <v>-6804778</v>
      </c>
      <c r="H618" s="7">
        <f t="shared" si="106"/>
        <v>-10135811</v>
      </c>
      <c r="I618" s="7">
        <f t="shared" si="106"/>
        <v>-13378053</v>
      </c>
      <c r="J618" s="7">
        <f t="shared" si="106"/>
        <v>-3981371</v>
      </c>
      <c r="K618" s="7">
        <f t="shared" si="106"/>
        <v>-7754373</v>
      </c>
      <c r="L618" s="7">
        <f t="shared" si="106"/>
        <v>-16457452</v>
      </c>
      <c r="M618" s="7">
        <f t="shared" si="106"/>
        <v>-12229122</v>
      </c>
      <c r="N618" s="8">
        <f t="shared" si="106"/>
        <v>-7085758</v>
      </c>
      <c r="O618" s="8" t="str">
        <f t="shared" si="106"/>
        <v/>
      </c>
      <c r="P618" s="6"/>
      <c r="Q618" s="9" t="s">
        <v>14</v>
      </c>
    </row>
    <row r="619" spans="2:17" x14ac:dyDescent="0.3">
      <c r="B619" s="7">
        <f t="shared" si="106"/>
        <v>-4864833</v>
      </c>
      <c r="C619" s="7">
        <f t="shared" si="106"/>
        <v>-8489064.5700000003</v>
      </c>
      <c r="D619" s="7">
        <f t="shared" si="106"/>
        <v>-5413164.6600000001</v>
      </c>
      <c r="E619" s="7">
        <f t="shared" si="106"/>
        <v>-12436963.779999999</v>
      </c>
      <c r="F619" s="7">
        <f t="shared" si="106"/>
        <v>-6077532.2199999997</v>
      </c>
      <c r="G619" s="7">
        <f t="shared" si="106"/>
        <v>-9809338.3300000001</v>
      </c>
      <c r="H619" s="7">
        <f t="shared" si="106"/>
        <v>-13853745.02</v>
      </c>
      <c r="I619" s="7">
        <f t="shared" si="106"/>
        <v>-16674627.41</v>
      </c>
      <c r="J619" s="7">
        <f t="shared" si="106"/>
        <v>-5941866.0999999996</v>
      </c>
      <c r="K619" s="7">
        <f t="shared" si="106"/>
        <v>-14576047.74</v>
      </c>
      <c r="L619" s="7">
        <f t="shared" si="106"/>
        <v>-18449704.859999999</v>
      </c>
      <c r="M619" s="7">
        <f t="shared" si="106"/>
        <v>-15896220.77</v>
      </c>
      <c r="N619" s="8">
        <f t="shared" si="106"/>
        <v>-7732240.6900000004</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-329444</v>
      </c>
      <c r="C621" s="7">
        <f t="shared" si="107"/>
        <v>-435906</v>
      </c>
      <c r="D621" s="7">
        <f t="shared" si="107"/>
        <v>-65130</v>
      </c>
      <c r="E621" s="7">
        <f t="shared" si="107"/>
        <v>641980</v>
      </c>
      <c r="F621" s="7">
        <f t="shared" si="107"/>
        <v>448418</v>
      </c>
      <c r="G621" s="7">
        <f t="shared" si="107"/>
        <v>-325959</v>
      </c>
      <c r="H621" s="7">
        <f t="shared" si="107"/>
        <v>-313692</v>
      </c>
      <c r="I621" s="7">
        <f t="shared" si="107"/>
        <v>-965106</v>
      </c>
      <c r="J621" s="7">
        <f t="shared" si="107"/>
        <v>-1222143</v>
      </c>
      <c r="K621" s="7">
        <f t="shared" si="107"/>
        <v>-3075748</v>
      </c>
      <c r="L621" s="7">
        <f t="shared" si="107"/>
        <v>-271078</v>
      </c>
      <c r="M621" s="7">
        <f t="shared" si="107"/>
        <v>-1174359</v>
      </c>
      <c r="N621" s="7">
        <f t="shared" si="107"/>
        <v>6974556</v>
      </c>
      <c r="O621" s="7">
        <f t="shared" si="107"/>
        <v>-3917104</v>
      </c>
      <c r="P621" s="6"/>
      <c r="Q621" s="9" t="s">
        <v>12</v>
      </c>
    </row>
    <row r="622" spans="2:17" x14ac:dyDescent="0.3">
      <c r="B622" s="7">
        <f t="shared" si="107"/>
        <v>-729688</v>
      </c>
      <c r="C622" s="7">
        <f t="shared" si="107"/>
        <v>1431625</v>
      </c>
      <c r="D622" s="7">
        <f t="shared" si="107"/>
        <v>52945</v>
      </c>
      <c r="E622" s="7">
        <f t="shared" si="107"/>
        <v>1220772</v>
      </c>
      <c r="F622" s="7">
        <f t="shared" si="107"/>
        <v>283314</v>
      </c>
      <c r="G622" s="7">
        <f t="shared" si="107"/>
        <v>-13615</v>
      </c>
      <c r="H622" s="7">
        <f t="shared" si="107"/>
        <v>-6561212</v>
      </c>
      <c r="I622" s="7">
        <f t="shared" si="107"/>
        <v>3987250</v>
      </c>
      <c r="J622" s="7">
        <f t="shared" si="107"/>
        <v>-5459341</v>
      </c>
      <c r="K622" s="7">
        <f t="shared" si="107"/>
        <v>-2490044</v>
      </c>
      <c r="L622" s="7">
        <f t="shared" si="107"/>
        <v>-3034836</v>
      </c>
      <c r="M622" s="7">
        <f t="shared" si="107"/>
        <v>1347626</v>
      </c>
      <c r="N622" s="7">
        <f t="shared" si="107"/>
        <v>4581085</v>
      </c>
      <c r="O622" s="7">
        <f t="shared" si="107"/>
        <v>-4223590</v>
      </c>
      <c r="P622" s="6"/>
      <c r="Q622" s="9" t="s">
        <v>13</v>
      </c>
    </row>
    <row r="623" spans="2:17" x14ac:dyDescent="0.3">
      <c r="B623" s="7">
        <f t="shared" si="107"/>
        <v>1132373</v>
      </c>
      <c r="C623" s="7">
        <f t="shared" si="107"/>
        <v>1538667</v>
      </c>
      <c r="D623" s="7">
        <f t="shared" si="107"/>
        <v>-229369</v>
      </c>
      <c r="E623" s="7">
        <f t="shared" si="107"/>
        <v>5186560</v>
      </c>
      <c r="F623" s="7">
        <f t="shared" si="107"/>
        <v>-372158</v>
      </c>
      <c r="G623" s="7">
        <f t="shared" si="107"/>
        <v>-1475246</v>
      </c>
      <c r="H623" s="7">
        <f t="shared" si="107"/>
        <v>-7501296</v>
      </c>
      <c r="I623" s="7">
        <f t="shared" si="107"/>
        <v>3572026</v>
      </c>
      <c r="J623" s="7">
        <f t="shared" si="107"/>
        <v>-6623743</v>
      </c>
      <c r="K623" s="7">
        <f t="shared" si="107"/>
        <v>-3968262</v>
      </c>
      <c r="L623" s="7">
        <f t="shared" si="107"/>
        <v>4451148</v>
      </c>
      <c r="M623" s="7">
        <f t="shared" si="107"/>
        <v>321667</v>
      </c>
      <c r="N623" s="7">
        <f t="shared" si="107"/>
        <v>8076353</v>
      </c>
      <c r="O623" s="7" t="str">
        <f t="shared" si="107"/>
        <v/>
      </c>
      <c r="P623" s="6"/>
      <c r="Q623" s="9" t="s">
        <v>14</v>
      </c>
    </row>
    <row r="624" spans="2:17" x14ac:dyDescent="0.3">
      <c r="B624" s="7">
        <f t="shared" si="107"/>
        <v>3026909</v>
      </c>
      <c r="C624" s="7">
        <f t="shared" si="107"/>
        <v>2239237.15</v>
      </c>
      <c r="D624" s="7">
        <f t="shared" si="107"/>
        <v>519718</v>
      </c>
      <c r="E624" s="7">
        <f t="shared" si="107"/>
        <v>4745697.17</v>
      </c>
      <c r="F624" s="7">
        <f t="shared" si="107"/>
        <v>-1725362.44</v>
      </c>
      <c r="G624" s="7">
        <f t="shared" si="107"/>
        <v>-2357106.27</v>
      </c>
      <c r="H624" s="7">
        <f t="shared" si="107"/>
        <v>-7176874.9500000002</v>
      </c>
      <c r="I624" s="7">
        <f t="shared" si="107"/>
        <v>3066260.64</v>
      </c>
      <c r="J624" s="7">
        <f t="shared" si="107"/>
        <v>-8520107.7400000002</v>
      </c>
      <c r="K624" s="7">
        <f t="shared" si="107"/>
        <v>-12016014.220000001</v>
      </c>
      <c r="L624" s="7">
        <f t="shared" si="107"/>
        <v>1884320.65</v>
      </c>
      <c r="M624" s="7">
        <f t="shared" si="107"/>
        <v>-2665956.62</v>
      </c>
      <c r="N624" s="7">
        <f t="shared" si="107"/>
        <v>5113988.2300000004</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2"/>
    </row>
    <row r="626" spans="2:17" x14ac:dyDescent="0.3">
      <c r="B626" s="7">
        <f t="shared" ref="B626:O629" si="108">IFERROR(VLOOKUP($B$625,$221:$343,MATCH($Q626&amp;"/"&amp;B$348,$219:$219,0),FALSE),"")</f>
        <v>504609</v>
      </c>
      <c r="C626" s="7">
        <f t="shared" si="108"/>
        <v>-456636</v>
      </c>
      <c r="D626" s="7">
        <f t="shared" si="108"/>
        <v>-153491</v>
      </c>
      <c r="E626" s="7">
        <f t="shared" si="108"/>
        <v>-10353</v>
      </c>
      <c r="F626" s="7">
        <f t="shared" si="108"/>
        <v>42726</v>
      </c>
      <c r="G626" s="7">
        <f t="shared" si="108"/>
        <v>-1148227</v>
      </c>
      <c r="H626" s="7">
        <f t="shared" si="108"/>
        <v>409374</v>
      </c>
      <c r="I626" s="7">
        <f t="shared" si="108"/>
        <v>-1213016</v>
      </c>
      <c r="J626" s="7">
        <f t="shared" si="108"/>
        <v>-301783</v>
      </c>
      <c r="K626" s="7">
        <f t="shared" si="108"/>
        <v>60716</v>
      </c>
      <c r="L626" s="7">
        <f t="shared" si="108"/>
        <v>2373248</v>
      </c>
      <c r="M626" s="7">
        <f t="shared" si="108"/>
        <v>-204431</v>
      </c>
      <c r="N626" s="8">
        <f t="shared" si="108"/>
        <v>7063212</v>
      </c>
      <c r="O626" s="8">
        <f t="shared" si="108"/>
        <v>-1206732</v>
      </c>
      <c r="P626" s="6"/>
      <c r="Q626" s="9" t="s">
        <v>12</v>
      </c>
    </row>
    <row r="627" spans="2:17" x14ac:dyDescent="0.3">
      <c r="B627" s="7">
        <f t="shared" si="108"/>
        <v>-171735</v>
      </c>
      <c r="C627" s="7">
        <f t="shared" si="108"/>
        <v>-455758</v>
      </c>
      <c r="D627" s="7">
        <f t="shared" si="108"/>
        <v>-634399</v>
      </c>
      <c r="E627" s="7">
        <f t="shared" si="108"/>
        <v>149458</v>
      </c>
      <c r="F627" s="7">
        <f t="shared" si="108"/>
        <v>792778</v>
      </c>
      <c r="G627" s="7">
        <f t="shared" si="108"/>
        <v>-846550</v>
      </c>
      <c r="H627" s="7">
        <f t="shared" si="108"/>
        <v>-98385</v>
      </c>
      <c r="I627" s="7">
        <f t="shared" si="108"/>
        <v>-729310</v>
      </c>
      <c r="J627" s="7">
        <f t="shared" si="108"/>
        <v>-1048731</v>
      </c>
      <c r="K627" s="7">
        <f t="shared" si="108"/>
        <v>-446451</v>
      </c>
      <c r="L627" s="7">
        <f t="shared" si="108"/>
        <v>99375</v>
      </c>
      <c r="M627" s="7">
        <f t="shared" si="108"/>
        <v>-96709</v>
      </c>
      <c r="N627" s="8">
        <f t="shared" si="108"/>
        <v>693636</v>
      </c>
      <c r="O627" s="8">
        <f t="shared" si="108"/>
        <v>-2163433</v>
      </c>
      <c r="P627" s="6"/>
      <c r="Q627" s="9" t="s">
        <v>13</v>
      </c>
    </row>
    <row r="628" spans="2:17" x14ac:dyDescent="0.3">
      <c r="B628" s="7">
        <f t="shared" si="108"/>
        <v>168113</v>
      </c>
      <c r="C628" s="7">
        <f t="shared" si="108"/>
        <v>-886331</v>
      </c>
      <c r="D628" s="7">
        <f t="shared" si="108"/>
        <v>-1203771</v>
      </c>
      <c r="E628" s="7">
        <f t="shared" si="108"/>
        <v>-794</v>
      </c>
      <c r="F628" s="7">
        <f t="shared" si="108"/>
        <v>2212457</v>
      </c>
      <c r="G628" s="7">
        <f t="shared" si="108"/>
        <v>-629052</v>
      </c>
      <c r="H628" s="7">
        <f t="shared" si="108"/>
        <v>-399353</v>
      </c>
      <c r="I628" s="7">
        <f t="shared" si="108"/>
        <v>-623449</v>
      </c>
      <c r="J628" s="7">
        <f t="shared" si="108"/>
        <v>-739860</v>
      </c>
      <c r="K628" s="7">
        <f t="shared" si="108"/>
        <v>-514205</v>
      </c>
      <c r="L628" s="7">
        <f t="shared" si="108"/>
        <v>370969</v>
      </c>
      <c r="M628" s="7">
        <f t="shared" si="108"/>
        <v>-1294610</v>
      </c>
      <c r="N628" s="8">
        <f t="shared" si="108"/>
        <v>4365304</v>
      </c>
      <c r="O628" s="8" t="str">
        <f t="shared" si="108"/>
        <v/>
      </c>
      <c r="P628" s="6"/>
      <c r="Q628" s="9" t="s">
        <v>14</v>
      </c>
    </row>
    <row r="629" spans="2:17" x14ac:dyDescent="0.3">
      <c r="B629" s="7">
        <f t="shared" si="108"/>
        <v>1381345</v>
      </c>
      <c r="C629" s="7">
        <f t="shared" si="108"/>
        <v>-672791.22</v>
      </c>
      <c r="D629" s="7">
        <f t="shared" si="108"/>
        <v>-962990.39</v>
      </c>
      <c r="E629" s="7">
        <f t="shared" si="108"/>
        <v>64946.879999999997</v>
      </c>
      <c r="F629" s="7">
        <f t="shared" si="108"/>
        <v>2058207.29</v>
      </c>
      <c r="G629" s="7">
        <f t="shared" si="108"/>
        <v>-1141456.6399999999</v>
      </c>
      <c r="H629" s="7">
        <f t="shared" si="108"/>
        <v>735603.17</v>
      </c>
      <c r="I629" s="7">
        <f t="shared" si="108"/>
        <v>89952.09</v>
      </c>
      <c r="J629" s="7">
        <f t="shared" si="108"/>
        <v>-88788.44</v>
      </c>
      <c r="K629" s="7">
        <f t="shared" si="108"/>
        <v>6848.77</v>
      </c>
      <c r="L629" s="7">
        <f t="shared" si="108"/>
        <v>573945.88</v>
      </c>
      <c r="M629" s="7">
        <f t="shared" si="108"/>
        <v>-790927.24</v>
      </c>
      <c r="N629" s="8">
        <f t="shared" si="108"/>
        <v>5143113.21</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09">B588/B402</f>
        <v>4.9922277153777041E-2</v>
      </c>
      <c r="C632" s="29">
        <f t="shared" si="109"/>
        <v>9.7290100152041245E-2</v>
      </c>
      <c r="D632" s="29">
        <f t="shared" si="109"/>
        <v>2.1000288613232051E-2</v>
      </c>
      <c r="E632" s="29">
        <f t="shared" si="109"/>
        <v>3.2128476083673113E-2</v>
      </c>
      <c r="F632" s="29">
        <f t="shared" si="109"/>
        <v>8.8052957433084125E-2</v>
      </c>
      <c r="G632" s="29">
        <f t="shared" si="109"/>
        <v>8.1153321182550586E-2</v>
      </c>
      <c r="H632" s="29">
        <f t="shared" si="109"/>
        <v>8.2068144362860196E-2</v>
      </c>
      <c r="I632" s="29">
        <f t="shared" si="109"/>
        <v>7.6474723676326878E-2</v>
      </c>
      <c r="J632" s="29">
        <f t="shared" si="109"/>
        <v>8.8434240529724137E-2</v>
      </c>
      <c r="K632" s="29">
        <f t="shared" si="109"/>
        <v>0.11252583454003581</v>
      </c>
      <c r="L632" s="29">
        <f t="shared" si="109"/>
        <v>6.9357514221750904E-2</v>
      </c>
      <c r="M632" s="29">
        <f t="shared" si="109"/>
        <v>6.9461214579892724E-2</v>
      </c>
      <c r="N632" s="29">
        <f t="shared" si="109"/>
        <v>4.3093952043076464E-2</v>
      </c>
      <c r="O632" s="29">
        <f t="shared" si="109"/>
        <v>4.5685109368371307E-2</v>
      </c>
      <c r="P632" s="6"/>
      <c r="Q632" s="89" t="s">
        <v>37</v>
      </c>
    </row>
    <row r="633" spans="2:17" x14ac:dyDescent="0.3">
      <c r="B633" s="29">
        <f t="shared" ref="B633:O633" si="110">((B551*(1-B582))/(B457+B432))</f>
        <v>6.6254164100914711E-2</v>
      </c>
      <c r="C633" s="29">
        <f t="shared" si="110"/>
        <v>0.13643177161759451</v>
      </c>
      <c r="D633" s="29">
        <f t="shared" si="110"/>
        <v>4.2855885418198361E-2</v>
      </c>
      <c r="E633" s="29">
        <f t="shared" si="110"/>
        <v>4.8853199240680344E-2</v>
      </c>
      <c r="F633" s="29">
        <f t="shared" si="110"/>
        <v>0.1278527548348731</v>
      </c>
      <c r="G633" s="29">
        <f t="shared" si="110"/>
        <v>0.11441197972713585</v>
      </c>
      <c r="H633" s="29">
        <f t="shared" si="110"/>
        <v>0.12631664012295701</v>
      </c>
      <c r="I633" s="29">
        <f t="shared" si="110"/>
        <v>0.11215933882387394</v>
      </c>
      <c r="J633" s="29">
        <f t="shared" si="110"/>
        <v>0.12806368692474676</v>
      </c>
      <c r="K633" s="29">
        <f t="shared" si="110"/>
        <v>0.18423097720608714</v>
      </c>
      <c r="L633" s="29">
        <f t="shared" si="110"/>
        <v>0.11054826758236465</v>
      </c>
      <c r="M633" s="29">
        <f t="shared" si="110"/>
        <v>0.10347786146894244</v>
      </c>
      <c r="N633" s="29">
        <f t="shared" si="110"/>
        <v>5.5478666038083553E-2</v>
      </c>
      <c r="O633" s="29">
        <f t="shared" si="110"/>
        <v>9.1754281117192985E-2</v>
      </c>
      <c r="P633" s="6"/>
      <c r="Q633" s="89" t="s">
        <v>38</v>
      </c>
    </row>
    <row r="634" spans="2:17" x14ac:dyDescent="0.3">
      <c r="B634" s="29">
        <f t="shared" ref="B634:O634" si="111">B588/B457</f>
        <v>0.15075508032632221</v>
      </c>
      <c r="C634" s="29">
        <f t="shared" si="111"/>
        <v>0.26516993068693434</v>
      </c>
      <c r="D634" s="29">
        <f t="shared" si="111"/>
        <v>6.09698632375082E-2</v>
      </c>
      <c r="E634" s="29">
        <f t="shared" si="111"/>
        <v>0.10309800086768549</v>
      </c>
      <c r="F634" s="29">
        <f t="shared" si="111"/>
        <v>0.24411633124374249</v>
      </c>
      <c r="G634" s="29">
        <f t="shared" si="111"/>
        <v>0.17393045009511873</v>
      </c>
      <c r="H634" s="29">
        <f t="shared" si="111"/>
        <v>0.17812838655397376</v>
      </c>
      <c r="I634" s="29">
        <f t="shared" si="111"/>
        <v>0.17154754331398339</v>
      </c>
      <c r="J634" s="29">
        <f t="shared" si="111"/>
        <v>0.17763876237840631</v>
      </c>
      <c r="K634" s="29">
        <f t="shared" si="111"/>
        <v>0.2195375292830691</v>
      </c>
      <c r="L634" s="29">
        <f t="shared" si="111"/>
        <v>0.17064250888625851</v>
      </c>
      <c r="M634" s="29">
        <f t="shared" si="111"/>
        <v>0.16364918156668681</v>
      </c>
      <c r="N634" s="29">
        <f t="shared" si="111"/>
        <v>0.13893138738914781</v>
      </c>
      <c r="O634" s="29">
        <f t="shared" si="111"/>
        <v>0.14336509578748946</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2">B378/B414</f>
        <v>0.64574666027049299</v>
      </c>
      <c r="C636" s="27">
        <f t="shared" si="112"/>
        <v>0.59809892667616305</v>
      </c>
      <c r="D636" s="27">
        <f t="shared" si="112"/>
        <v>0.37080813991304601</v>
      </c>
      <c r="E636" s="27">
        <f t="shared" si="112"/>
        <v>0.21441115373949843</v>
      </c>
      <c r="F636" s="27">
        <f t="shared" si="112"/>
        <v>0.43655306684638162</v>
      </c>
      <c r="G636" s="27">
        <f t="shared" si="112"/>
        <v>0.35573942682089166</v>
      </c>
      <c r="H636" s="27">
        <f t="shared" si="112"/>
        <v>0.49680782872498375</v>
      </c>
      <c r="I636" s="27">
        <f t="shared" si="112"/>
        <v>0.47244327812581771</v>
      </c>
      <c r="J636" s="27">
        <f t="shared" si="112"/>
        <v>0.44756279283774519</v>
      </c>
      <c r="K636" s="27">
        <f t="shared" si="112"/>
        <v>0.91363276018828576</v>
      </c>
      <c r="L636" s="27">
        <f t="shared" si="112"/>
        <v>0.62166513482749564</v>
      </c>
      <c r="M636" s="27">
        <f t="shared" si="112"/>
        <v>0.77714247491570243</v>
      </c>
      <c r="N636" s="27">
        <f t="shared" si="112"/>
        <v>0.78175596442926765</v>
      </c>
      <c r="O636" s="27">
        <f>O378/O414</f>
        <v>0.92384538807902472</v>
      </c>
      <c r="P636" s="6"/>
      <c r="Q636" s="89" t="s">
        <v>2411</v>
      </c>
    </row>
    <row r="637" spans="2:17" x14ac:dyDescent="0.3">
      <c r="B637" s="27">
        <f t="shared" ref="B637:N637" si="113">(B378-B372)/B414</f>
        <v>0.64574666027049299</v>
      </c>
      <c r="C637" s="27">
        <f t="shared" si="113"/>
        <v>0.59809892667616305</v>
      </c>
      <c r="D637" s="27">
        <f t="shared" si="113"/>
        <v>0.37080813991304601</v>
      </c>
      <c r="E637" s="27">
        <f t="shared" si="113"/>
        <v>0.21441115373949843</v>
      </c>
      <c r="F637" s="27">
        <f t="shared" si="113"/>
        <v>0.43655306684638162</v>
      </c>
      <c r="G637" s="27">
        <f t="shared" si="113"/>
        <v>0.35573942682089166</v>
      </c>
      <c r="H637" s="27">
        <f t="shared" si="113"/>
        <v>0.49680782872498375</v>
      </c>
      <c r="I637" s="27">
        <f t="shared" si="113"/>
        <v>0.47244327812581771</v>
      </c>
      <c r="J637" s="27">
        <f t="shared" si="113"/>
        <v>0.41876533141226874</v>
      </c>
      <c r="K637" s="27">
        <f t="shared" si="113"/>
        <v>0.66240189243024017</v>
      </c>
      <c r="L637" s="27">
        <f t="shared" si="113"/>
        <v>0.30527934621429043</v>
      </c>
      <c r="M637" s="27">
        <f t="shared" si="113"/>
        <v>0.3803872461603422</v>
      </c>
      <c r="N637" s="27">
        <f t="shared" si="113"/>
        <v>0.48613637620104111</v>
      </c>
      <c r="O637" s="27">
        <f>(O378-O372)/O414</f>
        <v>0.56828071474505037</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4">B432/B457</f>
        <v>1.1456109733958824</v>
      </c>
      <c r="C639" s="27">
        <f t="shared" si="114"/>
        <v>0.96040988496901836</v>
      </c>
      <c r="D639" s="27">
        <f t="shared" si="114"/>
        <v>1.0754345138683044</v>
      </c>
      <c r="E639" s="27">
        <f t="shared" si="114"/>
        <v>1.297111562865352</v>
      </c>
      <c r="F639" s="27">
        <f t="shared" si="114"/>
        <v>1.0172207641705768</v>
      </c>
      <c r="G639" s="27">
        <f t="shared" si="114"/>
        <v>0.54855250964420132</v>
      </c>
      <c r="H639" s="27">
        <f t="shared" si="114"/>
        <v>0.39060877500526431</v>
      </c>
      <c r="I639" s="27">
        <f t="shared" si="114"/>
        <v>0.4932146958235249</v>
      </c>
      <c r="J639" s="27">
        <f t="shared" si="114"/>
        <v>0.34983321852451926</v>
      </c>
      <c r="K639" s="27">
        <f t="shared" si="114"/>
        <v>0.15496247634361771</v>
      </c>
      <c r="L639" s="27">
        <f t="shared" si="114"/>
        <v>0.46386816427735494</v>
      </c>
      <c r="M639" s="27">
        <f t="shared" si="114"/>
        <v>0.4717767134449698</v>
      </c>
      <c r="N639" s="27">
        <f t="shared" si="114"/>
        <v>1.3386286669159049</v>
      </c>
      <c r="O639" s="27">
        <f>O432/O457</f>
        <v>0.66595668438033495</v>
      </c>
      <c r="P639" s="6"/>
      <c r="Q639" s="89" t="s">
        <v>40</v>
      </c>
    </row>
    <row r="640" spans="2:17" x14ac:dyDescent="0.3">
      <c r="B640" s="27">
        <f t="shared" ref="B640:N640" si="115">B432/B588</f>
        <v>7.5991533480404758</v>
      </c>
      <c r="C640" s="27">
        <f t="shared" si="115"/>
        <v>3.6218657314614608</v>
      </c>
      <c r="D640" s="27">
        <f t="shared" si="115"/>
        <v>17.638788358093365</v>
      </c>
      <c r="E640" s="27">
        <f t="shared" si="115"/>
        <v>12.581345437823247</v>
      </c>
      <c r="F640" s="27">
        <f t="shared" si="115"/>
        <v>4.1669508917652616</v>
      </c>
      <c r="G640" s="27">
        <f t="shared" si="115"/>
        <v>3.1538612666396828</v>
      </c>
      <c r="H640" s="27">
        <f t="shared" si="115"/>
        <v>2.1928496774819659</v>
      </c>
      <c r="I640" s="27">
        <f t="shared" si="115"/>
        <v>2.8750904052341588</v>
      </c>
      <c r="J640" s="27">
        <f t="shared" si="115"/>
        <v>1.9693518117363604</v>
      </c>
      <c r="K640" s="27">
        <f t="shared" si="115"/>
        <v>0.70585870602474943</v>
      </c>
      <c r="L640" s="27">
        <f t="shared" si="115"/>
        <v>2.7183623078733889</v>
      </c>
      <c r="M640" s="27">
        <f t="shared" si="115"/>
        <v>2.882854096356855</v>
      </c>
      <c r="N640" s="27">
        <f t="shared" si="115"/>
        <v>9.6351781413252304</v>
      </c>
      <c r="O640" s="27">
        <f>O432/O588</f>
        <v>4.6451800608949094</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6">365/(C465/((C366+B366)/2))</f>
        <v>16.983247283983612</v>
      </c>
      <c r="D642" s="43">
        <f t="shared" si="116"/>
        <v>19.661397833578977</v>
      </c>
      <c r="E642" s="43">
        <f t="shared" si="116"/>
        <v>45.832406497280857</v>
      </c>
      <c r="F642" s="43">
        <f t="shared" si="116"/>
        <v>48.636204772168298</v>
      </c>
      <c r="G642" s="43">
        <f t="shared" si="116"/>
        <v>52.689715540452575</v>
      </c>
      <c r="H642" s="43">
        <f t="shared" si="116"/>
        <v>56.245506252374511</v>
      </c>
      <c r="I642" s="43">
        <f t="shared" si="116"/>
        <v>47.021053917548159</v>
      </c>
      <c r="J642" s="43">
        <f t="shared" si="116"/>
        <v>39.876678891371569</v>
      </c>
      <c r="K642" s="43">
        <f t="shared" si="116"/>
        <v>45.481589600276543</v>
      </c>
      <c r="L642" s="43">
        <f t="shared" si="116"/>
        <v>46.284614768380671</v>
      </c>
      <c r="M642" s="43">
        <f t="shared" si="116"/>
        <v>46.766089622282507</v>
      </c>
      <c r="N642" s="44">
        <f t="shared" si="116"/>
        <v>69.369590976032939</v>
      </c>
      <c r="O642" s="44">
        <f t="shared" si="116"/>
        <v>84.722363317175876</v>
      </c>
      <c r="P642" s="40"/>
      <c r="Q642" s="41" t="s">
        <v>60</v>
      </c>
    </row>
    <row r="643" spans="2:17" x14ac:dyDescent="0.3">
      <c r="B643" s="42"/>
      <c r="C643" s="43" t="e">
        <f t="shared" ref="C643:O643" si="117">365/(C503/((C372+B372)/2))</f>
        <v>#DIV/0!</v>
      </c>
      <c r="D643" s="43" t="e">
        <f t="shared" si="117"/>
        <v>#DIV/0!</v>
      </c>
      <c r="E643" s="43" t="e">
        <f t="shared" si="117"/>
        <v>#DIV/0!</v>
      </c>
      <c r="F643" s="43" t="e">
        <f t="shared" si="117"/>
        <v>#DIV/0!</v>
      </c>
      <c r="G643" s="43" t="e">
        <f t="shared" si="117"/>
        <v>#DIV/0!</v>
      </c>
      <c r="H643" s="43" t="e">
        <f t="shared" si="117"/>
        <v>#DIV/0!</v>
      </c>
      <c r="I643" s="43" t="e">
        <f t="shared" si="117"/>
        <v>#DIV/0!</v>
      </c>
      <c r="J643" s="43">
        <f t="shared" si="117"/>
        <v>5.5691356165734645</v>
      </c>
      <c r="K643" s="43">
        <f t="shared" si="117"/>
        <v>50.717080204133367</v>
      </c>
      <c r="L643" s="43">
        <f t="shared" si="117"/>
        <v>118.28369528824858</v>
      </c>
      <c r="M643" s="43">
        <f t="shared" si="117"/>
        <v>162.75894448032679</v>
      </c>
      <c r="N643" s="44">
        <f t="shared" si="117"/>
        <v>211.10543730128461</v>
      </c>
      <c r="O643" s="44">
        <f t="shared" si="117"/>
        <v>234.35593652177934</v>
      </c>
      <c r="P643" s="40"/>
      <c r="Q643" s="41" t="s">
        <v>61</v>
      </c>
    </row>
    <row r="644" spans="2:17" x14ac:dyDescent="0.3">
      <c r="B644" s="42"/>
      <c r="C644" s="43">
        <f t="shared" ref="C644:O644" si="118">365/(C503/((C408+B408)/2))</f>
        <v>42.061300585782249</v>
      </c>
      <c r="D644" s="43">
        <f t="shared" si="118"/>
        <v>100.60096736840025</v>
      </c>
      <c r="E644" s="43">
        <f t="shared" si="118"/>
        <v>226.58173020369375</v>
      </c>
      <c r="F644" s="43">
        <f t="shared" si="118"/>
        <v>277.49448078832052</v>
      </c>
      <c r="G644" s="43">
        <f t="shared" si="118"/>
        <v>269.03168815697575</v>
      </c>
      <c r="H644" s="43">
        <f t="shared" si="118"/>
        <v>267.64129557645782</v>
      </c>
      <c r="I644" s="43">
        <f t="shared" si="118"/>
        <v>257.01220934602878</v>
      </c>
      <c r="J644" s="43">
        <f t="shared" si="118"/>
        <v>234.65820518828295</v>
      </c>
      <c r="K644" s="43">
        <f t="shared" si="118"/>
        <v>238.06497255140408</v>
      </c>
      <c r="L644" s="43">
        <f t="shared" si="118"/>
        <v>222.27839711599384</v>
      </c>
      <c r="M644" s="43">
        <f t="shared" si="118"/>
        <v>208.43571583426848</v>
      </c>
      <c r="N644" s="44">
        <f t="shared" si="118"/>
        <v>210.80088830334395</v>
      </c>
      <c r="O644" s="44">
        <f t="shared" si="118"/>
        <v>200.03357831496089</v>
      </c>
      <c r="P644" s="40"/>
      <c r="Q644" s="41" t="s">
        <v>62</v>
      </c>
    </row>
    <row r="645" spans="2:17" x14ac:dyDescent="0.3">
      <c r="B645" s="45"/>
      <c r="C645" s="46" t="e">
        <f t="shared" ref="C645:M645" si="119">C643+C642-C644</f>
        <v>#DIV/0!</v>
      </c>
      <c r="D645" s="46" t="e">
        <f t="shared" si="119"/>
        <v>#DIV/0!</v>
      </c>
      <c r="E645" s="46" t="e">
        <f t="shared" si="119"/>
        <v>#DIV/0!</v>
      </c>
      <c r="F645" s="46" t="e">
        <f t="shared" si="119"/>
        <v>#DIV/0!</v>
      </c>
      <c r="G645" s="46" t="e">
        <f t="shared" si="119"/>
        <v>#DIV/0!</v>
      </c>
      <c r="H645" s="46" t="e">
        <f t="shared" si="119"/>
        <v>#DIV/0!</v>
      </c>
      <c r="I645" s="46" t="e">
        <f t="shared" si="119"/>
        <v>#DIV/0!</v>
      </c>
      <c r="J645" s="46">
        <f t="shared" si="119"/>
        <v>-189.21239068033793</v>
      </c>
      <c r="K645" s="46">
        <f t="shared" si="119"/>
        <v>-141.86630274699417</v>
      </c>
      <c r="L645" s="46">
        <f t="shared" si="119"/>
        <v>-57.710087059364582</v>
      </c>
      <c r="M645" s="46">
        <f t="shared" si="119"/>
        <v>1.0893182683408327</v>
      </c>
      <c r="N645" s="47">
        <f>N643+N642-N644</f>
        <v>69.67413997397361</v>
      </c>
      <c r="O645" s="47">
        <f>O643+O642-O644</f>
        <v>119.04472152399433</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v>2178816</v>
      </c>
      <c r="C647">
        <v>2178816</v>
      </c>
      <c r="D647">
        <v>2178816</v>
      </c>
      <c r="E647">
        <v>2178816</v>
      </c>
      <c r="F647">
        <v>2178816</v>
      </c>
      <c r="G647">
        <v>4488000</v>
      </c>
      <c r="H647">
        <v>4488000</v>
      </c>
      <c r="I647">
        <v>4488000</v>
      </c>
      <c r="J647">
        <v>4488000</v>
      </c>
      <c r="K647">
        <v>4488000</v>
      </c>
      <c r="L647">
        <v>4488000</v>
      </c>
      <c r="M647">
        <v>4488000</v>
      </c>
      <c r="N647">
        <v>4488000</v>
      </c>
      <c r="O647">
        <v>4488000</v>
      </c>
      <c r="P647" s="30"/>
      <c r="Q647" s="90" t="s">
        <v>43</v>
      </c>
    </row>
    <row r="648" spans="2:17" x14ac:dyDescent="0.3">
      <c r="B648" s="13">
        <f t="shared" ref="B648:O648" si="120">B457/B647</f>
        <v>6.6544953773058397</v>
      </c>
      <c r="C648" s="13">
        <f t="shared" si="120"/>
        <v>8.57043326283633</v>
      </c>
      <c r="D648" s="13">
        <f t="shared" si="120"/>
        <v>8.5100976631344736</v>
      </c>
      <c r="E648" s="13">
        <f t="shared" si="120"/>
        <v>9.1622175576092708</v>
      </c>
      <c r="F648" s="13">
        <f t="shared" si="120"/>
        <v>11.635415817581658</v>
      </c>
      <c r="G648" s="13">
        <f t="shared" si="120"/>
        <v>8.0611455013368971</v>
      </c>
      <c r="H648" s="13">
        <f t="shared" si="120"/>
        <v>9.1400865886809264</v>
      </c>
      <c r="I648" s="13">
        <f t="shared" si="120"/>
        <v>10.235426368092691</v>
      </c>
      <c r="J648" s="13">
        <f t="shared" si="120"/>
        <v>11.594707471033869</v>
      </c>
      <c r="K648" s="13">
        <f t="shared" si="120"/>
        <v>13.770281410427808</v>
      </c>
      <c r="L648" s="13">
        <f t="shared" si="120"/>
        <v>14.644835008912656</v>
      </c>
      <c r="M648" s="13">
        <f t="shared" si="120"/>
        <v>16.071392174688057</v>
      </c>
      <c r="N648" s="13">
        <f t="shared" si="120"/>
        <v>15.327550886809268</v>
      </c>
      <c r="O648" s="13">
        <f t="shared" si="120"/>
        <v>15.862726604278075</v>
      </c>
      <c r="P648" s="6"/>
      <c r="Q648" s="90" t="s">
        <v>44</v>
      </c>
    </row>
    <row r="649" spans="2:17" x14ac:dyDescent="0.3">
      <c r="B649" s="13">
        <f t="shared" ref="B649:O649" si="121">B588/B647</f>
        <v>1.0031989851368817</v>
      </c>
      <c r="C649" s="13">
        <f t="shared" si="121"/>
        <v>2.2726211942633063</v>
      </c>
      <c r="D649" s="13">
        <f t="shared" si="121"/>
        <v>0.51885949065914694</v>
      </c>
      <c r="E649" s="13">
        <f t="shared" si="121"/>
        <v>0.94460631370432391</v>
      </c>
      <c r="F649" s="13">
        <f t="shared" si="121"/>
        <v>2.8403950218834448</v>
      </c>
      <c r="G649" s="13">
        <f t="shared" si="121"/>
        <v>1.4020786653297683</v>
      </c>
      <c r="H649" s="13">
        <f t="shared" si="121"/>
        <v>1.6281088770053476</v>
      </c>
      <c r="I649" s="13">
        <f t="shared" si="121"/>
        <v>1.7558622482174686</v>
      </c>
      <c r="J649" s="13">
        <f t="shared" si="121"/>
        <v>2.0596694852941178</v>
      </c>
      <c r="K649" s="13">
        <f t="shared" si="121"/>
        <v>3.0230935583778966</v>
      </c>
      <c r="L649" s="13">
        <f t="shared" si="121"/>
        <v>2.4990313881461677</v>
      </c>
      <c r="M649" s="13">
        <f t="shared" si="121"/>
        <v>2.6300701760249554</v>
      </c>
      <c r="N649" s="13">
        <f t="shared" si="121"/>
        <v>2.1294779099821746</v>
      </c>
      <c r="O649" s="13">
        <f t="shared" si="121"/>
        <v>2.2741613190730838</v>
      </c>
      <c r="P649" s="6"/>
      <c r="Q649" s="89" t="s">
        <v>45</v>
      </c>
    </row>
    <row r="650" spans="2:17" x14ac:dyDescent="0.3">
      <c r="B650" s="91"/>
      <c r="C650" s="91">
        <f t="shared" ref="C650:M650" si="122">+C649/B649-1</f>
        <v>1.2653742955623288</v>
      </c>
      <c r="D650" s="92">
        <f t="shared" si="122"/>
        <v>-0.77169116790387915</v>
      </c>
      <c r="E650" s="91">
        <f t="shared" si="122"/>
        <v>0.82054357819362278</v>
      </c>
      <c r="F650" s="92">
        <f t="shared" si="122"/>
        <v>2.0069617158757755</v>
      </c>
      <c r="G650" s="91">
        <f t="shared" si="122"/>
        <v>-0.50637898794792968</v>
      </c>
      <c r="H650" s="92">
        <f t="shared" si="122"/>
        <v>0.1612107917086214</v>
      </c>
      <c r="I650" s="91">
        <f t="shared" si="122"/>
        <v>7.8467339019183679E-2</v>
      </c>
      <c r="J650" s="92">
        <f t="shared" si="122"/>
        <v>0.17302452819694181</v>
      </c>
      <c r="K650" s="91">
        <f t="shared" si="122"/>
        <v>0.4677566376365494</v>
      </c>
      <c r="L650" s="92">
        <f t="shared" si="122"/>
        <v>-0.17335294462832485</v>
      </c>
      <c r="M650" s="91">
        <f t="shared" si="122"/>
        <v>5.2435831138557543E-2</v>
      </c>
      <c r="N650" s="93">
        <f>+N649/M649-1</f>
        <v>-0.19033418598714646</v>
      </c>
      <c r="O650" s="93">
        <f>+O649/N649-1</f>
        <v>6.7943136865937337E-2</v>
      </c>
      <c r="P650" s="31"/>
      <c r="Q650" s="94" t="s">
        <v>46</v>
      </c>
    </row>
    <row r="651" spans="2:17" x14ac:dyDescent="0.3">
      <c r="B651" s="141">
        <v>0.16500000000000001</v>
      </c>
      <c r="C651" s="141">
        <v>0.28999999999999998</v>
      </c>
      <c r="D651" s="141">
        <v>0.125</v>
      </c>
      <c r="E651" s="141">
        <v>0.185</v>
      </c>
      <c r="F651" s="141">
        <v>0.47499999999999998</v>
      </c>
      <c r="G651" s="141">
        <v>0.55000000000000004</v>
      </c>
      <c r="H651" s="141">
        <v>0.65</v>
      </c>
      <c r="I651" s="141">
        <v>0.7</v>
      </c>
      <c r="J651" s="141">
        <v>0.83</v>
      </c>
      <c r="K651" s="141">
        <v>1.4</v>
      </c>
      <c r="L651" s="141">
        <v>1.1000000000000001</v>
      </c>
      <c r="M651" s="141">
        <v>0.8</v>
      </c>
      <c r="N651" s="141">
        <v>0.7</v>
      </c>
      <c r="O651" s="141"/>
      <c r="P651" s="6"/>
      <c r="Q651" s="90" t="s">
        <v>47</v>
      </c>
    </row>
    <row r="652" spans="2:17" x14ac:dyDescent="0.3">
      <c r="B652" s="91">
        <f t="shared" ref="B652:O652" si="123">+B651/B661</f>
        <v>1.7963921012072673E-2</v>
      </c>
      <c r="C652" s="91">
        <f t="shared" si="123"/>
        <v>3.1445626858234835E-2</v>
      </c>
      <c r="D652" s="92">
        <f t="shared" si="123"/>
        <v>1.0492866036734957E-2</v>
      </c>
      <c r="E652" s="91">
        <f t="shared" si="123"/>
        <v>1.1254948112962408E-2</v>
      </c>
      <c r="F652" s="92">
        <f t="shared" si="123"/>
        <v>1.6556958314254869E-2</v>
      </c>
      <c r="G652" s="91">
        <f t="shared" si="123"/>
        <v>1.2163289157740131E-2</v>
      </c>
      <c r="H652" s="92">
        <f t="shared" si="123"/>
        <v>1.4471365505003537E-2</v>
      </c>
      <c r="I652" s="91">
        <f t="shared" si="123"/>
        <v>1.569300808043084E-2</v>
      </c>
      <c r="J652" s="92">
        <f t="shared" si="123"/>
        <v>1.5271771153944767E-2</v>
      </c>
      <c r="K652" s="91">
        <f t="shared" si="123"/>
        <v>2.0304733960463929E-2</v>
      </c>
      <c r="L652" s="92">
        <f t="shared" si="123"/>
        <v>1.4048856622563281E-2</v>
      </c>
      <c r="M652" s="91">
        <f t="shared" si="123"/>
        <v>1.1287692299360256E-2</v>
      </c>
      <c r="N652" s="93">
        <f t="shared" si="123"/>
        <v>1.4186908482536958E-2</v>
      </c>
      <c r="O652" s="93">
        <f t="shared" si="123"/>
        <v>0</v>
      </c>
      <c r="P652" s="6"/>
      <c r="Q652" s="94" t="s">
        <v>48</v>
      </c>
    </row>
    <row r="653" spans="2:17" x14ac:dyDescent="0.3">
      <c r="B653" s="95">
        <f t="shared" ref="B653:M653" si="124">+B651/B649</f>
        <v>0.16447385059653599</v>
      </c>
      <c r="C653" s="95">
        <f t="shared" si="124"/>
        <v>0.12760595594727192</v>
      </c>
      <c r="D653" s="96">
        <f t="shared" si="124"/>
        <v>0.24091300679727942</v>
      </c>
      <c r="E653" s="95">
        <f t="shared" si="124"/>
        <v>0.19584878622556803</v>
      </c>
      <c r="F653" s="96">
        <f t="shared" si="124"/>
        <v>0.16723026069980612</v>
      </c>
      <c r="G653" s="95">
        <f t="shared" si="124"/>
        <v>0.39227470868807512</v>
      </c>
      <c r="H653" s="96">
        <f t="shared" si="124"/>
        <v>0.39923619923722403</v>
      </c>
      <c r="I653" s="95">
        <f t="shared" si="124"/>
        <v>0.39866453117870265</v>
      </c>
      <c r="J653" s="96">
        <f t="shared" si="124"/>
        <v>0.40297727665828731</v>
      </c>
      <c r="K653" s="95">
        <f t="shared" si="124"/>
        <v>0.46310177735656943</v>
      </c>
      <c r="L653" s="96">
        <f t="shared" si="124"/>
        <v>0.44017054176178333</v>
      </c>
      <c r="M653" s="95">
        <f t="shared" si="124"/>
        <v>0.30417439325102225</v>
      </c>
      <c r="N653" s="97">
        <f>+N651/N649</f>
        <v>0.32871907086646396</v>
      </c>
      <c r="O653" s="97">
        <f>+O651/O649</f>
        <v>0</v>
      </c>
      <c r="P653" s="28"/>
      <c r="Q653" s="98" t="s">
        <v>49</v>
      </c>
    </row>
    <row r="654" spans="2:17" x14ac:dyDescent="0.3">
      <c r="B654" s="16">
        <f t="shared" ref="B654:M654" si="125">+B661*B647</f>
        <v>20012593.005635824</v>
      </c>
      <c r="C654" s="16">
        <f t="shared" si="125"/>
        <v>20093625.191463858</v>
      </c>
      <c r="D654" s="16">
        <f t="shared" si="125"/>
        <v>25955920.817678448</v>
      </c>
      <c r="E654" s="16">
        <f t="shared" si="125"/>
        <v>35813666.660601363</v>
      </c>
      <c r="F654" s="16">
        <f t="shared" si="125"/>
        <v>62507713.092987664</v>
      </c>
      <c r="G654" s="16">
        <f t="shared" si="125"/>
        <v>202938528.22114563</v>
      </c>
      <c r="H654" s="16">
        <f t="shared" si="125"/>
        <v>201584294.10074437</v>
      </c>
      <c r="I654" s="16">
        <f t="shared" si="125"/>
        <v>200191064.95698369</v>
      </c>
      <c r="J654" s="16">
        <f t="shared" si="125"/>
        <v>243916698.49229017</v>
      </c>
      <c r="K654" s="16">
        <f t="shared" si="125"/>
        <v>309445078.77986693</v>
      </c>
      <c r="L654" s="16">
        <f t="shared" si="125"/>
        <v>351402262.30732632</v>
      </c>
      <c r="M654" s="16">
        <f t="shared" si="125"/>
        <v>318080959.75503254</v>
      </c>
      <c r="N654" s="16">
        <f>+N661*N647</f>
        <v>221443593.8504205</v>
      </c>
      <c r="O654" s="16">
        <f>+O661*O647</f>
        <v>226644000</v>
      </c>
      <c r="P654" s="6"/>
      <c r="Q654" s="89" t="s">
        <v>50</v>
      </c>
    </row>
    <row r="655" spans="2:17" x14ac:dyDescent="0.3">
      <c r="B655" s="32">
        <f t="shared" ref="B655:M655" si="126">+B661/B$648</f>
        <v>1.3802815399598234</v>
      </c>
      <c r="C655" s="32">
        <f t="shared" si="126"/>
        <v>1.0760562238534912</v>
      </c>
      <c r="D655" s="33">
        <f t="shared" si="126"/>
        <v>1.3998494810801547</v>
      </c>
      <c r="E655" s="32">
        <f t="shared" si="126"/>
        <v>1.7940214499046805</v>
      </c>
      <c r="F655" s="33">
        <f t="shared" si="126"/>
        <v>2.4656483962892985</v>
      </c>
      <c r="G655" s="32">
        <f t="shared" si="126"/>
        <v>5.6093804692319731</v>
      </c>
      <c r="H655" s="33">
        <f t="shared" si="126"/>
        <v>4.9142079922920274</v>
      </c>
      <c r="I655" s="32">
        <f t="shared" si="126"/>
        <v>4.3579867275675159</v>
      </c>
      <c r="J655" s="33">
        <f t="shared" si="126"/>
        <v>4.6873662504894353</v>
      </c>
      <c r="K655" s="32">
        <f t="shared" si="126"/>
        <v>5.0071190396003722</v>
      </c>
      <c r="L655" s="33">
        <f t="shared" si="126"/>
        <v>5.3464710760461749</v>
      </c>
      <c r="M655" s="32">
        <f t="shared" si="126"/>
        <v>4.4099262443479752</v>
      </c>
      <c r="N655" s="34">
        <f>+N661/N$648</f>
        <v>3.2191225193963229</v>
      </c>
      <c r="O655" s="34">
        <f>+O661/O$648</f>
        <v>3.1835636621500161</v>
      </c>
      <c r="P655" s="35">
        <f>(SUM(INDEX($B655:$O655,,$Q$348-$B$348-$P$348+1):INDEX($B655:$O655,$Q$348-$B$348+1))-MAX(INDEX($B655:$O655,,$Q$348-$B$348-$P$348+1):INDEX($B655:$O655,$Q$348-$B$348+1))-MIN(INDEX($B655:$O655,,$Q$348-$B$348-$P$348+1):INDEX($B655:$O655,$Q$348-$B$348+1)))/(COUNT(INDEX($B655:$O655,,$Q$348-$B$348-$P$348+1):INDEX($B655:$O655,$Q$348-$B$348+1))-2)</f>
        <v>4.5631714071056892</v>
      </c>
      <c r="Q655" s="36" t="s">
        <v>51</v>
      </c>
    </row>
    <row r="656" spans="2:17" x14ac:dyDescent="0.3">
      <c r="B656" s="32">
        <f t="shared" ref="B656:M656" si="127">+B661/B$649</f>
        <v>9.1557878976422327</v>
      </c>
      <c r="C656" s="32">
        <f t="shared" si="127"/>
        <v>4.0579873482107125</v>
      </c>
      <c r="D656" s="33">
        <f t="shared" si="127"/>
        <v>22.959695278092372</v>
      </c>
      <c r="E656" s="32">
        <f t="shared" si="127"/>
        <v>17.401127420570472</v>
      </c>
      <c r="F656" s="33">
        <f t="shared" si="127"/>
        <v>10.100300884119982</v>
      </c>
      <c r="G656" s="32">
        <f t="shared" si="127"/>
        <v>32.250709787529011</v>
      </c>
      <c r="H656" s="33">
        <f t="shared" si="127"/>
        <v>27.588011587378286</v>
      </c>
      <c r="I656" s="32">
        <f t="shared" si="127"/>
        <v>25.403958829017416</v>
      </c>
      <c r="J656" s="33">
        <f t="shared" si="127"/>
        <v>26.387068834134311</v>
      </c>
      <c r="K656" s="32">
        <f t="shared" si="127"/>
        <v>22.807576708874464</v>
      </c>
      <c r="L656" s="33">
        <f t="shared" si="127"/>
        <v>31.33141390701104</v>
      </c>
      <c r="M656" s="32">
        <f t="shared" si="127"/>
        <v>26.9474384297543</v>
      </c>
      <c r="N656" s="34">
        <f>+N661/N$649</f>
        <v>23.170592188642999</v>
      </c>
      <c r="O656" s="34">
        <f>+O661/O$649</f>
        <v>22.205988456695362</v>
      </c>
      <c r="P656" s="35">
        <f>(SUM(INDEX($B656:$O656,,$Q$348-$B$348-$P$348+1):INDEX($B656:$O656,$Q$348-$B$348+1))-MAX(INDEX($B656:$O656,,$Q$348-$B$348-$P$348+1):INDEX($B656:$O656,$Q$348-$B$348+1))-MIN(INDEX($B656:$O656,,$Q$348-$B$348-$P$348+1):INDEX($B656:$O656,$Q$348-$B$348+1)))/(COUNT(INDEX($B656:$O656,,$Q$348-$B$348-$P$348+1):INDEX($B656:$O656,$Q$348-$B$348+1))-2)</f>
        <v>26.233722926401832</v>
      </c>
      <c r="Q656" s="36" t="s">
        <v>52</v>
      </c>
    </row>
    <row r="657" spans="1:17" x14ac:dyDescent="0.3">
      <c r="B657" s="32">
        <f t="shared" ref="B657:O657" si="128">+(B654+B432-B354-B360)/B559</f>
        <v>7.6143642555453672</v>
      </c>
      <c r="C657" s="32">
        <f t="shared" si="128"/>
        <v>3.9314311852467747</v>
      </c>
      <c r="D657" s="33">
        <f t="shared" si="128"/>
        <v>8.8754696773761665</v>
      </c>
      <c r="E657" s="32">
        <f t="shared" si="128"/>
        <v>10.646952056776197</v>
      </c>
      <c r="F657" s="33">
        <f t="shared" si="128"/>
        <v>7.9730045604814075</v>
      </c>
      <c r="G657" s="32">
        <f t="shared" si="128"/>
        <v>19.309568802101431</v>
      </c>
      <c r="H657" s="33">
        <f t="shared" si="128"/>
        <v>16.812152855864046</v>
      </c>
      <c r="I657" s="32">
        <f t="shared" si="128"/>
        <v>16.01419703036877</v>
      </c>
      <c r="J657" s="33">
        <f t="shared" si="128"/>
        <v>16.274304978057614</v>
      </c>
      <c r="K657" s="32">
        <f t="shared" si="128"/>
        <v>15.4484419419475</v>
      </c>
      <c r="L657" s="33">
        <f t="shared" si="128"/>
        <v>20.290483328197652</v>
      </c>
      <c r="M657" s="32">
        <f t="shared" si="128"/>
        <v>16.948895104017264</v>
      </c>
      <c r="N657" s="34">
        <f t="shared" si="128"/>
        <v>15.688869094434972</v>
      </c>
      <c r="O657" s="34">
        <f t="shared" si="128"/>
        <v>12.311596919650663</v>
      </c>
      <c r="P657" s="35">
        <f>(SUM(INDEX($B657:$O657,,$Q$348-$B$348-$P$348+1):INDEX($B657:$O657,$Q$348-$B$348+1))-MAX(INDEX($B657:$O657,,$Q$348-$B$348-$P$348+1):INDEX($B657:$O657,$Q$348-$B$348+1))-MIN(INDEX($B657:$O657,,$Q$348-$B$348-$P$348+1):INDEX($B657:$O657,$Q$348-$B$348+1)))/(COUNT(INDEX($B657:$O657,,$Q$348-$B$348-$P$348+1):INDEX($B657:$O657,$Q$348-$B$348+1))-2)</f>
        <v>16.642347115255944</v>
      </c>
      <c r="Q657" s="36" t="s">
        <v>53</v>
      </c>
    </row>
    <row r="658" spans="1:17" x14ac:dyDescent="0.3">
      <c r="B658" s="32">
        <f t="shared" ref="B658:O658" si="129">B654/B465</f>
        <v>2.3274161905117019</v>
      </c>
      <c r="C658" s="32">
        <f t="shared" si="129"/>
        <v>1.8376763963058003</v>
      </c>
      <c r="D658" s="33">
        <f t="shared" si="129"/>
        <v>2.4649725854751772</v>
      </c>
      <c r="E658" s="32">
        <f t="shared" si="129"/>
        <v>2.9967766896240216</v>
      </c>
      <c r="F658" s="33">
        <f t="shared" si="129"/>
        <v>3.7291828280362762</v>
      </c>
      <c r="G658" s="32">
        <f t="shared" si="129"/>
        <v>10.191168909711504</v>
      </c>
      <c r="H658" s="33">
        <f t="shared" si="129"/>
        <v>9.0365983353114316</v>
      </c>
      <c r="I658" s="32">
        <f t="shared" si="129"/>
        <v>8.2442304417531354</v>
      </c>
      <c r="J658" s="33">
        <f t="shared" si="129"/>
        <v>8.8267837647596039</v>
      </c>
      <c r="K658" s="32">
        <f t="shared" si="129"/>
        <v>10.750217552059068</v>
      </c>
      <c r="L658" s="33">
        <f t="shared" si="129"/>
        <v>10.369805679730938</v>
      </c>
      <c r="M658" s="32">
        <f t="shared" si="129"/>
        <v>8.6624790495720223</v>
      </c>
      <c r="N658" s="34">
        <f t="shared" si="129"/>
        <v>7.9478629032129682</v>
      </c>
      <c r="O658" s="34">
        <f t="shared" si="129"/>
        <v>8.5956755685811608</v>
      </c>
      <c r="P658" s="35">
        <f>(SUM(INDEX($B658:$O658,,$Q$348-$B$348-$P$348+1):INDEX($B658:$O658,$Q$348-$B$348+1))-MAX(INDEX($B658:$O658,,$Q$348-$B$348-$P$348+1):INDEX($B658:$O658,$Q$348-$B$348+1))-MIN(INDEX($B658:$O658,,$Q$348-$B$348-$P$348+1):INDEX($B658:$O658,$Q$348-$B$348+1)))/(COUNT(INDEX($B658:$O658,,$Q$348-$B$348-$P$348+1):INDEX($B658:$O658,$Q$348-$B$348+1))-2)</f>
        <v>9.1323916784885419</v>
      </c>
      <c r="Q658" s="36" t="s">
        <v>54</v>
      </c>
    </row>
    <row r="659" spans="1:17" s="15" customFormat="1" ht="14.25" x14ac:dyDescent="0.2">
      <c r="A659" s="99"/>
      <c r="B659" s="141">
        <v>15.125</v>
      </c>
      <c r="C659" s="141">
        <v>12.625</v>
      </c>
      <c r="D659" s="141">
        <v>16.25</v>
      </c>
      <c r="E659" s="141">
        <v>20.25</v>
      </c>
      <c r="F659" s="141">
        <v>41.5</v>
      </c>
      <c r="G659" s="141">
        <v>59.25</v>
      </c>
      <c r="H659" s="141">
        <v>50.25</v>
      </c>
      <c r="I659" s="141">
        <v>49.25</v>
      </c>
      <c r="J659" s="141">
        <v>61.75</v>
      </c>
      <c r="K659" s="141">
        <v>87</v>
      </c>
      <c r="L659" s="141">
        <v>87.25</v>
      </c>
      <c r="M659" s="141">
        <v>81.25</v>
      </c>
      <c r="N659" s="148">
        <v>64.75</v>
      </c>
      <c r="O659" s="148">
        <v>60.25</v>
      </c>
      <c r="P659" s="31"/>
      <c r="Q659" s="37" t="s">
        <v>55</v>
      </c>
    </row>
    <row r="660" spans="1:17" s="71" customFormat="1" ht="14.25" x14ac:dyDescent="0.2">
      <c r="A660" s="100"/>
      <c r="B660" s="141">
        <v>3.65</v>
      </c>
      <c r="C660" s="141">
        <v>5.8</v>
      </c>
      <c r="D660" s="141">
        <v>8.8000000000000007</v>
      </c>
      <c r="E660" s="141">
        <v>12.625</v>
      </c>
      <c r="F660" s="141">
        <v>18.75</v>
      </c>
      <c r="G660" s="141">
        <v>35.5</v>
      </c>
      <c r="H660" s="141">
        <v>36.25</v>
      </c>
      <c r="I660" s="141">
        <v>39.75</v>
      </c>
      <c r="J660" s="141">
        <v>43</v>
      </c>
      <c r="K660" s="141">
        <v>53.75</v>
      </c>
      <c r="L660" s="141">
        <v>68.25</v>
      </c>
      <c r="M660" s="141">
        <v>58.5</v>
      </c>
      <c r="N660" s="148">
        <v>33.25</v>
      </c>
      <c r="O660" s="148">
        <v>45.25</v>
      </c>
      <c r="P660" s="38"/>
      <c r="Q660" s="39" t="s">
        <v>56</v>
      </c>
    </row>
    <row r="661" spans="1:17" s="3" customFormat="1" ht="14.25" x14ac:dyDescent="0.2">
      <c r="A661" s="101"/>
      <c r="B661" s="149">
        <v>9.1850771270432308</v>
      </c>
      <c r="C661" s="149">
        <v>9.2222680535960162</v>
      </c>
      <c r="D661" s="149">
        <v>11.91285579768023</v>
      </c>
      <c r="E661" s="149">
        <v>16.437214827044304</v>
      </c>
      <c r="F661" s="149">
        <v>28.688844350779352</v>
      </c>
      <c r="G661" s="149">
        <v>45.218032134836371</v>
      </c>
      <c r="H661" s="149">
        <v>44.916286564336978</v>
      </c>
      <c r="I661" s="149">
        <v>44.60585226314253</v>
      </c>
      <c r="J661" s="149">
        <v>54.348640484021871</v>
      </c>
      <c r="K661" s="149">
        <v>68.949438230808141</v>
      </c>
      <c r="L661" s="149">
        <v>78.298186788619944</v>
      </c>
      <c r="M661" s="149">
        <v>70.873654134365538</v>
      </c>
      <c r="N661" s="150">
        <v>49.341264226920792</v>
      </c>
      <c r="O661" s="152">
        <f>VLOOKUP($P661,Price!$A:$E,5,FALSE)</f>
        <v>50.5</v>
      </c>
      <c r="P661" s="151" t="s">
        <v>3095</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0">+C656/C650/100</f>
        <v>3.2069462470054003E-2</v>
      </c>
      <c r="D663" s="102">
        <f t="shared" si="130"/>
        <v>-0.29752440138011532</v>
      </c>
      <c r="E663" s="103">
        <f t="shared" si="130"/>
        <v>0.21206829086247928</v>
      </c>
      <c r="F663" s="102">
        <f t="shared" si="130"/>
        <v>5.0326325630544108E-2</v>
      </c>
      <c r="G663" s="103">
        <f t="shared" si="130"/>
        <v>-0.63688878399601589</v>
      </c>
      <c r="H663" s="102">
        <f t="shared" si="130"/>
        <v>1.7113005460107111</v>
      </c>
      <c r="I663" s="103">
        <f t="shared" si="130"/>
        <v>3.2375201130251994</v>
      </c>
      <c r="J663" s="102">
        <f t="shared" si="130"/>
        <v>1.5250478709064732</v>
      </c>
      <c r="K663" s="103">
        <f t="shared" si="130"/>
        <v>0.48759493449660313</v>
      </c>
      <c r="L663" s="102">
        <f t="shared" si="130"/>
        <v>-1.8073770811442953</v>
      </c>
      <c r="M663" s="103">
        <f t="shared" si="130"/>
        <v>5.1391267849932269</v>
      </c>
      <c r="N663" s="104">
        <f t="shared" si="130"/>
        <v>-1.2173636632048719</v>
      </c>
      <c r="O663" s="104">
        <f t="shared" si="130"/>
        <v>3.2683195803148335</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58.50</v>
      </c>
      <c r="P664" s="30"/>
      <c r="Q664" s="90" t="s">
        <v>66</v>
      </c>
    </row>
    <row r="665" spans="1:17" x14ac:dyDescent="0.3">
      <c r="B665" s="48">
        <f t="shared" ref="B665:O668" si="131">($P655-B655)/$P655</f>
        <v>0.69751705188841384</v>
      </c>
      <c r="C665" s="49">
        <f t="shared" si="131"/>
        <v>0.76418676226409654</v>
      </c>
      <c r="D665" s="48">
        <f t="shared" si="131"/>
        <v>0.69322881912778156</v>
      </c>
      <c r="E665" s="49">
        <f t="shared" si="131"/>
        <v>0.6068476745994984</v>
      </c>
      <c r="F665" s="48">
        <f t="shared" si="131"/>
        <v>0.45966342784103292</v>
      </c>
      <c r="G665" s="49">
        <f t="shared" si="131"/>
        <v>-0.22927235661083117</v>
      </c>
      <c r="H665" s="48">
        <f t="shared" si="131"/>
        <v>-7.6928204940912417E-2</v>
      </c>
      <c r="I665" s="49">
        <f t="shared" si="131"/>
        <v>4.4965367555262856E-2</v>
      </c>
      <c r="J665" s="48">
        <f t="shared" si="131"/>
        <v>-2.7216782431260876E-2</v>
      </c>
      <c r="K665" s="49">
        <f t="shared" si="131"/>
        <v>-9.7289273815876293E-2</v>
      </c>
      <c r="L665" s="48">
        <f t="shared" si="131"/>
        <v>-0.17165685858759225</v>
      </c>
      <c r="M665" s="49">
        <f t="shared" si="131"/>
        <v>3.3583038874911299E-2</v>
      </c>
      <c r="N665" s="50">
        <f t="shared" si="131"/>
        <v>0.29454271334546789</v>
      </c>
      <c r="O665" s="50">
        <f t="shared" si="131"/>
        <v>0.30233528874400217</v>
      </c>
      <c r="P665" s="31"/>
      <c r="Q665" s="51" t="s">
        <v>67</v>
      </c>
    </row>
    <row r="666" spans="1:17" x14ac:dyDescent="0.3">
      <c r="B666" s="48">
        <f t="shared" si="131"/>
        <v>0.65099166735393954</v>
      </c>
      <c r="C666" s="49">
        <f t="shared" si="131"/>
        <v>0.84531408829790144</v>
      </c>
      <c r="D666" s="48">
        <f t="shared" si="131"/>
        <v>0.12480225004642599</v>
      </c>
      <c r="E666" s="49">
        <f t="shared" si="131"/>
        <v>0.33668860232346831</v>
      </c>
      <c r="F666" s="48">
        <f t="shared" si="131"/>
        <v>0.61498789506711771</v>
      </c>
      <c r="G666" s="49">
        <f t="shared" si="131"/>
        <v>-0.2293607688854423</v>
      </c>
      <c r="H666" s="48">
        <f t="shared" si="131"/>
        <v>-5.1623959922725539E-2</v>
      </c>
      <c r="I666" s="49">
        <f t="shared" si="131"/>
        <v>3.1629673749025332E-2</v>
      </c>
      <c r="J666" s="48">
        <f t="shared" si="131"/>
        <v>-5.8453734592946657E-3</v>
      </c>
      <c r="K666" s="49">
        <f t="shared" si="131"/>
        <v>0.13060083874253572</v>
      </c>
      <c r="L666" s="48">
        <f t="shared" si="131"/>
        <v>-0.19431824430374123</v>
      </c>
      <c r="M666" s="49">
        <f t="shared" si="131"/>
        <v>-2.7206031921385383E-2</v>
      </c>
      <c r="N666" s="50">
        <f t="shared" si="131"/>
        <v>0.11676309711558602</v>
      </c>
      <c r="O666" s="50">
        <f t="shared" si="131"/>
        <v>0.15353270601378979</v>
      </c>
      <c r="P666" s="31"/>
      <c r="Q666" s="51" t="s">
        <v>68</v>
      </c>
    </row>
    <row r="667" spans="1:17" x14ac:dyDescent="0.3">
      <c r="B667" s="48">
        <f t="shared" si="131"/>
        <v>0.54247052997919243</v>
      </c>
      <c r="C667" s="49">
        <f t="shared" si="131"/>
        <v>0.76376942759216615</v>
      </c>
      <c r="D667" s="48">
        <f t="shared" si="131"/>
        <v>0.4666936330609236</v>
      </c>
      <c r="E667" s="49">
        <f t="shared" si="131"/>
        <v>0.3602493696928003</v>
      </c>
      <c r="F667" s="48">
        <f t="shared" si="131"/>
        <v>0.5209206667025591</v>
      </c>
      <c r="G667" s="49">
        <f t="shared" si="131"/>
        <v>-0.16026715873510775</v>
      </c>
      <c r="H667" s="48">
        <f t="shared" si="131"/>
        <v>-1.020323271904606E-2</v>
      </c>
      <c r="I667" s="49">
        <f t="shared" si="131"/>
        <v>3.774408023922015E-2</v>
      </c>
      <c r="J667" s="48">
        <f t="shared" si="131"/>
        <v>2.2114797549256011E-2</v>
      </c>
      <c r="K667" s="49">
        <f t="shared" si="131"/>
        <v>7.1738990001836825E-2</v>
      </c>
      <c r="L667" s="48">
        <f t="shared" si="131"/>
        <v>-0.21920803524146437</v>
      </c>
      <c r="M667" s="49">
        <f t="shared" si="131"/>
        <v>-1.8419756939230602E-2</v>
      </c>
      <c r="N667" s="50">
        <f t="shared" si="131"/>
        <v>5.7292280603072163E-2</v>
      </c>
      <c r="O667" s="50">
        <f t="shared" si="131"/>
        <v>0.26022472465048557</v>
      </c>
      <c r="P667" s="31"/>
      <c r="Q667" s="51" t="s">
        <v>69</v>
      </c>
    </row>
    <row r="668" spans="1:17" x14ac:dyDescent="0.3">
      <c r="B668" s="48">
        <f t="shared" si="131"/>
        <v>0.74514713423932977</v>
      </c>
      <c r="C668" s="49">
        <f t="shared" si="131"/>
        <v>0.79877380854848035</v>
      </c>
      <c r="D668" s="48">
        <f t="shared" si="131"/>
        <v>0.73008466212838308</v>
      </c>
      <c r="E668" s="49">
        <f t="shared" si="131"/>
        <v>0.67185193155009271</v>
      </c>
      <c r="F668" s="48">
        <f t="shared" si="131"/>
        <v>0.59165320987924652</v>
      </c>
      <c r="G668" s="49">
        <f t="shared" si="131"/>
        <v>-0.11593646752109026</v>
      </c>
      <c r="H668" s="48">
        <f t="shared" si="131"/>
        <v>1.0489403712584149E-2</v>
      </c>
      <c r="I668" s="49">
        <f t="shared" si="131"/>
        <v>9.7253957999576493E-2</v>
      </c>
      <c r="J668" s="48">
        <f t="shared" si="131"/>
        <v>3.3464170667230703E-2</v>
      </c>
      <c r="K668" s="49">
        <f t="shared" si="131"/>
        <v>-0.17715248431375696</v>
      </c>
      <c r="L668" s="48">
        <f t="shared" si="131"/>
        <v>-0.135497254695847</v>
      </c>
      <c r="M668" s="49">
        <f t="shared" si="131"/>
        <v>5.1455592955282951E-2</v>
      </c>
      <c r="N668" s="50">
        <f t="shared" si="131"/>
        <v>0.12970630443564368</v>
      </c>
      <c r="O668" s="50">
        <f t="shared" si="131"/>
        <v>5.8770596882262771E-2</v>
      </c>
      <c r="P668" s="31"/>
      <c r="Q668" s="51" t="s">
        <v>70</v>
      </c>
    </row>
    <row r="669" spans="1:17" x14ac:dyDescent="0.3">
      <c r="B669" s="105"/>
      <c r="D669" s="105"/>
      <c r="F669" s="105"/>
      <c r="H669" s="105"/>
      <c r="I669" s="96"/>
      <c r="J669" s="95"/>
      <c r="K669" s="96"/>
      <c r="L669" s="95"/>
      <c r="M669" s="96"/>
      <c r="N669" s="97">
        <f>N664/N661-1</f>
        <v>-1</v>
      </c>
      <c r="O669" s="97">
        <f>O664/O661-1</f>
        <v>0.15841584158415833</v>
      </c>
      <c r="P669" s="28"/>
      <c r="Q669" s="98" t="s">
        <v>71</v>
      </c>
    </row>
    <row r="670" spans="1:17" x14ac:dyDescent="0.3">
      <c r="B670" s="109">
        <f t="shared" ref="B670:M670" si="132">AVERAGE(B665:B669)</f>
        <v>0.65903159586521887</v>
      </c>
      <c r="C670" s="110">
        <f t="shared" si="132"/>
        <v>0.79301102167566107</v>
      </c>
      <c r="D670" s="109">
        <f t="shared" si="132"/>
        <v>0.50370234109087852</v>
      </c>
      <c r="E670" s="110">
        <f t="shared" si="132"/>
        <v>0.49390939454146499</v>
      </c>
      <c r="F670" s="109">
        <f t="shared" si="132"/>
        <v>0.54680629987248908</v>
      </c>
      <c r="G670" s="110">
        <f t="shared" si="132"/>
        <v>-0.18370918793811786</v>
      </c>
      <c r="H670" s="109">
        <f t="shared" si="132"/>
        <v>-3.2066498467524969E-2</v>
      </c>
      <c r="I670" s="110">
        <f t="shared" si="132"/>
        <v>5.2898269885771204E-2</v>
      </c>
      <c r="J670" s="52">
        <f t="shared" si="132"/>
        <v>5.6292030814827929E-3</v>
      </c>
      <c r="K670" s="53">
        <f t="shared" si="132"/>
        <v>-1.8025482346315177E-2</v>
      </c>
      <c r="L670" s="52">
        <f t="shared" si="132"/>
        <v>-0.18017009820716123</v>
      </c>
      <c r="M670" s="53">
        <f t="shared" si="132"/>
        <v>9.8532107423945671E-3</v>
      </c>
      <c r="N670" s="54">
        <f>AVERAGE(N665:N669)</f>
        <v>-8.0339120900046052E-2</v>
      </c>
      <c r="O670" s="54">
        <f>AVERAGE(O665:O669)</f>
        <v>0.18665583157493973</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0.16500000000000001</v>
      </c>
      <c r="D672" s="56">
        <f t="shared" ref="D672:N672" si="133">+C$651+C672</f>
        <v>0.45499999999999996</v>
      </c>
      <c r="E672" s="56">
        <f t="shared" si="133"/>
        <v>0.57999999999999996</v>
      </c>
      <c r="F672" s="56">
        <f t="shared" si="133"/>
        <v>0.7649999999999999</v>
      </c>
      <c r="G672" s="56">
        <f t="shared" si="133"/>
        <v>1.2399999999999998</v>
      </c>
      <c r="H672" s="56">
        <f t="shared" si="133"/>
        <v>1.7899999999999998</v>
      </c>
      <c r="I672" s="56">
        <f t="shared" si="133"/>
        <v>2.44</v>
      </c>
      <c r="J672" s="56">
        <f t="shared" si="133"/>
        <v>3.1399999999999997</v>
      </c>
      <c r="K672" s="56">
        <f t="shared" si="133"/>
        <v>3.9699999999999998</v>
      </c>
      <c r="L672" s="56">
        <f t="shared" si="133"/>
        <v>5.3699999999999992</v>
      </c>
      <c r="M672" s="56">
        <f t="shared" si="133"/>
        <v>6.4699999999999989</v>
      </c>
      <c r="N672" s="57">
        <f t="shared" si="133"/>
        <v>7.2699999999999987</v>
      </c>
      <c r="O672" s="57">
        <f>+N$651+N672</f>
        <v>7.9699999999999989</v>
      </c>
      <c r="P672" s="31"/>
      <c r="Q672" s="36" t="s">
        <v>74</v>
      </c>
    </row>
    <row r="673" spans="1:17" s="3" customFormat="1" ht="14.25" x14ac:dyDescent="0.2">
      <c r="B673" s="58">
        <f>+B$661+B672</f>
        <v>9.1850771270432308</v>
      </c>
      <c r="C673" s="59">
        <f t="shared" ref="C673:O673" si="134">+C$661+C672</f>
        <v>9.3872680535960153</v>
      </c>
      <c r="D673" s="59">
        <f t="shared" si="134"/>
        <v>12.36785579768023</v>
      </c>
      <c r="E673" s="59">
        <f t="shared" si="134"/>
        <v>17.017214827044302</v>
      </c>
      <c r="F673" s="59">
        <f t="shared" si="134"/>
        <v>29.453844350779352</v>
      </c>
      <c r="G673" s="59">
        <f t="shared" si="134"/>
        <v>46.458032134836373</v>
      </c>
      <c r="H673" s="59">
        <f t="shared" si="134"/>
        <v>46.706286564336978</v>
      </c>
      <c r="I673" s="59">
        <f t="shared" si="134"/>
        <v>47.045852263142528</v>
      </c>
      <c r="J673" s="59">
        <f t="shared" si="134"/>
        <v>57.488640484021872</v>
      </c>
      <c r="K673" s="59">
        <f t="shared" si="134"/>
        <v>72.91943823080814</v>
      </c>
      <c r="L673" s="59">
        <f t="shared" si="134"/>
        <v>83.668186788619948</v>
      </c>
      <c r="M673" s="59">
        <f t="shared" si="134"/>
        <v>77.343654134365536</v>
      </c>
      <c r="N673" s="60">
        <f t="shared" si="134"/>
        <v>56.611264226920788</v>
      </c>
      <c r="O673" s="60">
        <f t="shared" si="134"/>
        <v>58.47</v>
      </c>
      <c r="P673" s="31"/>
      <c r="Q673" s="36" t="s">
        <v>75</v>
      </c>
    </row>
    <row r="674" spans="1:17" s="3" customFormat="1" ht="14.25" x14ac:dyDescent="0.2">
      <c r="B674" s="72"/>
      <c r="I674" s="61"/>
      <c r="J674" s="61"/>
      <c r="K674" s="61"/>
      <c r="L674" s="61"/>
      <c r="M674" s="61"/>
      <c r="N674" s="62"/>
      <c r="O674" s="62">
        <f>+O673/B673-1</f>
        <v>5.3657603731872072</v>
      </c>
      <c r="P674" s="31"/>
      <c r="Q674" s="63" t="s">
        <v>76</v>
      </c>
    </row>
    <row r="675" spans="1:17" s="70" customFormat="1" ht="14.25" x14ac:dyDescent="0.2">
      <c r="A675" s="64"/>
      <c r="B675" s="65"/>
      <c r="C675" s="66">
        <f>RATE(C$348-$B$348,,-$B673,C673)</f>
        <v>2.2012980811830344E-2</v>
      </c>
      <c r="D675" s="66">
        <f t="shared" ref="D675:O675" si="135">RATE(D$348-$B$348,,-$B673,D673)</f>
        <v>0.16039487698639296</v>
      </c>
      <c r="E675" s="66">
        <f t="shared" si="135"/>
        <v>0.22819848691276426</v>
      </c>
      <c r="F675" s="66">
        <f t="shared" si="135"/>
        <v>0.33818080186610688</v>
      </c>
      <c r="G675" s="66">
        <f t="shared" si="135"/>
        <v>0.38291536056119846</v>
      </c>
      <c r="H675" s="66">
        <f t="shared" si="135"/>
        <v>0.31134034201238064</v>
      </c>
      <c r="I675" s="66">
        <f t="shared" si="135"/>
        <v>0.2628400939238078</v>
      </c>
      <c r="J675" s="66">
        <f t="shared" si="135"/>
        <v>0.25765755447664507</v>
      </c>
      <c r="K675" s="66">
        <f t="shared" si="135"/>
        <v>0.25884827650686582</v>
      </c>
      <c r="L675" s="66">
        <f t="shared" si="135"/>
        <v>0.24723346478895672</v>
      </c>
      <c r="M675" s="66">
        <f t="shared" si="135"/>
        <v>0.21372972725317529</v>
      </c>
      <c r="N675" s="67">
        <f t="shared" si="135"/>
        <v>0.16363918417746812</v>
      </c>
      <c r="O675" s="67">
        <f t="shared" si="135"/>
        <v>0.15301415091972512</v>
      </c>
      <c r="P675" s="68"/>
      <c r="Q675" s="69" t="s">
        <v>77</v>
      </c>
    </row>
    <row r="676" spans="1:17" s="3" customFormat="1" ht="14.25" x14ac:dyDescent="0.2">
      <c r="B676" s="55"/>
      <c r="C676" s="56"/>
      <c r="D676" s="56">
        <f t="shared" ref="D676:N676" si="136">+C$651+C676</f>
        <v>0.28999999999999998</v>
      </c>
      <c r="E676" s="56">
        <f t="shared" si="136"/>
        <v>0.41499999999999998</v>
      </c>
      <c r="F676" s="56">
        <f t="shared" si="136"/>
        <v>0.6</v>
      </c>
      <c r="G676" s="56">
        <f t="shared" si="136"/>
        <v>1.075</v>
      </c>
      <c r="H676" s="56">
        <f t="shared" si="136"/>
        <v>1.625</v>
      </c>
      <c r="I676" s="56">
        <f t="shared" si="136"/>
        <v>2.2749999999999999</v>
      </c>
      <c r="J676" s="56">
        <f t="shared" si="136"/>
        <v>2.9749999999999996</v>
      </c>
      <c r="K676" s="56">
        <f t="shared" si="136"/>
        <v>3.8049999999999997</v>
      </c>
      <c r="L676" s="56">
        <f t="shared" si="136"/>
        <v>5.2050000000000001</v>
      </c>
      <c r="M676" s="56">
        <f t="shared" si="136"/>
        <v>6.3049999999999997</v>
      </c>
      <c r="N676" s="57">
        <f t="shared" si="136"/>
        <v>7.1049999999999995</v>
      </c>
      <c r="O676" s="57">
        <f>+N$651+N676</f>
        <v>7.8049999999999997</v>
      </c>
      <c r="P676" s="31"/>
      <c r="Q676" s="36" t="s">
        <v>74</v>
      </c>
    </row>
    <row r="677" spans="1:17" s="3" customFormat="1" ht="14.25" x14ac:dyDescent="0.2">
      <c r="B677" s="58"/>
      <c r="C677" s="59">
        <f t="shared" ref="C677:O677" si="137">+C$661+C676</f>
        <v>9.2222680535960162</v>
      </c>
      <c r="D677" s="59">
        <f t="shared" si="137"/>
        <v>12.202855797680229</v>
      </c>
      <c r="E677" s="59">
        <f t="shared" si="137"/>
        <v>16.852214827044303</v>
      </c>
      <c r="F677" s="59">
        <f t="shared" si="137"/>
        <v>29.288844350779353</v>
      </c>
      <c r="G677" s="59">
        <f t="shared" si="137"/>
        <v>46.293032134836373</v>
      </c>
      <c r="H677" s="59">
        <f t="shared" si="137"/>
        <v>46.541286564336978</v>
      </c>
      <c r="I677" s="59">
        <f t="shared" si="137"/>
        <v>46.880852263142529</v>
      </c>
      <c r="J677" s="59">
        <f t="shared" si="137"/>
        <v>57.323640484021873</v>
      </c>
      <c r="K677" s="59">
        <f t="shared" si="137"/>
        <v>72.754438230808148</v>
      </c>
      <c r="L677" s="59">
        <f t="shared" si="137"/>
        <v>83.503186788619942</v>
      </c>
      <c r="M677" s="59">
        <f t="shared" si="137"/>
        <v>77.17865413436553</v>
      </c>
      <c r="N677" s="60">
        <f t="shared" si="137"/>
        <v>56.446264226920789</v>
      </c>
      <c r="O677" s="60">
        <f t="shared" si="137"/>
        <v>58.305</v>
      </c>
      <c r="P677" s="31"/>
      <c r="Q677" s="36" t="s">
        <v>75</v>
      </c>
    </row>
    <row r="678" spans="1:17" s="3" customFormat="1" ht="14.25" x14ac:dyDescent="0.2">
      <c r="B678" s="72"/>
      <c r="I678" s="61"/>
      <c r="J678" s="61"/>
      <c r="K678" s="61"/>
      <c r="L678" s="61"/>
      <c r="M678" s="61"/>
      <c r="N678" s="62"/>
      <c r="O678" s="62">
        <f>+O677/C677-1</f>
        <v>5.3221974964461456</v>
      </c>
      <c r="P678" s="31"/>
      <c r="Q678" s="63" t="s">
        <v>76</v>
      </c>
    </row>
    <row r="679" spans="1:17" s="70" customFormat="1" ht="14.25" x14ac:dyDescent="0.2">
      <c r="A679" s="64"/>
      <c r="B679" s="65"/>
      <c r="C679" s="66"/>
      <c r="D679" s="66">
        <f>RATE(D$348-$C$348,,-$C677,D677)</f>
        <v>0.32319465523689689</v>
      </c>
      <c r="E679" s="66">
        <f t="shared" ref="E679:O679" si="138">RATE(E$348-$C$348,,-$C677,E677)</f>
        <v>0.35179122442542043</v>
      </c>
      <c r="F679" s="66">
        <f t="shared" si="138"/>
        <v>0.46990126937181087</v>
      </c>
      <c r="G679" s="66">
        <f t="shared" si="138"/>
        <v>0.49681963511106725</v>
      </c>
      <c r="H679" s="66">
        <f t="shared" si="138"/>
        <v>0.38229306341659192</v>
      </c>
      <c r="I679" s="66">
        <f t="shared" si="138"/>
        <v>0.31127251879735407</v>
      </c>
      <c r="J679" s="66">
        <f t="shared" si="138"/>
        <v>0.29824474881499663</v>
      </c>
      <c r="K679" s="66">
        <f t="shared" si="138"/>
        <v>0.29457649895481514</v>
      </c>
      <c r="L679" s="66">
        <f t="shared" si="138"/>
        <v>0.27737486908248438</v>
      </c>
      <c r="M679" s="66">
        <f t="shared" si="138"/>
        <v>0.23670451398460435</v>
      </c>
      <c r="N679" s="67">
        <f t="shared" si="138"/>
        <v>0.17903593568957513</v>
      </c>
      <c r="O679" s="67">
        <f t="shared" si="138"/>
        <v>0.16610861773701119</v>
      </c>
      <c r="P679" s="68"/>
      <c r="Q679" s="69" t="s">
        <v>77</v>
      </c>
    </row>
    <row r="680" spans="1:17" s="3" customFormat="1" ht="14.25" x14ac:dyDescent="0.2">
      <c r="B680" s="55"/>
      <c r="C680" s="56"/>
      <c r="D680" s="56"/>
      <c r="E680" s="56">
        <f t="shared" ref="E680:N680" si="139">+D$651+D680</f>
        <v>0.125</v>
      </c>
      <c r="F680" s="56">
        <f t="shared" si="139"/>
        <v>0.31</v>
      </c>
      <c r="G680" s="56">
        <f t="shared" si="139"/>
        <v>0.78499999999999992</v>
      </c>
      <c r="H680" s="56">
        <f t="shared" si="139"/>
        <v>1.335</v>
      </c>
      <c r="I680" s="56">
        <f t="shared" si="139"/>
        <v>1.9849999999999999</v>
      </c>
      <c r="J680" s="56">
        <f t="shared" si="139"/>
        <v>2.6849999999999996</v>
      </c>
      <c r="K680" s="56">
        <f t="shared" si="139"/>
        <v>3.5149999999999997</v>
      </c>
      <c r="L680" s="56">
        <f t="shared" si="139"/>
        <v>4.9149999999999991</v>
      </c>
      <c r="M680" s="56">
        <f t="shared" si="139"/>
        <v>6.0149999999999988</v>
      </c>
      <c r="N680" s="57">
        <f t="shared" si="139"/>
        <v>6.8149999999999986</v>
      </c>
      <c r="O680" s="57">
        <f>+N$651+N680</f>
        <v>7.5149999999999988</v>
      </c>
      <c r="P680" s="31"/>
      <c r="Q680" s="36" t="s">
        <v>74</v>
      </c>
    </row>
    <row r="681" spans="1:17" s="3" customFormat="1" ht="14.25" x14ac:dyDescent="0.2">
      <c r="B681" s="58"/>
      <c r="C681" s="59"/>
      <c r="D681" s="59">
        <f t="shared" ref="D681:O681" si="140">+D$661+D680</f>
        <v>11.91285579768023</v>
      </c>
      <c r="E681" s="59">
        <f t="shared" si="140"/>
        <v>16.562214827044304</v>
      </c>
      <c r="F681" s="59">
        <f t="shared" si="140"/>
        <v>28.998844350779351</v>
      </c>
      <c r="G681" s="59">
        <f t="shared" si="140"/>
        <v>46.003032134836367</v>
      </c>
      <c r="H681" s="59">
        <f t="shared" si="140"/>
        <v>46.251286564336979</v>
      </c>
      <c r="I681" s="59">
        <f t="shared" si="140"/>
        <v>46.59085226314253</v>
      </c>
      <c r="J681" s="59">
        <f t="shared" si="140"/>
        <v>57.033640484021873</v>
      </c>
      <c r="K681" s="59">
        <f t="shared" si="140"/>
        <v>72.464438230808142</v>
      </c>
      <c r="L681" s="59">
        <f t="shared" si="140"/>
        <v>83.213186788619936</v>
      </c>
      <c r="M681" s="59">
        <f t="shared" si="140"/>
        <v>76.888654134365538</v>
      </c>
      <c r="N681" s="60">
        <f t="shared" si="140"/>
        <v>56.15626422692079</v>
      </c>
      <c r="O681" s="60">
        <f t="shared" si="140"/>
        <v>58.015000000000001</v>
      </c>
      <c r="P681" s="31"/>
      <c r="Q681" s="36" t="s">
        <v>75</v>
      </c>
    </row>
    <row r="682" spans="1:17" s="3" customFormat="1" ht="14.25" x14ac:dyDescent="0.2">
      <c r="B682" s="72"/>
      <c r="I682" s="61"/>
      <c r="J682" s="61"/>
      <c r="K682" s="61"/>
      <c r="L682" s="61"/>
      <c r="M682" s="61"/>
      <c r="N682" s="62"/>
      <c r="O682" s="62">
        <f>+O681/D681-1</f>
        <v>3.8699489849694277</v>
      </c>
      <c r="P682" s="31"/>
      <c r="Q682" s="63" t="s">
        <v>76</v>
      </c>
    </row>
    <row r="683" spans="1:17" s="70" customFormat="1" ht="14.25" x14ac:dyDescent="0.2">
      <c r="A683" s="64"/>
      <c r="B683" s="65"/>
      <c r="C683" s="66"/>
      <c r="D683" s="66"/>
      <c r="E683" s="66">
        <f>RATE(E$348-$D$348,,-$D681,E681)</f>
        <v>0.39028081161441031</v>
      </c>
      <c r="F683" s="66">
        <f t="shared" ref="F683:O683" si="141">RATE(F$348-$D$348,,-$D681,F681)</f>
        <v>0.56020765026417141</v>
      </c>
      <c r="G683" s="66">
        <f t="shared" si="141"/>
        <v>0.56888167723538574</v>
      </c>
      <c r="H683" s="66">
        <f t="shared" si="141"/>
        <v>0.40370867307527353</v>
      </c>
      <c r="I683" s="66">
        <f t="shared" si="141"/>
        <v>0.31358129021053049</v>
      </c>
      <c r="J683" s="66">
        <f t="shared" si="141"/>
        <v>0.29823267261075675</v>
      </c>
      <c r="K683" s="66">
        <f t="shared" si="141"/>
        <v>0.2942422642237072</v>
      </c>
      <c r="L683" s="66">
        <f t="shared" si="141"/>
        <v>0.27503478650911056</v>
      </c>
      <c r="M683" s="66">
        <f t="shared" si="141"/>
        <v>0.23022041723243597</v>
      </c>
      <c r="N683" s="67">
        <f t="shared" si="141"/>
        <v>0.16771869271410764</v>
      </c>
      <c r="O683" s="67">
        <f t="shared" si="141"/>
        <v>0.15478788566559043</v>
      </c>
      <c r="P683" s="68"/>
      <c r="Q683" s="69" t="s">
        <v>77</v>
      </c>
    </row>
    <row r="684" spans="1:17" s="3" customFormat="1" ht="14.25" x14ac:dyDescent="0.2">
      <c r="B684" s="55"/>
      <c r="C684" s="56"/>
      <c r="D684" s="56"/>
      <c r="E684" s="56"/>
      <c r="F684" s="56">
        <f t="shared" ref="F684:N684" si="142">+E$651+E684</f>
        <v>0.185</v>
      </c>
      <c r="G684" s="56">
        <f t="shared" si="142"/>
        <v>0.65999999999999992</v>
      </c>
      <c r="H684" s="56">
        <f t="shared" si="142"/>
        <v>1.21</v>
      </c>
      <c r="I684" s="56">
        <f t="shared" si="142"/>
        <v>1.8599999999999999</v>
      </c>
      <c r="J684" s="56">
        <f t="shared" si="142"/>
        <v>2.5599999999999996</v>
      </c>
      <c r="K684" s="56">
        <f t="shared" si="142"/>
        <v>3.3899999999999997</v>
      </c>
      <c r="L684" s="56">
        <f t="shared" si="142"/>
        <v>4.7899999999999991</v>
      </c>
      <c r="M684" s="56">
        <f t="shared" si="142"/>
        <v>5.8899999999999988</v>
      </c>
      <c r="N684" s="57">
        <f t="shared" si="142"/>
        <v>6.6899999999999986</v>
      </c>
      <c r="O684" s="57">
        <f>+N$651+N684</f>
        <v>7.3899999999999988</v>
      </c>
      <c r="P684" s="31"/>
      <c r="Q684" s="36" t="s">
        <v>74</v>
      </c>
    </row>
    <row r="685" spans="1:17" s="3" customFormat="1" ht="14.25" x14ac:dyDescent="0.2">
      <c r="B685" s="58"/>
      <c r="C685" s="59"/>
      <c r="D685" s="59"/>
      <c r="E685" s="59">
        <f t="shared" ref="E685:O685" si="143">+E$661+E684</f>
        <v>16.437214827044304</v>
      </c>
      <c r="F685" s="59">
        <f t="shared" si="143"/>
        <v>28.873844350779351</v>
      </c>
      <c r="G685" s="59">
        <f t="shared" si="143"/>
        <v>45.878032134836367</v>
      </c>
      <c r="H685" s="59">
        <f t="shared" si="143"/>
        <v>46.126286564336979</v>
      </c>
      <c r="I685" s="59">
        <f t="shared" si="143"/>
        <v>46.46585226314253</v>
      </c>
      <c r="J685" s="59">
        <f t="shared" si="143"/>
        <v>56.908640484021873</v>
      </c>
      <c r="K685" s="59">
        <f t="shared" si="143"/>
        <v>72.339438230808142</v>
      </c>
      <c r="L685" s="59">
        <f t="shared" si="143"/>
        <v>83.088186788619936</v>
      </c>
      <c r="M685" s="59">
        <f t="shared" si="143"/>
        <v>76.763654134365538</v>
      </c>
      <c r="N685" s="60">
        <f t="shared" si="143"/>
        <v>56.03126422692079</v>
      </c>
      <c r="O685" s="60">
        <f t="shared" si="143"/>
        <v>57.89</v>
      </c>
      <c r="P685" s="31"/>
      <c r="Q685" s="36" t="s">
        <v>75</v>
      </c>
    </row>
    <row r="686" spans="1:17" s="3" customFormat="1" ht="14.25" x14ac:dyDescent="0.2">
      <c r="B686" s="72"/>
      <c r="I686" s="61"/>
      <c r="J686" s="61"/>
      <c r="K686" s="61"/>
      <c r="L686" s="61"/>
      <c r="M686" s="61"/>
      <c r="N686" s="62"/>
      <c r="O686" s="62">
        <f>+O685/E685-1</f>
        <v>2.5218861959967231</v>
      </c>
      <c r="P686" s="31"/>
      <c r="Q686" s="63" t="s">
        <v>76</v>
      </c>
    </row>
    <row r="687" spans="1:17" s="70" customFormat="1" ht="14.25" x14ac:dyDescent="0.2">
      <c r="A687" s="64"/>
      <c r="B687" s="65"/>
      <c r="C687" s="66"/>
      <c r="D687" s="66"/>
      <c r="E687" s="66"/>
      <c r="F687" s="66">
        <f>RATE(F$348-$E$348,,-$E685,F685)</f>
        <v>0.75661416210688803</v>
      </c>
      <c r="G687" s="66">
        <f t="shared" ref="G687:O687" si="144">RATE(G$348-$E$348,,-$E685,G685)</f>
        <v>0.67066077104385513</v>
      </c>
      <c r="H687" s="66">
        <f t="shared" si="144"/>
        <v>0.41050107184977347</v>
      </c>
      <c r="I687" s="66">
        <f t="shared" si="144"/>
        <v>0.29666091148082163</v>
      </c>
      <c r="J687" s="66">
        <f t="shared" si="144"/>
        <v>0.28194678018183855</v>
      </c>
      <c r="K687" s="66">
        <f t="shared" si="144"/>
        <v>0.28014102800613244</v>
      </c>
      <c r="L687" s="66">
        <f t="shared" si="144"/>
        <v>0.26046314006172483</v>
      </c>
      <c r="M687" s="66">
        <f t="shared" si="144"/>
        <v>0.21245582991101525</v>
      </c>
      <c r="N687" s="67">
        <f t="shared" si="144"/>
        <v>0.14598259356626808</v>
      </c>
      <c r="O687" s="67">
        <f t="shared" si="144"/>
        <v>0.13416837114409391</v>
      </c>
      <c r="P687" s="68"/>
      <c r="Q687" s="69" t="s">
        <v>77</v>
      </c>
    </row>
    <row r="688" spans="1:17" s="3" customFormat="1" ht="14.25" x14ac:dyDescent="0.2">
      <c r="B688" s="55"/>
      <c r="C688" s="56"/>
      <c r="D688" s="56"/>
      <c r="E688" s="56"/>
      <c r="F688" s="56"/>
      <c r="G688" s="56">
        <f t="shared" ref="G688:N688" si="145">+F$651+F688</f>
        <v>0.47499999999999998</v>
      </c>
      <c r="H688" s="56">
        <f t="shared" si="145"/>
        <v>1.0249999999999999</v>
      </c>
      <c r="I688" s="56">
        <f t="shared" si="145"/>
        <v>1.6749999999999998</v>
      </c>
      <c r="J688" s="56">
        <f t="shared" si="145"/>
        <v>2.375</v>
      </c>
      <c r="K688" s="56">
        <f t="shared" si="145"/>
        <v>3.2050000000000001</v>
      </c>
      <c r="L688" s="56">
        <f t="shared" si="145"/>
        <v>4.6050000000000004</v>
      </c>
      <c r="M688" s="56">
        <f t="shared" si="145"/>
        <v>5.7050000000000001</v>
      </c>
      <c r="N688" s="57">
        <f t="shared" si="145"/>
        <v>6.5049999999999999</v>
      </c>
      <c r="O688" s="57">
        <f>+N$651+N688</f>
        <v>7.2050000000000001</v>
      </c>
      <c r="P688" s="31"/>
      <c r="Q688" s="36" t="s">
        <v>74</v>
      </c>
    </row>
    <row r="689" spans="1:17" s="3" customFormat="1" ht="14.25" x14ac:dyDescent="0.2">
      <c r="B689" s="58"/>
      <c r="C689" s="59"/>
      <c r="D689" s="59"/>
      <c r="E689" s="59"/>
      <c r="F689" s="59">
        <f t="shared" ref="F689:O689" si="146">+F$661+F688</f>
        <v>28.688844350779352</v>
      </c>
      <c r="G689" s="59">
        <f t="shared" si="146"/>
        <v>45.693032134836372</v>
      </c>
      <c r="H689" s="59">
        <f t="shared" si="146"/>
        <v>45.941286564336977</v>
      </c>
      <c r="I689" s="59">
        <f t="shared" si="146"/>
        <v>46.280852263142528</v>
      </c>
      <c r="J689" s="59">
        <f t="shared" si="146"/>
        <v>56.723640484021871</v>
      </c>
      <c r="K689" s="59">
        <f t="shared" si="146"/>
        <v>72.15443823080814</v>
      </c>
      <c r="L689" s="59">
        <f t="shared" si="146"/>
        <v>82.903186788619948</v>
      </c>
      <c r="M689" s="59">
        <f t="shared" si="146"/>
        <v>76.578654134365536</v>
      </c>
      <c r="N689" s="60">
        <f t="shared" si="146"/>
        <v>55.846264226920795</v>
      </c>
      <c r="O689" s="60">
        <f t="shared" si="146"/>
        <v>57.704999999999998</v>
      </c>
      <c r="P689" s="31"/>
      <c r="Q689" s="36" t="s">
        <v>75</v>
      </c>
    </row>
    <row r="690" spans="1:17" s="3" customFormat="1" ht="14.25" x14ac:dyDescent="0.2">
      <c r="B690" s="72"/>
      <c r="I690" s="61"/>
      <c r="J690" s="61"/>
      <c r="K690" s="61"/>
      <c r="L690" s="61"/>
      <c r="M690" s="61"/>
      <c r="N690" s="62"/>
      <c r="O690" s="62">
        <f>+O689/F689-1</f>
        <v>1.0114090095243728</v>
      </c>
      <c r="P690" s="31"/>
      <c r="Q690" s="63" t="s">
        <v>76</v>
      </c>
    </row>
    <row r="691" spans="1:17" s="70" customFormat="1" ht="14.25" x14ac:dyDescent="0.2">
      <c r="A691" s="64"/>
      <c r="B691" s="65"/>
      <c r="C691" s="66"/>
      <c r="D691" s="66"/>
      <c r="E691" s="66"/>
      <c r="F691" s="66"/>
      <c r="G691" s="66">
        <f>RATE(G$348-$F$348,,-$F689,G689)</f>
        <v>0.59271079643872415</v>
      </c>
      <c r="H691" s="66">
        <f t="shared" ref="H691:O691" si="147">RATE(H$348-$F$348,,-$F689,H689)</f>
        <v>0.26545017290412382</v>
      </c>
      <c r="I691" s="66">
        <f t="shared" si="147"/>
        <v>0.17281478223936636</v>
      </c>
      <c r="J691" s="66">
        <f t="shared" si="147"/>
        <v>0.18580358877042935</v>
      </c>
      <c r="K691" s="66">
        <f t="shared" si="147"/>
        <v>0.20256898547298655</v>
      </c>
      <c r="L691" s="66">
        <f t="shared" si="147"/>
        <v>0.19346502168446256</v>
      </c>
      <c r="M691" s="66">
        <f t="shared" si="147"/>
        <v>0.15057126897013545</v>
      </c>
      <c r="N691" s="67">
        <f t="shared" si="147"/>
        <v>8.6826286847589862E-2</v>
      </c>
      <c r="O691" s="67">
        <f t="shared" si="147"/>
        <v>8.0742587900682367E-2</v>
      </c>
      <c r="P691" s="68"/>
      <c r="Q691" s="69" t="s">
        <v>77</v>
      </c>
    </row>
    <row r="692" spans="1:17" s="3" customFormat="1" ht="14.25" x14ac:dyDescent="0.2">
      <c r="B692" s="55"/>
      <c r="C692" s="56"/>
      <c r="D692" s="56"/>
      <c r="E692" s="56"/>
      <c r="F692" s="56"/>
      <c r="G692" s="56"/>
      <c r="H692" s="56">
        <f t="shared" ref="H692:N692" si="148">+G$651+G692</f>
        <v>0.55000000000000004</v>
      </c>
      <c r="I692" s="56">
        <f t="shared" si="148"/>
        <v>1.2000000000000002</v>
      </c>
      <c r="J692" s="56">
        <f t="shared" si="148"/>
        <v>1.9000000000000001</v>
      </c>
      <c r="K692" s="56">
        <f t="shared" si="148"/>
        <v>2.73</v>
      </c>
      <c r="L692" s="56">
        <f t="shared" si="148"/>
        <v>4.13</v>
      </c>
      <c r="M692" s="56">
        <f t="shared" si="148"/>
        <v>5.23</v>
      </c>
      <c r="N692" s="57">
        <f t="shared" si="148"/>
        <v>6.03</v>
      </c>
      <c r="O692" s="57">
        <f>+N$651+N692</f>
        <v>6.73</v>
      </c>
      <c r="P692" s="31"/>
      <c r="Q692" s="36" t="s">
        <v>74</v>
      </c>
    </row>
    <row r="693" spans="1:17" s="3" customFormat="1" ht="14.25" x14ac:dyDescent="0.2">
      <c r="B693" s="58"/>
      <c r="C693" s="59"/>
      <c r="D693" s="59"/>
      <c r="E693" s="59"/>
      <c r="F693" s="59"/>
      <c r="G693" s="59">
        <f t="shared" ref="G693:O693" si="149">+G$661+G692</f>
        <v>45.218032134836371</v>
      </c>
      <c r="H693" s="59">
        <f t="shared" si="149"/>
        <v>45.466286564336976</v>
      </c>
      <c r="I693" s="59">
        <f t="shared" si="149"/>
        <v>45.805852263142533</v>
      </c>
      <c r="J693" s="59">
        <f t="shared" si="149"/>
        <v>56.24864048402187</v>
      </c>
      <c r="K693" s="59">
        <f t="shared" si="149"/>
        <v>71.679438230808145</v>
      </c>
      <c r="L693" s="59">
        <f t="shared" si="149"/>
        <v>82.428186788619939</v>
      </c>
      <c r="M693" s="59">
        <f t="shared" si="149"/>
        <v>76.103654134365541</v>
      </c>
      <c r="N693" s="60">
        <f t="shared" si="149"/>
        <v>55.371264226920793</v>
      </c>
      <c r="O693" s="60">
        <f t="shared" si="149"/>
        <v>57.230000000000004</v>
      </c>
      <c r="P693" s="31"/>
      <c r="Q693" s="36" t="s">
        <v>75</v>
      </c>
    </row>
    <row r="694" spans="1:17" s="3" customFormat="1" ht="14.25" x14ac:dyDescent="0.2">
      <c r="B694" s="72"/>
      <c r="I694" s="61"/>
      <c r="J694" s="61"/>
      <c r="K694" s="61"/>
      <c r="L694" s="61"/>
      <c r="M694" s="61"/>
      <c r="N694" s="62"/>
      <c r="O694" s="62">
        <f>+O693/G693-1</f>
        <v>0.26564552454085022</v>
      </c>
      <c r="P694" s="31"/>
      <c r="Q694" s="63" t="s">
        <v>76</v>
      </c>
    </row>
    <row r="695" spans="1:17" s="70" customFormat="1" ht="14.25" x14ac:dyDescent="0.2">
      <c r="A695" s="64"/>
      <c r="B695" s="65"/>
      <c r="C695" s="66"/>
      <c r="D695" s="66"/>
      <c r="E695" s="66"/>
      <c r="F695" s="66"/>
      <c r="G695" s="66"/>
      <c r="H695" s="66">
        <f>RATE(H$348-$G$348,,-$G693,H693)</f>
        <v>5.4901643831012318E-3</v>
      </c>
      <c r="I695" s="66">
        <f t="shared" ref="I695:O695" si="150">RATE(I$348-$G$348,,-$G693,I693)</f>
        <v>6.478854217945567E-3</v>
      </c>
      <c r="J695" s="66">
        <f t="shared" si="150"/>
        <v>7.5474516015462206E-2</v>
      </c>
      <c r="K695" s="66">
        <f t="shared" si="150"/>
        <v>0.12207202201485405</v>
      </c>
      <c r="L695" s="66">
        <f t="shared" si="150"/>
        <v>0.12759415938352545</v>
      </c>
      <c r="M695" s="66">
        <f t="shared" si="150"/>
        <v>9.0642227372061804E-2</v>
      </c>
      <c r="N695" s="67">
        <f t="shared" si="150"/>
        <v>2.9360597813944938E-2</v>
      </c>
      <c r="O695" s="67">
        <f t="shared" si="150"/>
        <v>2.9885659631337182E-2</v>
      </c>
      <c r="P695" s="68"/>
      <c r="Q695" s="69" t="s">
        <v>77</v>
      </c>
    </row>
    <row r="696" spans="1:17" s="3" customFormat="1" ht="14.25" x14ac:dyDescent="0.2">
      <c r="B696" s="55"/>
      <c r="C696" s="56"/>
      <c r="D696" s="56"/>
      <c r="E696" s="56"/>
      <c r="F696" s="56"/>
      <c r="G696" s="56"/>
      <c r="H696" s="56"/>
      <c r="I696" s="56">
        <f t="shared" ref="I696:N696" si="151">+H$651+H696</f>
        <v>0.65</v>
      </c>
      <c r="J696" s="56">
        <f t="shared" si="151"/>
        <v>1.35</v>
      </c>
      <c r="K696" s="56">
        <f t="shared" si="151"/>
        <v>2.1800000000000002</v>
      </c>
      <c r="L696" s="56">
        <f t="shared" si="151"/>
        <v>3.58</v>
      </c>
      <c r="M696" s="56">
        <f t="shared" si="151"/>
        <v>4.68</v>
      </c>
      <c r="N696" s="57">
        <f t="shared" si="151"/>
        <v>5.4799999999999995</v>
      </c>
      <c r="O696" s="57">
        <f>+N$651+N696</f>
        <v>6.18</v>
      </c>
      <c r="P696" s="31"/>
      <c r="Q696" s="36" t="s">
        <v>74</v>
      </c>
    </row>
    <row r="697" spans="1:17" s="3" customFormat="1" ht="14.25" x14ac:dyDescent="0.2">
      <c r="B697" s="58"/>
      <c r="C697" s="59"/>
      <c r="D697" s="59"/>
      <c r="E697" s="59"/>
      <c r="F697" s="59"/>
      <c r="G697" s="59"/>
      <c r="H697" s="59">
        <f t="shared" ref="H697:O697" si="152">+H$661+H696</f>
        <v>44.916286564336978</v>
      </c>
      <c r="I697" s="59">
        <f t="shared" si="152"/>
        <v>45.255852263142529</v>
      </c>
      <c r="J697" s="59">
        <f t="shared" si="152"/>
        <v>55.698640484021873</v>
      </c>
      <c r="K697" s="59">
        <f t="shared" si="152"/>
        <v>71.129438230808148</v>
      </c>
      <c r="L697" s="59">
        <f t="shared" si="152"/>
        <v>81.878186788619942</v>
      </c>
      <c r="M697" s="59">
        <f t="shared" si="152"/>
        <v>75.55365413436553</v>
      </c>
      <c r="N697" s="60">
        <f t="shared" si="152"/>
        <v>54.821264226920789</v>
      </c>
      <c r="O697" s="60">
        <f t="shared" si="152"/>
        <v>56.68</v>
      </c>
      <c r="P697" s="31"/>
      <c r="Q697" s="36" t="s">
        <v>75</v>
      </c>
    </row>
    <row r="698" spans="1:17" s="3" customFormat="1" ht="14.25" x14ac:dyDescent="0.2">
      <c r="B698" s="72"/>
      <c r="I698" s="61"/>
      <c r="J698" s="61"/>
      <c r="K698" s="61"/>
      <c r="L698" s="61"/>
      <c r="M698" s="61"/>
      <c r="N698" s="62"/>
      <c r="O698" s="62">
        <f>+O697/H697-1</f>
        <v>0.26190307203630847</v>
      </c>
      <c r="P698" s="31"/>
      <c r="Q698" s="63" t="s">
        <v>76</v>
      </c>
    </row>
    <row r="699" spans="1:17" s="70" customFormat="1" ht="14.25" x14ac:dyDescent="0.2">
      <c r="A699" s="64"/>
      <c r="B699" s="65"/>
      <c r="C699" s="66"/>
      <c r="D699" s="66"/>
      <c r="E699" s="66"/>
      <c r="F699" s="66"/>
      <c r="G699" s="66"/>
      <c r="H699" s="66"/>
      <c r="I699" s="66">
        <f t="shared" ref="I699:O699" si="153">RATE(I$348-$H$348,,-$H697,I697)</f>
        <v>7.55996821596467E-3</v>
      </c>
      <c r="J699" s="66">
        <f t="shared" si="153"/>
        <v>0.11357731559570435</v>
      </c>
      <c r="K699" s="66">
        <f t="shared" si="153"/>
        <v>0.16559724318076335</v>
      </c>
      <c r="L699" s="66">
        <f t="shared" si="153"/>
        <v>0.16195977324182761</v>
      </c>
      <c r="M699" s="66">
        <f t="shared" si="153"/>
        <v>0.10960990785360226</v>
      </c>
      <c r="N699" s="67">
        <f t="shared" si="153"/>
        <v>3.3770656115803467E-2</v>
      </c>
      <c r="O699" s="67">
        <f t="shared" si="153"/>
        <v>3.3789901251181413E-2</v>
      </c>
      <c r="P699" s="68"/>
      <c r="Q699" s="69" t="s">
        <v>77</v>
      </c>
    </row>
    <row r="700" spans="1:17" s="3" customFormat="1" ht="14.25" x14ac:dyDescent="0.2">
      <c r="B700" s="55"/>
      <c r="C700" s="56"/>
      <c r="D700" s="56"/>
      <c r="E700" s="56"/>
      <c r="F700" s="56"/>
      <c r="G700" s="56"/>
      <c r="H700" s="56"/>
      <c r="I700" s="56"/>
      <c r="J700" s="56">
        <f t="shared" ref="J700:O700" si="154">+I$651+I700</f>
        <v>0.7</v>
      </c>
      <c r="K700" s="56">
        <f t="shared" si="154"/>
        <v>1.5299999999999998</v>
      </c>
      <c r="L700" s="56">
        <f t="shared" si="154"/>
        <v>2.9299999999999997</v>
      </c>
      <c r="M700" s="56">
        <f t="shared" si="154"/>
        <v>4.0299999999999994</v>
      </c>
      <c r="N700" s="57">
        <f t="shared" si="154"/>
        <v>4.8299999999999992</v>
      </c>
      <c r="O700" s="57">
        <f t="shared" si="154"/>
        <v>5.5299999999999994</v>
      </c>
      <c r="P700" s="31"/>
      <c r="Q700" s="36" t="s">
        <v>74</v>
      </c>
    </row>
    <row r="701" spans="1:17" s="3" customFormat="1" ht="14.25" x14ac:dyDescent="0.2">
      <c r="B701" s="58"/>
      <c r="C701" s="59"/>
      <c r="D701" s="59"/>
      <c r="E701" s="59"/>
      <c r="F701" s="59"/>
      <c r="G701" s="59"/>
      <c r="H701" s="59"/>
      <c r="I701" s="59">
        <f t="shared" ref="I701:O701" si="155">+I$661+I700</f>
        <v>44.60585226314253</v>
      </c>
      <c r="J701" s="59">
        <f t="shared" si="155"/>
        <v>55.048640484021874</v>
      </c>
      <c r="K701" s="59">
        <f t="shared" si="155"/>
        <v>70.479438230808142</v>
      </c>
      <c r="L701" s="59">
        <f t="shared" si="155"/>
        <v>81.228186788619951</v>
      </c>
      <c r="M701" s="59">
        <f t="shared" si="155"/>
        <v>74.903654134365539</v>
      </c>
      <c r="N701" s="60">
        <f t="shared" si="155"/>
        <v>54.17126422692079</v>
      </c>
      <c r="O701" s="60">
        <f t="shared" si="155"/>
        <v>56.03</v>
      </c>
      <c r="P701" s="31"/>
      <c r="Q701" s="36" t="s">
        <v>75</v>
      </c>
    </row>
    <row r="702" spans="1:17" s="3" customFormat="1" ht="14.25" x14ac:dyDescent="0.2">
      <c r="B702" s="72"/>
      <c r="I702" s="61"/>
      <c r="J702" s="61"/>
      <c r="K702" s="61"/>
      <c r="L702" s="61"/>
      <c r="M702" s="61"/>
      <c r="N702" s="62"/>
      <c r="O702" s="62">
        <f>+O701/I701-1</f>
        <v>0.25611320392362846</v>
      </c>
      <c r="P702" s="31"/>
      <c r="Q702" s="63" t="s">
        <v>76</v>
      </c>
    </row>
    <row r="703" spans="1:17" s="70" customFormat="1" ht="14.25" x14ac:dyDescent="0.2">
      <c r="A703" s="64"/>
      <c r="B703" s="65"/>
      <c r="C703" s="66"/>
      <c r="D703" s="66"/>
      <c r="E703" s="66"/>
      <c r="F703" s="66"/>
      <c r="G703" s="66"/>
      <c r="H703" s="66"/>
      <c r="I703" s="66"/>
      <c r="J703" s="66">
        <f t="shared" ref="J703:O703" si="156">RATE(J$348-$I$348,,-$I701,J701)</f>
        <v>0.23411251418926798</v>
      </c>
      <c r="K703" s="66">
        <f t="shared" si="156"/>
        <v>0.25700005322212421</v>
      </c>
      <c r="L703" s="66">
        <f t="shared" si="156"/>
        <v>0.22115738174075808</v>
      </c>
      <c r="M703" s="66">
        <f t="shared" si="156"/>
        <v>0.13835518717394127</v>
      </c>
      <c r="N703" s="67">
        <f t="shared" si="156"/>
        <v>3.9621915317084255E-2</v>
      </c>
      <c r="O703" s="67">
        <f t="shared" si="156"/>
        <v>3.8735075241407894E-2</v>
      </c>
      <c r="P703" s="68"/>
      <c r="Q703" s="69" t="s">
        <v>77</v>
      </c>
    </row>
    <row r="704" spans="1:17" s="3" customFormat="1" ht="14.25" x14ac:dyDescent="0.2">
      <c r="B704" s="55"/>
      <c r="C704" s="56"/>
      <c r="D704" s="56"/>
      <c r="E704" s="56"/>
      <c r="F704" s="56"/>
      <c r="G704" s="56"/>
      <c r="H704" s="56"/>
      <c r="I704" s="56"/>
      <c r="J704" s="56"/>
      <c r="K704" s="56">
        <f>+J$651+J704</f>
        <v>0.83</v>
      </c>
      <c r="L704" s="56">
        <f>+K$651+K704</f>
        <v>2.23</v>
      </c>
      <c r="M704" s="56">
        <f>+L$651+L704</f>
        <v>3.33</v>
      </c>
      <c r="N704" s="57">
        <f>+M$651+M704</f>
        <v>4.13</v>
      </c>
      <c r="O704" s="57">
        <f>+N$651+N704</f>
        <v>4.83</v>
      </c>
      <c r="P704" s="31"/>
      <c r="Q704" s="36" t="s">
        <v>74</v>
      </c>
    </row>
    <row r="705" spans="1:17" s="3" customFormat="1" ht="14.25" x14ac:dyDescent="0.2">
      <c r="B705" s="58"/>
      <c r="C705" s="59"/>
      <c r="D705" s="59"/>
      <c r="E705" s="59"/>
      <c r="F705" s="59"/>
      <c r="G705" s="59"/>
      <c r="H705" s="59"/>
      <c r="I705" s="59"/>
      <c r="J705" s="59">
        <f t="shared" ref="J705:O705" si="157">+J$661+J704</f>
        <v>54.348640484021871</v>
      </c>
      <c r="K705" s="59">
        <f t="shared" si="157"/>
        <v>69.77943823080814</v>
      </c>
      <c r="L705" s="59">
        <f t="shared" si="157"/>
        <v>80.528186788619948</v>
      </c>
      <c r="M705" s="59">
        <f t="shared" si="157"/>
        <v>74.203654134365536</v>
      </c>
      <c r="N705" s="60">
        <f t="shared" si="157"/>
        <v>53.471264226920795</v>
      </c>
      <c r="O705" s="60">
        <f t="shared" si="157"/>
        <v>55.33</v>
      </c>
      <c r="P705" s="31"/>
      <c r="Q705" s="36" t="s">
        <v>75</v>
      </c>
    </row>
    <row r="706" spans="1:17" s="3" customFormat="1" ht="14.25" x14ac:dyDescent="0.2">
      <c r="B706" s="72"/>
      <c r="I706" s="61"/>
      <c r="J706" s="61"/>
      <c r="K706" s="61"/>
      <c r="L706" s="61"/>
      <c r="M706" s="61"/>
      <c r="N706" s="62"/>
      <c r="O706" s="62">
        <f>+O705/J705-1</f>
        <v>1.8056744515378309E-2</v>
      </c>
      <c r="P706" s="31"/>
      <c r="Q706" s="63" t="s">
        <v>76</v>
      </c>
    </row>
    <row r="707" spans="1:17" s="70" customFormat="1" ht="14.25" x14ac:dyDescent="0.2">
      <c r="A707" s="64"/>
      <c r="B707" s="65"/>
      <c r="C707" s="66"/>
      <c r="D707" s="66"/>
      <c r="E707" s="66"/>
      <c r="F707" s="66"/>
      <c r="G707" s="66"/>
      <c r="H707" s="66"/>
      <c r="I707" s="66"/>
      <c r="J707" s="66"/>
      <c r="K707" s="66">
        <f>RATE(K$348-$J$348,,-$J705,K705)</f>
        <v>0.28392242399003176</v>
      </c>
      <c r="L707" s="66">
        <f>RATE(L$348-$J$348,,-$J705,L705)</f>
        <v>0.21724953638472261</v>
      </c>
      <c r="M707" s="66">
        <f>RATE(M$348-$J$348,,-$J705,M705)</f>
        <v>0.10937626315312296</v>
      </c>
      <c r="N707" s="67">
        <f>RATE(N$348-$J$348,,-$J705,N705)</f>
        <v>-4.0605353445243783E-3</v>
      </c>
      <c r="O707" s="67">
        <f>RATE(O$348-$J$348,,-$J705,O705)</f>
        <v>3.5855442895411653E-3</v>
      </c>
      <c r="P707" s="68"/>
      <c r="Q707" s="69" t="s">
        <v>77</v>
      </c>
    </row>
    <row r="708" spans="1:17" s="3" customFormat="1" ht="14.25" x14ac:dyDescent="0.2">
      <c r="B708" s="73"/>
      <c r="C708" s="74"/>
      <c r="D708" s="74"/>
      <c r="E708" s="74"/>
      <c r="F708" s="74"/>
      <c r="G708" s="74"/>
      <c r="H708" s="74"/>
      <c r="I708" s="74"/>
      <c r="J708" s="74"/>
      <c r="K708" s="74"/>
      <c r="L708" s="74">
        <f>+K$651+K708</f>
        <v>1.4</v>
      </c>
      <c r="M708" s="74">
        <f>+L$651+L708</f>
        <v>2.5</v>
      </c>
      <c r="N708" s="75">
        <f>+M$651+M708</f>
        <v>3.3</v>
      </c>
      <c r="O708" s="75">
        <f>+N$651+N708</f>
        <v>4</v>
      </c>
      <c r="P708" s="31"/>
      <c r="Q708" s="36" t="s">
        <v>74</v>
      </c>
    </row>
    <row r="709" spans="1:17" s="3" customFormat="1" ht="14.25" x14ac:dyDescent="0.2">
      <c r="B709" s="76"/>
      <c r="C709" s="77"/>
      <c r="D709" s="77"/>
      <c r="E709" s="77"/>
      <c r="F709" s="77"/>
      <c r="G709" s="77"/>
      <c r="H709" s="77"/>
      <c r="I709" s="77"/>
      <c r="J709" s="77"/>
      <c r="K709" s="77">
        <f>+K$661+K708</f>
        <v>68.949438230808141</v>
      </c>
      <c r="L709" s="77">
        <f>+L$661+L708</f>
        <v>79.69818678861995</v>
      </c>
      <c r="M709" s="77">
        <f>+M$661+M708</f>
        <v>73.373654134365538</v>
      </c>
      <c r="N709" s="78">
        <f>+N$661+N708</f>
        <v>52.641264226920789</v>
      </c>
      <c r="O709" s="78">
        <f>+O$661+O708</f>
        <v>54.5</v>
      </c>
      <c r="P709" s="31"/>
      <c r="Q709" s="36" t="s">
        <v>75</v>
      </c>
    </row>
    <row r="710" spans="1:17" s="3" customFormat="1" ht="14.25" x14ac:dyDescent="0.2">
      <c r="B710" s="72"/>
      <c r="I710" s="61"/>
      <c r="J710" s="61"/>
      <c r="K710" s="61"/>
      <c r="L710" s="61"/>
      <c r="M710" s="61"/>
      <c r="N710" s="62"/>
      <c r="O710" s="62">
        <f>+O709/K709-1</f>
        <v>-0.20956571368193988</v>
      </c>
      <c r="P710" s="31"/>
      <c r="Q710" s="63" t="s">
        <v>76</v>
      </c>
    </row>
    <row r="711" spans="1:17" s="70" customFormat="1" ht="14.25" x14ac:dyDescent="0.2">
      <c r="A711" s="64"/>
      <c r="B711" s="65"/>
      <c r="C711" s="66"/>
      <c r="D711" s="66"/>
      <c r="E711" s="66"/>
      <c r="F711" s="66"/>
      <c r="G711" s="66"/>
      <c r="H711" s="66"/>
      <c r="I711" s="66"/>
      <c r="J711" s="66"/>
      <c r="K711" s="66"/>
      <c r="L711" s="66">
        <f>RATE(L$348-$K$348,,-$K709,L709)</f>
        <v>0.15589319991020656</v>
      </c>
      <c r="M711" s="66">
        <f>RATE(M$348-$K$348,,-$K709,M709)</f>
        <v>3.1584262506872136E-2</v>
      </c>
      <c r="N711" s="67">
        <f>RATE(N$348-$K$348,,-$K709,N709)</f>
        <v>-8.6030170927847677E-2</v>
      </c>
      <c r="O711" s="67">
        <f>RATE(O$348-$K$348,,-$K709,O709)</f>
        <v>-5.7098248327877583E-2</v>
      </c>
      <c r="P711" s="68"/>
      <c r="Q711" s="69" t="s">
        <v>77</v>
      </c>
    </row>
    <row r="712" spans="1:17" s="3" customFormat="1" ht="14.25" x14ac:dyDescent="0.2">
      <c r="B712" s="73"/>
      <c r="C712" s="74"/>
      <c r="D712" s="74"/>
      <c r="E712" s="74"/>
      <c r="F712" s="74"/>
      <c r="G712" s="74"/>
      <c r="H712" s="74"/>
      <c r="I712" s="74"/>
      <c r="J712" s="74"/>
      <c r="K712" s="74"/>
      <c r="L712" s="74"/>
      <c r="M712" s="74">
        <f>+L$651+L712</f>
        <v>1.1000000000000001</v>
      </c>
      <c r="N712" s="75">
        <f>+M$651+M712</f>
        <v>1.9000000000000001</v>
      </c>
      <c r="O712" s="75">
        <f>+N$651+N712</f>
        <v>2.6</v>
      </c>
      <c r="P712" s="31"/>
      <c r="Q712" s="36" t="s">
        <v>74</v>
      </c>
    </row>
    <row r="713" spans="1:17" s="3" customFormat="1" ht="14.25" x14ac:dyDescent="0.2">
      <c r="B713" s="76"/>
      <c r="C713" s="77"/>
      <c r="D713" s="77"/>
      <c r="E713" s="77"/>
      <c r="F713" s="77"/>
      <c r="G713" s="77"/>
      <c r="H713" s="77"/>
      <c r="I713" s="77"/>
      <c r="J713" s="77"/>
      <c r="K713" s="77"/>
      <c r="L713" s="77">
        <f>+L$661+L712</f>
        <v>78.298186788619944</v>
      </c>
      <c r="M713" s="77">
        <f>+M$661+M712</f>
        <v>71.973654134365532</v>
      </c>
      <c r="N713" s="78">
        <f>+N$661+N712</f>
        <v>51.241264226920791</v>
      </c>
      <c r="O713" s="78">
        <f>+O$661+O712</f>
        <v>53.1</v>
      </c>
      <c r="P713" s="31"/>
      <c r="Q713" s="36" t="s">
        <v>75</v>
      </c>
    </row>
    <row r="714" spans="1:17" s="3" customFormat="1" ht="14.25" x14ac:dyDescent="0.2">
      <c r="B714" s="72"/>
      <c r="I714" s="61"/>
      <c r="J714" s="61"/>
      <c r="K714" s="61"/>
      <c r="L714" s="61"/>
      <c r="M714" s="61"/>
      <c r="N714" s="62"/>
      <c r="O714" s="62">
        <f>+O713/L713-1</f>
        <v>-0.32182337576535436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-8.0774956785763477E-2</v>
      </c>
      <c r="N715" s="67">
        <f>RATE(N$348-$L$348,,-$L713,N713)</f>
        <v>-0.19102692803390259</v>
      </c>
      <c r="O715" s="67">
        <f>RATE(O$348-$L$348,,-$L713,O713)</f>
        <v>-0.12142075665810052</v>
      </c>
      <c r="P715" s="68"/>
      <c r="Q715" s="69" t="s">
        <v>77</v>
      </c>
    </row>
    <row r="716" spans="1:17" s="3" customFormat="1" ht="14.25" x14ac:dyDescent="0.2">
      <c r="B716" s="73"/>
      <c r="C716" s="74"/>
      <c r="D716" s="74"/>
      <c r="E716" s="74"/>
      <c r="F716" s="74"/>
      <c r="G716" s="74"/>
      <c r="H716" s="74"/>
      <c r="I716" s="74"/>
      <c r="J716" s="74"/>
      <c r="K716" s="74"/>
      <c r="L716" s="74"/>
      <c r="M716" s="74"/>
      <c r="N716" s="75">
        <f>+M$651+M716</f>
        <v>0.8</v>
      </c>
      <c r="O716" s="75">
        <f>+N$651+N716</f>
        <v>1.5</v>
      </c>
      <c r="P716" s="31"/>
      <c r="Q716" s="36" t="s">
        <v>74</v>
      </c>
    </row>
    <row r="717" spans="1:17" s="3" customFormat="1" ht="14.25" x14ac:dyDescent="0.2">
      <c r="B717" s="76"/>
      <c r="C717" s="77"/>
      <c r="D717" s="77"/>
      <c r="E717" s="77"/>
      <c r="F717" s="77"/>
      <c r="G717" s="77"/>
      <c r="H717" s="77"/>
      <c r="I717" s="77"/>
      <c r="J717" s="77"/>
      <c r="K717" s="77"/>
      <c r="L717" s="77"/>
      <c r="M717" s="77">
        <f>+M$661+M716</f>
        <v>70.873654134365538</v>
      </c>
      <c r="N717" s="78">
        <f>+N$661+N716</f>
        <v>50.141264226920789</v>
      </c>
      <c r="O717" s="78">
        <f>+O$661+O716</f>
        <v>52</v>
      </c>
      <c r="P717" s="31"/>
      <c r="Q717" s="36" t="s">
        <v>75</v>
      </c>
    </row>
    <row r="718" spans="1:17" s="3" customFormat="1" ht="14.25" x14ac:dyDescent="0.2">
      <c r="B718" s="72"/>
      <c r="I718" s="61"/>
      <c r="J718" s="61"/>
      <c r="K718" s="61"/>
      <c r="L718" s="61"/>
      <c r="M718" s="61"/>
      <c r="N718" s="62"/>
      <c r="O718" s="62">
        <f>+O717/M717-1</f>
        <v>-0.26630000054158343</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-0.292526047381998</v>
      </c>
      <c r="O719" s="67">
        <f>RATE(O$348-$M$348,,-$M717,O717)</f>
        <v>-0.14343710128303086</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0.7</v>
      </c>
      <c r="P720" s="31"/>
      <c r="Q720" s="36" t="s">
        <v>74</v>
      </c>
    </row>
    <row r="721" spans="1:17" s="3" customFormat="1" ht="14.25" x14ac:dyDescent="0.2">
      <c r="B721" s="76"/>
      <c r="C721" s="77"/>
      <c r="D721" s="77"/>
      <c r="E721" s="77"/>
      <c r="F721" s="77"/>
      <c r="G721" s="77"/>
      <c r="H721" s="77"/>
      <c r="I721" s="77"/>
      <c r="J721" s="77"/>
      <c r="K721" s="77"/>
      <c r="L721" s="77"/>
      <c r="M721" s="77"/>
      <c r="N721" s="78">
        <f>+N$661+N720</f>
        <v>49.341264226920792</v>
      </c>
      <c r="O721" s="78">
        <f>+O$661+O720</f>
        <v>51.2</v>
      </c>
      <c r="P721" s="31"/>
      <c r="Q721" s="36" t="s">
        <v>75</v>
      </c>
    </row>
    <row r="722" spans="1:17" s="3" customFormat="1" ht="14.25" x14ac:dyDescent="0.2">
      <c r="B722" s="72"/>
      <c r="I722" s="61"/>
      <c r="J722" s="61"/>
      <c r="K722" s="61"/>
      <c r="L722" s="61"/>
      <c r="M722" s="61"/>
      <c r="N722" s="62"/>
      <c r="O722" s="62">
        <f>+O721/N721-1</f>
        <v>3.7671020436989E-2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3.7671020436989028E-2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617" priority="1204" operator="lessThan">
      <formula>0</formula>
    </cfRule>
  </conditionalFormatting>
  <conditionalFormatting sqref="P583">
    <cfRule type="cellIs" dxfId="3616" priority="1199" operator="lessThan">
      <formula>0</formula>
    </cfRule>
  </conditionalFormatting>
  <conditionalFormatting sqref="B348:N348">
    <cfRule type="cellIs" dxfId="3615" priority="1198" operator="lessThan">
      <formula>0</formula>
    </cfRule>
  </conditionalFormatting>
  <conditionalFormatting sqref="P514:P515">
    <cfRule type="cellIs" dxfId="3614" priority="1200" operator="lessThan">
      <formula>0</formula>
    </cfRule>
  </conditionalFormatting>
  <conditionalFormatting sqref="P523 Q529 Q539:Q545">
    <cfRule type="cellIs" dxfId="3613" priority="1201" operator="lessThan">
      <formula>0</formula>
    </cfRule>
  </conditionalFormatting>
  <conditionalFormatting sqref="P531">
    <cfRule type="cellIs" dxfId="3612" priority="1202" operator="lessThan">
      <formula>0</formula>
    </cfRule>
  </conditionalFormatting>
  <conditionalFormatting sqref="P562">
    <cfRule type="cellIs" dxfId="3611" priority="1203" operator="lessThan">
      <formula>0</formula>
    </cfRule>
  </conditionalFormatting>
  <conditionalFormatting sqref="B348:N348">
    <cfRule type="cellIs" dxfId="3610" priority="1197" operator="lessThan">
      <formula>0</formula>
    </cfRule>
  </conditionalFormatting>
  <conditionalFormatting sqref="Q588">
    <cfRule type="cellIs" dxfId="3609" priority="1182" operator="lessThan">
      <formula>0</formula>
    </cfRule>
  </conditionalFormatting>
  <conditionalFormatting sqref="Q499:Q502">
    <cfRule type="cellIs" dxfId="3608" priority="1196" operator="lessThan">
      <formula>0</formula>
    </cfRule>
  </conditionalFormatting>
  <conditionalFormatting sqref="Q503">
    <cfRule type="cellIs" dxfId="3607" priority="1195" operator="lessThan">
      <formula>0</formula>
    </cfRule>
  </conditionalFormatting>
  <conditionalFormatting sqref="Q503">
    <cfRule type="cellIs" dxfId="3606" priority="1194" operator="lessThan">
      <formula>0</formula>
    </cfRule>
  </conditionalFormatting>
  <conditionalFormatting sqref="B514">
    <cfRule type="cellIs" dxfId="3605" priority="1192" operator="lessThan">
      <formula>0</formula>
    </cfRule>
  </conditionalFormatting>
  <conditionalFormatting sqref="B531">
    <cfRule type="cellIs" dxfId="3604" priority="1191" operator="lessThan">
      <formula>0</formula>
    </cfRule>
  </conditionalFormatting>
  <conditionalFormatting sqref="Q520">
    <cfRule type="cellIs" dxfId="3603" priority="1190" operator="lessThan">
      <formula>0</formula>
    </cfRule>
  </conditionalFormatting>
  <conditionalFormatting sqref="Q520">
    <cfRule type="cellIs" dxfId="3602" priority="1189" operator="lessThan">
      <formula>0</formula>
    </cfRule>
  </conditionalFormatting>
  <conditionalFormatting sqref="Q567">
    <cfRule type="cellIs" dxfId="3601" priority="1184" operator="lessThan">
      <formula>0</formula>
    </cfRule>
  </conditionalFormatting>
  <conditionalFormatting sqref="B523 B515">
    <cfRule type="cellIs" dxfId="3600" priority="1193" operator="lessThan">
      <formula>0</formula>
    </cfRule>
  </conditionalFormatting>
  <conditionalFormatting sqref="Q528">
    <cfRule type="cellIs" dxfId="3599" priority="1187" operator="lessThan">
      <formula>0</formula>
    </cfRule>
  </conditionalFormatting>
  <conditionalFormatting sqref="Q536">
    <cfRule type="cellIs" dxfId="3598" priority="1186" operator="lessThan">
      <formula>0</formula>
    </cfRule>
  </conditionalFormatting>
  <conditionalFormatting sqref="Q536">
    <cfRule type="cellIs" dxfId="3597" priority="1185" operator="lessThan">
      <formula>0</formula>
    </cfRule>
  </conditionalFormatting>
  <conditionalFormatting sqref="P539">
    <cfRule type="cellIs" dxfId="3596" priority="1173" operator="lessThan">
      <formula>0</formula>
    </cfRule>
  </conditionalFormatting>
  <conditionalFormatting sqref="Q528">
    <cfRule type="cellIs" dxfId="3595" priority="1188" operator="lessThan">
      <formula>0</formula>
    </cfRule>
  </conditionalFormatting>
  <conditionalFormatting sqref="Q567">
    <cfRule type="cellIs" dxfId="3594" priority="1183" operator="lessThan">
      <formula>0</formula>
    </cfRule>
  </conditionalFormatting>
  <conditionalFormatting sqref="P584:P587">
    <cfRule type="cellIs" dxfId="3593" priority="1175" operator="lessThan">
      <formula>0</formula>
    </cfRule>
  </conditionalFormatting>
  <conditionalFormatting sqref="P563:P566">
    <cfRule type="cellIs" dxfId="3592" priority="1176" operator="lessThan">
      <formula>0</formula>
    </cfRule>
  </conditionalFormatting>
  <conditionalFormatting sqref="Q366">
    <cfRule type="cellIs" dxfId="3591" priority="1134" operator="lessThan">
      <formula>0</formula>
    </cfRule>
  </conditionalFormatting>
  <conditionalFormatting sqref="Q588">
    <cfRule type="cellIs" dxfId="3590" priority="1181" operator="lessThan">
      <formula>0</formula>
    </cfRule>
  </conditionalFormatting>
  <conditionalFormatting sqref="Q544">
    <cfRule type="cellIs" dxfId="3589" priority="1172" operator="lessThan">
      <formula>0</formula>
    </cfRule>
  </conditionalFormatting>
  <conditionalFormatting sqref="J353:N354 K351:N352">
    <cfRule type="cellIs" dxfId="3588" priority="1161" operator="lessThan">
      <formula>0</formula>
    </cfRule>
  </conditionalFormatting>
  <conditionalFormatting sqref="P516:P519">
    <cfRule type="cellIs" dxfId="3587" priority="1180" operator="lessThan">
      <formula>0</formula>
    </cfRule>
  </conditionalFormatting>
  <conditionalFormatting sqref="P524:P527">
    <cfRule type="cellIs" dxfId="3586" priority="1179" operator="lessThan">
      <formula>0</formula>
    </cfRule>
  </conditionalFormatting>
  <conditionalFormatting sqref="P539:P543">
    <cfRule type="cellIs" dxfId="3585" priority="1178" operator="lessThan">
      <formula>0</formula>
    </cfRule>
  </conditionalFormatting>
  <conditionalFormatting sqref="P532:P535">
    <cfRule type="cellIs" dxfId="3584" priority="1177" operator="lessThan">
      <formula>0</formula>
    </cfRule>
  </conditionalFormatting>
  <conditionalFormatting sqref="Q544">
    <cfRule type="cellIs" dxfId="3583" priority="1171" operator="lessThan">
      <formula>0</formula>
    </cfRule>
  </conditionalFormatting>
  <conditionalFormatting sqref="Q354">
    <cfRule type="cellIs" dxfId="3582" priority="1154" operator="lessThan">
      <formula>0</formula>
    </cfRule>
  </conditionalFormatting>
  <conditionalFormatting sqref="Q540:Q543 B539">
    <cfRule type="cellIs" dxfId="3581" priority="1174" operator="lessThan">
      <formula>0</formula>
    </cfRule>
  </conditionalFormatting>
  <conditionalFormatting sqref="P555:P558">
    <cfRule type="cellIs" dxfId="3580" priority="1166" operator="lessThan">
      <formula>0</formula>
    </cfRule>
  </conditionalFormatting>
  <conditionalFormatting sqref="Q555:Q558 Q560">
    <cfRule type="cellIs" dxfId="3579" priority="1169" operator="lessThan">
      <formula>0</formula>
    </cfRule>
  </conditionalFormatting>
  <conditionalFormatting sqref="Q559">
    <cfRule type="cellIs" dxfId="3578" priority="1168" operator="lessThan">
      <formula>0</formula>
    </cfRule>
  </conditionalFormatting>
  <conditionalFormatting sqref="Q468:Q472">
    <cfRule type="cellIs" dxfId="3577" priority="1165" operator="lessThan">
      <formula>0</formula>
    </cfRule>
  </conditionalFormatting>
  <conditionalFormatting sqref="Q559">
    <cfRule type="cellIs" dxfId="3576" priority="1167" operator="lessThan">
      <formula>0</formula>
    </cfRule>
  </conditionalFormatting>
  <conditionalFormatting sqref="J351">
    <cfRule type="cellIs" dxfId="3575" priority="1160" operator="lessThan">
      <formula>0</formula>
    </cfRule>
  </conditionalFormatting>
  <conditionalFormatting sqref="P540:P543">
    <cfRule type="cellIs" dxfId="3574" priority="1170" operator="lessThan">
      <formula>0</formula>
    </cfRule>
  </conditionalFormatting>
  <conditionalFormatting sqref="P349:Q350 Q351:Q353">
    <cfRule type="cellIs" dxfId="3573" priority="1164" operator="lessThan">
      <formula>0</formula>
    </cfRule>
  </conditionalFormatting>
  <conditionalFormatting sqref="Q396">
    <cfRule type="cellIs" dxfId="3572" priority="1087" operator="lessThan">
      <formula>0</formula>
    </cfRule>
  </conditionalFormatting>
  <conditionalFormatting sqref="B349">
    <cfRule type="cellIs" dxfId="3571" priority="1159" operator="lessThan">
      <formula>0</formula>
    </cfRule>
  </conditionalFormatting>
  <conditionalFormatting sqref="P393:P395">
    <cfRule type="cellIs" dxfId="3570" priority="1091" operator="lessThan">
      <formula>0</formula>
    </cfRule>
  </conditionalFormatting>
  <conditionalFormatting sqref="Q397">
    <cfRule type="cellIs" dxfId="3569" priority="1089" operator="lessThan">
      <formula>0</formula>
    </cfRule>
  </conditionalFormatting>
  <conditionalFormatting sqref="P349:P350">
    <cfRule type="cellIs" dxfId="3568" priority="1163" operator="lessThan">
      <formula>0</formula>
    </cfRule>
  </conditionalFormatting>
  <conditionalFormatting sqref="P351:P354">
    <cfRule type="cellIs" dxfId="3567" priority="1162" operator="lessThan">
      <formula>0</formula>
    </cfRule>
  </conditionalFormatting>
  <conditionalFormatting sqref="C397:M397">
    <cfRule type="cellIs" dxfId="3566" priority="1086" operator="lessThan">
      <formula>0</formula>
    </cfRule>
  </conditionalFormatting>
  <conditionalFormatting sqref="Q355">
    <cfRule type="cellIs" dxfId="3565" priority="1157" operator="lessThan">
      <formula>0</formula>
    </cfRule>
  </conditionalFormatting>
  <conditionalFormatting sqref="P398:Q398 Q399:Q401">
    <cfRule type="cellIs" dxfId="3564" priority="1085" operator="lessThan">
      <formula>0</formula>
    </cfRule>
  </conditionalFormatting>
  <conditionalFormatting sqref="P399:P401">
    <cfRule type="cellIs" dxfId="3563" priority="1083" operator="lessThan">
      <formula>0</formula>
    </cfRule>
  </conditionalFormatting>
  <conditionalFormatting sqref="C357:J357">
    <cfRule type="cellIs" dxfId="3562" priority="1148" operator="lessThan">
      <formula>0</formula>
    </cfRule>
  </conditionalFormatting>
  <conditionalFormatting sqref="H385">
    <cfRule type="cellIs" dxfId="3561" priority="1048" operator="lessThan">
      <formula>0</formula>
    </cfRule>
  </conditionalFormatting>
  <conditionalFormatting sqref="Q402">
    <cfRule type="cellIs" dxfId="3560" priority="1081" operator="lessThan">
      <formula>0</formula>
    </cfRule>
  </conditionalFormatting>
  <conditionalFormatting sqref="B350">
    <cfRule type="cellIs" dxfId="3559" priority="1158" operator="lessThan">
      <formula>0</formula>
    </cfRule>
  </conditionalFormatting>
  <conditionalFormatting sqref="J352">
    <cfRule type="cellIs" dxfId="3558" priority="1155" operator="lessThan">
      <formula>0</formula>
    </cfRule>
  </conditionalFormatting>
  <conditionalFormatting sqref="P355">
    <cfRule type="cellIs" dxfId="3557" priority="1156" operator="lessThan">
      <formula>0</formula>
    </cfRule>
  </conditionalFormatting>
  <conditionalFormatting sqref="P440">
    <cfRule type="cellIs" dxfId="3556" priority="1034" operator="lessThan">
      <formula>0</formula>
    </cfRule>
  </conditionalFormatting>
  <conditionalFormatting sqref="Q354">
    <cfRule type="cellIs" dxfId="3555" priority="1153" operator="lessThan">
      <formula>0</formula>
    </cfRule>
  </conditionalFormatting>
  <conditionalFormatting sqref="P356:Q356 Q357:Q359">
    <cfRule type="cellIs" dxfId="3554" priority="1152" operator="lessThan">
      <formula>0</formula>
    </cfRule>
  </conditionalFormatting>
  <conditionalFormatting sqref="P356">
    <cfRule type="cellIs" dxfId="3553" priority="1151" operator="lessThan">
      <formula>0</formula>
    </cfRule>
  </conditionalFormatting>
  <conditionalFormatting sqref="P357:P360">
    <cfRule type="cellIs" dxfId="3552" priority="1150" operator="lessThan">
      <formula>0</formula>
    </cfRule>
  </conditionalFormatting>
  <conditionalFormatting sqref="I358 K358:N358 C359:M360 K357:M357">
    <cfRule type="cellIs" dxfId="3551" priority="1149" operator="lessThan">
      <formula>0</formula>
    </cfRule>
  </conditionalFormatting>
  <conditionalFormatting sqref="B356">
    <cfRule type="cellIs" dxfId="3550" priority="1146" operator="lessThan">
      <formula>0</formula>
    </cfRule>
  </conditionalFormatting>
  <conditionalFormatting sqref="I357">
    <cfRule type="cellIs" dxfId="3549" priority="1147" operator="lessThan">
      <formula>0</formula>
    </cfRule>
  </conditionalFormatting>
  <conditionalFormatting sqref="Q361">
    <cfRule type="cellIs" dxfId="3548" priority="1145" operator="lessThan">
      <formula>0</formula>
    </cfRule>
  </conditionalFormatting>
  <conditionalFormatting sqref="C358:J358">
    <cfRule type="cellIs" dxfId="3547" priority="1144" operator="lessThan">
      <formula>0</formula>
    </cfRule>
  </conditionalFormatting>
  <conditionalFormatting sqref="Q360">
    <cfRule type="cellIs" dxfId="3546" priority="1143" operator="lessThan">
      <formula>0</formula>
    </cfRule>
  </conditionalFormatting>
  <conditionalFormatting sqref="Q360">
    <cfRule type="cellIs" dxfId="3545" priority="1142" operator="lessThan">
      <formula>0</formula>
    </cfRule>
  </conditionalFormatting>
  <conditionalFormatting sqref="P362:Q362 Q363:Q365">
    <cfRule type="cellIs" dxfId="3544" priority="1141" operator="lessThan">
      <formula>0</formula>
    </cfRule>
  </conditionalFormatting>
  <conditionalFormatting sqref="P362">
    <cfRule type="cellIs" dxfId="3543" priority="1140" operator="lessThan">
      <formula>0</formula>
    </cfRule>
  </conditionalFormatting>
  <conditionalFormatting sqref="J363">
    <cfRule type="cellIs" dxfId="3542" priority="1138" operator="lessThan">
      <formula>0</formula>
    </cfRule>
  </conditionalFormatting>
  <conditionalFormatting sqref="K363:N364 J365:M366">
    <cfRule type="cellIs" dxfId="3541" priority="1139" operator="lessThan">
      <formula>0</formula>
    </cfRule>
  </conditionalFormatting>
  <conditionalFormatting sqref="P368">
    <cfRule type="cellIs" dxfId="3540" priority="1131" operator="lessThan">
      <formula>0</formula>
    </cfRule>
  </conditionalFormatting>
  <conditionalFormatting sqref="Q367">
    <cfRule type="cellIs" dxfId="3539" priority="1136" operator="lessThan">
      <formula>0</formula>
    </cfRule>
  </conditionalFormatting>
  <conditionalFormatting sqref="B362">
    <cfRule type="cellIs" dxfId="3538" priority="1137" operator="lessThan">
      <formula>0</formula>
    </cfRule>
  </conditionalFormatting>
  <conditionalFormatting sqref="P405:P407">
    <cfRule type="cellIs" dxfId="3537" priority="1069" operator="lessThan">
      <formula>0</formula>
    </cfRule>
  </conditionalFormatting>
  <conditionalFormatting sqref="J364">
    <cfRule type="cellIs" dxfId="3536" priority="1135" operator="lessThan">
      <formula>0</formula>
    </cfRule>
  </conditionalFormatting>
  <conditionalFormatting sqref="Q366">
    <cfRule type="cellIs" dxfId="3535" priority="1133" operator="lessThan">
      <formula>0</formula>
    </cfRule>
  </conditionalFormatting>
  <conditionalFormatting sqref="P368:Q368 Q369:Q371">
    <cfRule type="cellIs" dxfId="3534" priority="1132" operator="lessThan">
      <formula>0</formula>
    </cfRule>
  </conditionalFormatting>
  <conditionalFormatting sqref="Q372">
    <cfRule type="cellIs" dxfId="3533" priority="1123" operator="lessThan">
      <formula>0</formula>
    </cfRule>
  </conditionalFormatting>
  <conditionalFormatting sqref="I370 K369:N370 C371:M372">
    <cfRule type="cellIs" dxfId="3532" priority="1130" operator="lessThan">
      <formula>0</formula>
    </cfRule>
  </conditionalFormatting>
  <conditionalFormatting sqref="I369">
    <cfRule type="cellIs" dxfId="3531" priority="1128" operator="lessThan">
      <formula>0</formula>
    </cfRule>
  </conditionalFormatting>
  <conditionalFormatting sqref="C369:J369">
    <cfRule type="cellIs" dxfId="3530" priority="1129" operator="lessThan">
      <formula>0</formula>
    </cfRule>
  </conditionalFormatting>
  <conditionalFormatting sqref="B368">
    <cfRule type="cellIs" dxfId="3529" priority="1127" operator="lessThan">
      <formula>0</formula>
    </cfRule>
  </conditionalFormatting>
  <conditionalFormatting sqref="Q373">
    <cfRule type="cellIs" dxfId="3528" priority="1126" operator="lessThan">
      <formula>0</formula>
    </cfRule>
  </conditionalFormatting>
  <conditionalFormatting sqref="P411:P413">
    <cfRule type="cellIs" dxfId="3527" priority="1062" operator="lessThan">
      <formula>0</formula>
    </cfRule>
  </conditionalFormatting>
  <conditionalFormatting sqref="C370:J370">
    <cfRule type="cellIs" dxfId="3526" priority="1125" operator="lessThan">
      <formula>0</formula>
    </cfRule>
  </conditionalFormatting>
  <conditionalFormatting sqref="Q372">
    <cfRule type="cellIs" dxfId="3525" priority="1124" operator="lessThan">
      <formula>0</formula>
    </cfRule>
  </conditionalFormatting>
  <conditionalFormatting sqref="P374:Q374 Q375:Q377">
    <cfRule type="cellIs" dxfId="3524" priority="1122" operator="lessThan">
      <formula>0</formula>
    </cfRule>
  </conditionalFormatting>
  <conditionalFormatting sqref="P374">
    <cfRule type="cellIs" dxfId="3523" priority="1121" operator="lessThan">
      <formula>0</formula>
    </cfRule>
  </conditionalFormatting>
  <conditionalFormatting sqref="P375:P377">
    <cfRule type="cellIs" dxfId="3522" priority="1120" operator="lessThan">
      <formula>0</formula>
    </cfRule>
  </conditionalFormatting>
  <conditionalFormatting sqref="I376 K375:N376 C377:M378">
    <cfRule type="cellIs" dxfId="3521" priority="1119" operator="lessThan">
      <formula>0</formula>
    </cfRule>
  </conditionalFormatting>
  <conditionalFormatting sqref="I375">
    <cfRule type="cellIs" dxfId="3520" priority="1117" operator="lessThan">
      <formula>0</formula>
    </cfRule>
  </conditionalFormatting>
  <conditionalFormatting sqref="C375:J375">
    <cfRule type="cellIs" dxfId="3519" priority="1118" operator="lessThan">
      <formula>0</formula>
    </cfRule>
  </conditionalFormatting>
  <conditionalFormatting sqref="B374">
    <cfRule type="cellIs" dxfId="3518" priority="1116" operator="lessThan">
      <formula>0</formula>
    </cfRule>
  </conditionalFormatting>
  <conditionalFormatting sqref="Q379">
    <cfRule type="cellIs" dxfId="3517" priority="1115" operator="lessThan">
      <formula>0</formula>
    </cfRule>
  </conditionalFormatting>
  <conditionalFormatting sqref="C376:J376">
    <cfRule type="cellIs" dxfId="3516" priority="1114" operator="lessThan">
      <formula>0</formula>
    </cfRule>
  </conditionalFormatting>
  <conditionalFormatting sqref="Q378">
    <cfRule type="cellIs" dxfId="3515" priority="1113" operator="lessThan">
      <formula>0</formula>
    </cfRule>
  </conditionalFormatting>
  <conditionalFormatting sqref="Q378">
    <cfRule type="cellIs" dxfId="3514" priority="1112" operator="lessThan">
      <formula>0</formula>
    </cfRule>
  </conditionalFormatting>
  <conditionalFormatting sqref="P380:Q380 Q381:Q383">
    <cfRule type="cellIs" dxfId="3513" priority="1111" operator="lessThan">
      <formula>0</formula>
    </cfRule>
  </conditionalFormatting>
  <conditionalFormatting sqref="P380">
    <cfRule type="cellIs" dxfId="3512" priority="1110" operator="lessThan">
      <formula>0</formula>
    </cfRule>
  </conditionalFormatting>
  <conditionalFormatting sqref="P381:P383">
    <cfRule type="cellIs" dxfId="3511" priority="1109" operator="lessThan">
      <formula>0</formula>
    </cfRule>
  </conditionalFormatting>
  <conditionalFormatting sqref="I382 K381:N382 C383:N383 C384:M384">
    <cfRule type="cellIs" dxfId="3510" priority="1108" operator="lessThan">
      <formula>0</formula>
    </cfRule>
  </conditionalFormatting>
  <conditionalFormatting sqref="I381">
    <cfRule type="cellIs" dxfId="3509" priority="1106" operator="lessThan">
      <formula>0</formula>
    </cfRule>
  </conditionalFormatting>
  <conditionalFormatting sqref="C381:J381">
    <cfRule type="cellIs" dxfId="3508" priority="1107" operator="lessThan">
      <formula>0</formula>
    </cfRule>
  </conditionalFormatting>
  <conditionalFormatting sqref="B380">
    <cfRule type="cellIs" dxfId="3507" priority="1105" operator="lessThan">
      <formula>0</formula>
    </cfRule>
  </conditionalFormatting>
  <conditionalFormatting sqref="Q385">
    <cfRule type="cellIs" dxfId="3506" priority="1104" operator="lessThan">
      <formula>0</formula>
    </cfRule>
  </conditionalFormatting>
  <conditionalFormatting sqref="C382:J382">
    <cfRule type="cellIs" dxfId="3505" priority="1103" operator="lessThan">
      <formula>0</formula>
    </cfRule>
  </conditionalFormatting>
  <conditionalFormatting sqref="Q384">
    <cfRule type="cellIs" dxfId="3504" priority="1102" operator="lessThan">
      <formula>0</formula>
    </cfRule>
  </conditionalFormatting>
  <conditionalFormatting sqref="Q384">
    <cfRule type="cellIs" dxfId="3503" priority="1101" operator="lessThan">
      <formula>0</formula>
    </cfRule>
  </conditionalFormatting>
  <conditionalFormatting sqref="P386:Q386 Q387:Q389">
    <cfRule type="cellIs" dxfId="3502" priority="1100" operator="lessThan">
      <formula>0</formula>
    </cfRule>
  </conditionalFormatting>
  <conditionalFormatting sqref="P386">
    <cfRule type="cellIs" dxfId="3501" priority="1099" operator="lessThan">
      <formula>0</formula>
    </cfRule>
  </conditionalFormatting>
  <conditionalFormatting sqref="P387:P389">
    <cfRule type="cellIs" dxfId="3500" priority="1098" operator="lessThan">
      <formula>0</formula>
    </cfRule>
  </conditionalFormatting>
  <conditionalFormatting sqref="B386">
    <cfRule type="cellIs" dxfId="3499" priority="1097" operator="lessThan">
      <formula>0</formula>
    </cfRule>
  </conditionalFormatting>
  <conditionalFormatting sqref="Q391">
    <cfRule type="cellIs" dxfId="3498" priority="1096" operator="lessThan">
      <formula>0</formula>
    </cfRule>
  </conditionalFormatting>
  <conditionalFormatting sqref="Q390">
    <cfRule type="cellIs" dxfId="3497" priority="1095" operator="lessThan">
      <formula>0</formula>
    </cfRule>
  </conditionalFormatting>
  <conditionalFormatting sqref="Q390">
    <cfRule type="cellIs" dxfId="3496" priority="1094" operator="lessThan">
      <formula>0</formula>
    </cfRule>
  </conditionalFormatting>
  <conditionalFormatting sqref="P392:Q392 Q393:Q395">
    <cfRule type="cellIs" dxfId="3495" priority="1093" operator="lessThan">
      <formula>0</formula>
    </cfRule>
  </conditionalFormatting>
  <conditionalFormatting sqref="P392">
    <cfRule type="cellIs" dxfId="3494" priority="1092" operator="lessThan">
      <formula>0</formula>
    </cfRule>
  </conditionalFormatting>
  <conditionalFormatting sqref="H397">
    <cfRule type="cellIs" dxfId="3493" priority="1051" operator="lessThan">
      <formula>0</formula>
    </cfRule>
  </conditionalFormatting>
  <conditionalFormatting sqref="B392">
    <cfRule type="cellIs" dxfId="3492" priority="1090" operator="lessThan">
      <formula>0</formula>
    </cfRule>
  </conditionalFormatting>
  <conditionalFormatting sqref="H378">
    <cfRule type="cellIs" dxfId="3491" priority="1047" operator="lessThan">
      <formula>0</formula>
    </cfRule>
  </conditionalFormatting>
  <conditionalFormatting sqref="Q396">
    <cfRule type="cellIs" dxfId="3490" priority="1088" operator="lessThan">
      <formula>0</formula>
    </cfRule>
  </conditionalFormatting>
  <conditionalFormatting sqref="H360">
    <cfRule type="cellIs" dxfId="3489" priority="1045" operator="lessThan">
      <formula>0</formula>
    </cfRule>
  </conditionalFormatting>
  <conditionalFormatting sqref="H361">
    <cfRule type="cellIs" dxfId="3488" priority="1044" operator="lessThan">
      <formula>0</formula>
    </cfRule>
  </conditionalFormatting>
  <conditionalFormatting sqref="P398">
    <cfRule type="cellIs" dxfId="3487" priority="1084" operator="lessThan">
      <formula>0</formula>
    </cfRule>
  </conditionalFormatting>
  <conditionalFormatting sqref="Q438">
    <cfRule type="cellIs" dxfId="3486" priority="1037" operator="lessThan">
      <formula>0</formula>
    </cfRule>
  </conditionalFormatting>
  <conditionalFormatting sqref="H372">
    <cfRule type="cellIs" dxfId="3485" priority="1043" operator="lessThan">
      <formula>0</formula>
    </cfRule>
  </conditionalFormatting>
  <conditionalFormatting sqref="Q402">
    <cfRule type="cellIs" dxfId="3484" priority="1082" operator="lessThan">
      <formula>0</formula>
    </cfRule>
  </conditionalFormatting>
  <conditionalFormatting sqref="P440:Q440 Q441:Q443">
    <cfRule type="cellIs" dxfId="3483" priority="1035" operator="lessThan">
      <formula>0</formula>
    </cfRule>
  </conditionalFormatting>
  <conditionalFormatting sqref="C391:M391">
    <cfRule type="cellIs" dxfId="3482" priority="1080" operator="lessThan">
      <formula>0</formula>
    </cfRule>
  </conditionalFormatting>
  <conditionalFormatting sqref="C385:M385">
    <cfRule type="cellIs" dxfId="3481" priority="1079" operator="lessThan">
      <formula>0</formula>
    </cfRule>
  </conditionalFormatting>
  <conditionalFormatting sqref="C379:M379">
    <cfRule type="cellIs" dxfId="3480" priority="1078" operator="lessThan">
      <formula>0</formula>
    </cfRule>
  </conditionalFormatting>
  <conditionalFormatting sqref="C373:M373">
    <cfRule type="cellIs" dxfId="3479" priority="1077" operator="lessThan">
      <formula>0</formula>
    </cfRule>
  </conditionalFormatting>
  <conditionalFormatting sqref="J367:M367">
    <cfRule type="cellIs" dxfId="3478" priority="1076" operator="lessThan">
      <formula>0</formula>
    </cfRule>
  </conditionalFormatting>
  <conditionalFormatting sqref="C361:M361">
    <cfRule type="cellIs" dxfId="3477" priority="1075" operator="lessThan">
      <formula>0</formula>
    </cfRule>
  </conditionalFormatting>
  <conditionalFormatting sqref="J355:N355">
    <cfRule type="cellIs" dxfId="3476" priority="1074" operator="lessThan">
      <formula>0</formula>
    </cfRule>
  </conditionalFormatting>
  <conditionalFormatting sqref="B398">
    <cfRule type="cellIs" dxfId="3475" priority="1073" operator="lessThan">
      <formula>0</formula>
    </cfRule>
  </conditionalFormatting>
  <conditionalFormatting sqref="B403">
    <cfRule type="cellIs" dxfId="3474" priority="1072" operator="lessThan">
      <formula>0</formula>
    </cfRule>
  </conditionalFormatting>
  <conditionalFormatting sqref="Q408">
    <cfRule type="cellIs" dxfId="3473" priority="1066" operator="lessThan">
      <formula>0</formula>
    </cfRule>
  </conditionalFormatting>
  <conditionalFormatting sqref="Q409">
    <cfRule type="cellIs" dxfId="3472" priority="1068" operator="lessThan">
      <formula>0</formula>
    </cfRule>
  </conditionalFormatting>
  <conditionalFormatting sqref="P404:Q404 Q405:Q407">
    <cfRule type="cellIs" dxfId="3471" priority="1071" operator="lessThan">
      <formula>0</formula>
    </cfRule>
  </conditionalFormatting>
  <conditionalFormatting sqref="P404">
    <cfRule type="cellIs" dxfId="3470" priority="1070" operator="lessThan">
      <formula>0</formula>
    </cfRule>
  </conditionalFormatting>
  <conditionalFormatting sqref="Q408">
    <cfRule type="cellIs" dxfId="3469" priority="1067" operator="lessThan">
      <formula>0</formula>
    </cfRule>
  </conditionalFormatting>
  <conditionalFormatting sqref="B404">
    <cfRule type="cellIs" dxfId="3468" priority="1065" operator="lessThan">
      <formula>0</formula>
    </cfRule>
  </conditionalFormatting>
  <conditionalFormatting sqref="Q414">
    <cfRule type="cellIs" dxfId="3467" priority="1059" operator="lessThan">
      <formula>0</formula>
    </cfRule>
  </conditionalFormatting>
  <conditionalFormatting sqref="Q415">
    <cfRule type="cellIs" dxfId="3466" priority="1061" operator="lessThan">
      <formula>0</formula>
    </cfRule>
  </conditionalFormatting>
  <conditionalFormatting sqref="P410:Q410 Q411:Q413">
    <cfRule type="cellIs" dxfId="3465" priority="1064" operator="lessThan">
      <formula>0</formula>
    </cfRule>
  </conditionalFormatting>
  <conditionalFormatting sqref="P410">
    <cfRule type="cellIs" dxfId="3464" priority="1063" operator="lessThan">
      <formula>0</formula>
    </cfRule>
  </conditionalFormatting>
  <conditionalFormatting sqref="Q414">
    <cfRule type="cellIs" dxfId="3463" priority="1060" operator="lessThan">
      <formula>0</formula>
    </cfRule>
  </conditionalFormatting>
  <conditionalFormatting sqref="B410">
    <cfRule type="cellIs" dxfId="3462" priority="1058" operator="lessThan">
      <formula>0</formula>
    </cfRule>
  </conditionalFormatting>
  <conditionalFormatting sqref="Q432">
    <cfRule type="cellIs" dxfId="3461" priority="1052" operator="lessThan">
      <formula>0</formula>
    </cfRule>
  </conditionalFormatting>
  <conditionalFormatting sqref="P429:P431">
    <cfRule type="cellIs" dxfId="3460" priority="1055" operator="lessThan">
      <formula>0</formula>
    </cfRule>
  </conditionalFormatting>
  <conditionalFormatting sqref="Q433">
    <cfRule type="cellIs" dxfId="3459" priority="1054" operator="lessThan">
      <formula>0</formula>
    </cfRule>
  </conditionalFormatting>
  <conditionalFormatting sqref="P428:Q428 Q429:Q431">
    <cfRule type="cellIs" dxfId="3458" priority="1057" operator="lessThan">
      <formula>0</formula>
    </cfRule>
  </conditionalFormatting>
  <conditionalFormatting sqref="P428">
    <cfRule type="cellIs" dxfId="3457" priority="1056" operator="lessThan">
      <formula>0</formula>
    </cfRule>
  </conditionalFormatting>
  <conditionalFormatting sqref="Q432">
    <cfRule type="cellIs" dxfId="3456" priority="1053" operator="lessThan">
      <formula>0</formula>
    </cfRule>
  </conditionalFormatting>
  <conditionalFormatting sqref="H391">
    <cfRule type="cellIs" dxfId="3455" priority="1050" operator="lessThan">
      <formula>0</formula>
    </cfRule>
  </conditionalFormatting>
  <conditionalFormatting sqref="P435:P437">
    <cfRule type="cellIs" dxfId="3454" priority="1039" operator="lessThan">
      <formula>0</formula>
    </cfRule>
  </conditionalFormatting>
  <conditionalFormatting sqref="Q444">
    <cfRule type="cellIs" dxfId="3453" priority="1031" operator="lessThan">
      <formula>0</formula>
    </cfRule>
  </conditionalFormatting>
  <conditionalFormatting sqref="H384">
    <cfRule type="cellIs" dxfId="3452" priority="1049" operator="lessThan">
      <formula>0</formula>
    </cfRule>
  </conditionalFormatting>
  <conditionalFormatting sqref="H379">
    <cfRule type="cellIs" dxfId="3451" priority="1046" operator="lessThan">
      <formula>0</formula>
    </cfRule>
  </conditionalFormatting>
  <conditionalFormatting sqref="Q438">
    <cfRule type="cellIs" dxfId="3450" priority="1038" operator="lessThan">
      <formula>0</formula>
    </cfRule>
  </conditionalFormatting>
  <conditionalFormatting sqref="H373">
    <cfRule type="cellIs" dxfId="3449" priority="1042" operator="lessThan">
      <formula>0</formula>
    </cfRule>
  </conditionalFormatting>
  <conditionalFormatting sqref="P441:P443">
    <cfRule type="cellIs" dxfId="3448" priority="1033" operator="lessThan">
      <formula>0</formula>
    </cfRule>
  </conditionalFormatting>
  <conditionalFormatting sqref="P434:Q434 Q435:Q437">
    <cfRule type="cellIs" dxfId="3447" priority="1041" operator="lessThan">
      <formula>0</formula>
    </cfRule>
  </conditionalFormatting>
  <conditionalFormatting sqref="P434">
    <cfRule type="cellIs" dxfId="3446" priority="1040" operator="lessThan">
      <formula>0</formula>
    </cfRule>
  </conditionalFormatting>
  <conditionalFormatting sqref="B434">
    <cfRule type="cellIs" dxfId="3445" priority="1036" operator="lessThan">
      <formula>0</formula>
    </cfRule>
  </conditionalFormatting>
  <conditionalFormatting sqref="Q445:Q446">
    <cfRule type="cellIs" dxfId="3444" priority="1027" operator="lessThan">
      <formula>0</formula>
    </cfRule>
  </conditionalFormatting>
  <conditionalFormatting sqref="Q444">
    <cfRule type="cellIs" dxfId="3443" priority="1030" operator="lessThan">
      <formula>0</formula>
    </cfRule>
  </conditionalFormatting>
  <conditionalFormatting sqref="B446">
    <cfRule type="cellIs" dxfId="3442" priority="1026" operator="lessThan">
      <formula>0</formula>
    </cfRule>
  </conditionalFormatting>
  <conditionalFormatting sqref="B440">
    <cfRule type="cellIs" dxfId="3441" priority="1029" operator="lessThan">
      <formula>0</formula>
    </cfRule>
  </conditionalFormatting>
  <conditionalFormatting sqref="P446">
    <cfRule type="cellIs" dxfId="3440" priority="1032" operator="lessThan">
      <formula>0</formula>
    </cfRule>
  </conditionalFormatting>
  <conditionalFormatting sqref="B447">
    <cfRule type="cellIs" dxfId="3439" priority="1025" operator="lessThan">
      <formula>0</formula>
    </cfRule>
  </conditionalFormatting>
  <conditionalFormatting sqref="Q439">
    <cfRule type="cellIs" dxfId="3438" priority="1028" operator="lessThan">
      <formula>0</formula>
    </cfRule>
  </conditionalFormatting>
  <conditionalFormatting sqref="Q448:Q450">
    <cfRule type="cellIs" dxfId="3437" priority="1024" operator="lessThan">
      <formula>0</formula>
    </cfRule>
  </conditionalFormatting>
  <conditionalFormatting sqref="P448:P450">
    <cfRule type="cellIs" dxfId="3436" priority="1023" operator="lessThan">
      <formula>0</formula>
    </cfRule>
  </conditionalFormatting>
  <conditionalFormatting sqref="Q603">
    <cfRule type="cellIs" dxfId="3435" priority="998" operator="lessThan">
      <formula>0</formula>
    </cfRule>
  </conditionalFormatting>
  <conditionalFormatting sqref="B625">
    <cfRule type="cellIs" dxfId="3434" priority="962" operator="lessThan">
      <formula>0</formula>
    </cfRule>
  </conditionalFormatting>
  <conditionalFormatting sqref="P454:P456">
    <cfRule type="cellIs" dxfId="3433" priority="1019" operator="lessThan">
      <formula>0</formula>
    </cfRule>
  </conditionalFormatting>
  <conditionalFormatting sqref="Q457">
    <cfRule type="cellIs" dxfId="3432" priority="1018" operator="lessThan">
      <formula>0</formula>
    </cfRule>
  </conditionalFormatting>
  <conditionalFormatting sqref="Q597">
    <cfRule type="cellIs" dxfId="3431" priority="1007" operator="lessThan">
      <formula>0</formula>
    </cfRule>
  </conditionalFormatting>
  <conditionalFormatting sqref="Q451">
    <cfRule type="cellIs" dxfId="3430" priority="1022" operator="lessThan">
      <formula>0</formula>
    </cfRule>
  </conditionalFormatting>
  <conditionalFormatting sqref="Q451">
    <cfRule type="cellIs" dxfId="3429" priority="1021" operator="lessThan">
      <formula>0</formula>
    </cfRule>
  </conditionalFormatting>
  <conditionalFormatting sqref="Q457">
    <cfRule type="cellIs" dxfId="3428" priority="1017" operator="lessThan">
      <formula>0</formula>
    </cfRule>
  </conditionalFormatting>
  <conditionalFormatting sqref="J593:N595 J596:M596">
    <cfRule type="cellIs" dxfId="3427" priority="1011" operator="lessThan">
      <formula>0</formula>
    </cfRule>
  </conditionalFormatting>
  <conditionalFormatting sqref="B453">
    <cfRule type="cellIs" dxfId="3426" priority="1015" operator="lessThan">
      <formula>0</formula>
    </cfRule>
  </conditionalFormatting>
  <conditionalFormatting sqref="P599:P602">
    <cfRule type="cellIs" dxfId="3425" priority="1004" operator="lessThan">
      <formula>0</formula>
    </cfRule>
  </conditionalFormatting>
  <conditionalFormatting sqref="Q454:Q456">
    <cfRule type="cellIs" dxfId="3424" priority="1020" operator="lessThan">
      <formula>0</formula>
    </cfRule>
  </conditionalFormatting>
  <conditionalFormatting sqref="Q593:Q595">
    <cfRule type="cellIs" dxfId="3423" priority="1014" operator="lessThan">
      <formula>0</formula>
    </cfRule>
  </conditionalFormatting>
  <conditionalFormatting sqref="Q596">
    <cfRule type="cellIs" dxfId="3422" priority="1009" operator="lessThan">
      <formula>0</formula>
    </cfRule>
  </conditionalFormatting>
  <conditionalFormatting sqref="Q452">
    <cfRule type="cellIs" dxfId="3421" priority="1016" operator="lessThan">
      <formula>0</formula>
    </cfRule>
  </conditionalFormatting>
  <conditionalFormatting sqref="B592">
    <cfRule type="cellIs" dxfId="3420" priority="1006" operator="lessThan">
      <formula>0</formula>
    </cfRule>
  </conditionalFormatting>
  <conditionalFormatting sqref="P593:P595">
    <cfRule type="cellIs" dxfId="3419" priority="1013" operator="lessThan">
      <formula>0</formula>
    </cfRule>
  </conditionalFormatting>
  <conditionalFormatting sqref="J594">
    <cfRule type="cellIs" dxfId="3418" priority="1010" operator="lessThan">
      <formula>0</formula>
    </cfRule>
  </conditionalFormatting>
  <conditionalFormatting sqref="Q602">
    <cfRule type="cellIs" dxfId="3417" priority="999" operator="lessThan">
      <formula>0</formula>
    </cfRule>
  </conditionalFormatting>
  <conditionalFormatting sqref="J595:N595 K593:N594 J596:M596">
    <cfRule type="cellIs" dxfId="3416" priority="1012" operator="lessThan">
      <formula>0</formula>
    </cfRule>
  </conditionalFormatting>
  <conditionalFormatting sqref="Q596">
    <cfRule type="cellIs" dxfId="3415" priority="1008" operator="lessThan">
      <formula>0</formula>
    </cfRule>
  </conditionalFormatting>
  <conditionalFormatting sqref="J599:N599 J601:N602 J600:M600">
    <cfRule type="cellIs" dxfId="3414" priority="1002" operator="lessThan">
      <formula>0</formula>
    </cfRule>
  </conditionalFormatting>
  <conditionalFormatting sqref="P616:P619">
    <cfRule type="cellIs" dxfId="3413" priority="996" operator="lessThan">
      <formula>0</formula>
    </cfRule>
  </conditionalFormatting>
  <conditionalFormatting sqref="Q602">
    <cfRule type="cellIs" dxfId="3412" priority="1000" operator="lessThan">
      <formula>0</formula>
    </cfRule>
  </conditionalFormatting>
  <conditionalFormatting sqref="J600">
    <cfRule type="cellIs" dxfId="3411" priority="1001" operator="lessThan">
      <formula>0</formula>
    </cfRule>
  </conditionalFormatting>
  <conditionalFormatting sqref="J601:N602 K599:N599 K600:M600">
    <cfRule type="cellIs" dxfId="3410" priority="1003" operator="lessThan">
      <formula>0</formula>
    </cfRule>
  </conditionalFormatting>
  <conditionalFormatting sqref="Q599:Q601">
    <cfRule type="cellIs" dxfId="3409" priority="1005" operator="lessThan">
      <formula>0</formula>
    </cfRule>
  </conditionalFormatting>
  <conditionalFormatting sqref="Q629">
    <cfRule type="cellIs" dxfId="3408" priority="966" operator="lessThan">
      <formula>0</formula>
    </cfRule>
  </conditionalFormatting>
  <conditionalFormatting sqref="I626">
    <cfRule type="cellIs" dxfId="3407" priority="969" operator="lessThan">
      <formula>0</formula>
    </cfRule>
  </conditionalFormatting>
  <conditionalFormatting sqref="C616:N619">
    <cfRule type="cellIs" dxfId="3406" priority="994" operator="lessThan">
      <formula>0</formula>
    </cfRule>
  </conditionalFormatting>
  <conditionalFormatting sqref="Q619">
    <cfRule type="cellIs" dxfId="3405" priority="990" operator="lessThan">
      <formula>0</formula>
    </cfRule>
  </conditionalFormatting>
  <conditionalFormatting sqref="I616">
    <cfRule type="cellIs" dxfId="3404" priority="993" operator="lessThan">
      <formula>0</formula>
    </cfRule>
  </conditionalFormatting>
  <conditionalFormatting sqref="H621:H624">
    <cfRule type="cellIs" dxfId="3403" priority="976" operator="lessThan">
      <formula>0</formula>
    </cfRule>
  </conditionalFormatting>
  <conditionalFormatting sqref="Q619">
    <cfRule type="cellIs" dxfId="3402" priority="991" operator="lessThan">
      <formula>0</formula>
    </cfRule>
  </conditionalFormatting>
  <conditionalFormatting sqref="H616">
    <cfRule type="cellIs" dxfId="3401" priority="987" operator="lessThan">
      <formula>0</formula>
    </cfRule>
  </conditionalFormatting>
  <conditionalFormatting sqref="H616:H619">
    <cfRule type="cellIs" dxfId="3400" priority="988" operator="lessThan">
      <formula>0</formula>
    </cfRule>
  </conditionalFormatting>
  <conditionalFormatting sqref="C617:J617">
    <cfRule type="cellIs" dxfId="3399" priority="992" operator="lessThan">
      <formula>0</formula>
    </cfRule>
  </conditionalFormatting>
  <conditionalFormatting sqref="H617:H619">
    <cfRule type="cellIs" dxfId="3398" priority="989" operator="lessThan">
      <formula>0</formula>
    </cfRule>
  </conditionalFormatting>
  <conditionalFormatting sqref="I617 K616:N617 C618:N619">
    <cfRule type="cellIs" dxfId="3397" priority="995" operator="lessThan">
      <formula>0</formula>
    </cfRule>
  </conditionalFormatting>
  <conditionalFormatting sqref="Q616:Q618">
    <cfRule type="cellIs" dxfId="3396" priority="997" operator="lessThan">
      <formula>0</formula>
    </cfRule>
  </conditionalFormatting>
  <conditionalFormatting sqref="B615">
    <cfRule type="cellIs" dxfId="3395" priority="986" operator="lessThan">
      <formula>0</formula>
    </cfRule>
  </conditionalFormatting>
  <conditionalFormatting sqref="Q624">
    <cfRule type="cellIs" dxfId="3394" priority="978" operator="lessThan">
      <formula>0</formula>
    </cfRule>
  </conditionalFormatting>
  <conditionalFormatting sqref="I621">
    <cfRule type="cellIs" dxfId="3393" priority="981" operator="lessThan">
      <formula>0</formula>
    </cfRule>
  </conditionalFormatting>
  <conditionalFormatting sqref="C621:N624">
    <cfRule type="cellIs" dxfId="3392" priority="982" operator="lessThan">
      <formula>0</formula>
    </cfRule>
  </conditionalFormatting>
  <conditionalFormatting sqref="Q624">
    <cfRule type="cellIs" dxfId="3391" priority="979" operator="lessThan">
      <formula>0</formula>
    </cfRule>
  </conditionalFormatting>
  <conditionalFormatting sqref="H621">
    <cfRule type="cellIs" dxfId="3390" priority="975" operator="lessThan">
      <formula>0</formula>
    </cfRule>
  </conditionalFormatting>
  <conditionalFormatting sqref="P621:P624">
    <cfRule type="cellIs" dxfId="3389" priority="984" operator="lessThan">
      <formula>0</formula>
    </cfRule>
  </conditionalFormatting>
  <conditionalFormatting sqref="C622:J622">
    <cfRule type="cellIs" dxfId="3388" priority="980" operator="lessThan">
      <formula>0</formula>
    </cfRule>
  </conditionalFormatting>
  <conditionalFormatting sqref="H622:H624">
    <cfRule type="cellIs" dxfId="3387" priority="977" operator="lessThan">
      <formula>0</formula>
    </cfRule>
  </conditionalFormatting>
  <conditionalFormatting sqref="I622 K621:N622 C623:N624">
    <cfRule type="cellIs" dxfId="3386" priority="983" operator="lessThan">
      <formula>0</formula>
    </cfRule>
  </conditionalFormatting>
  <conditionalFormatting sqref="Q621:Q623">
    <cfRule type="cellIs" dxfId="3385" priority="985" operator="lessThan">
      <formula>0</formula>
    </cfRule>
  </conditionalFormatting>
  <conditionalFormatting sqref="B620">
    <cfRule type="cellIs" dxfId="3384" priority="974" operator="lessThan">
      <formula>0</formula>
    </cfRule>
  </conditionalFormatting>
  <conditionalFormatting sqref="C626:N629">
    <cfRule type="cellIs" dxfId="3383" priority="970" operator="lessThan">
      <formula>0</formula>
    </cfRule>
  </conditionalFormatting>
  <conditionalFormatting sqref="Q629">
    <cfRule type="cellIs" dxfId="3382" priority="967" operator="lessThan">
      <formula>0</formula>
    </cfRule>
  </conditionalFormatting>
  <conditionalFormatting sqref="H626">
    <cfRule type="cellIs" dxfId="3381" priority="963" operator="lessThan">
      <formula>0</formula>
    </cfRule>
  </conditionalFormatting>
  <conditionalFormatting sqref="H626:H629">
    <cfRule type="cellIs" dxfId="3380" priority="964" operator="lessThan">
      <formula>0</formula>
    </cfRule>
  </conditionalFormatting>
  <conditionalFormatting sqref="P626:P629">
    <cfRule type="cellIs" dxfId="3379" priority="972" operator="lessThan">
      <formula>0</formula>
    </cfRule>
  </conditionalFormatting>
  <conditionalFormatting sqref="C627:J627">
    <cfRule type="cellIs" dxfId="3378" priority="968" operator="lessThan">
      <formula>0</formula>
    </cfRule>
  </conditionalFormatting>
  <conditionalFormatting sqref="H627:H629">
    <cfRule type="cellIs" dxfId="3377" priority="965" operator="lessThan">
      <formula>0</formula>
    </cfRule>
  </conditionalFormatting>
  <conditionalFormatting sqref="I627 K626:N627 C628:N629">
    <cfRule type="cellIs" dxfId="3376" priority="971" operator="lessThan">
      <formula>0</formula>
    </cfRule>
  </conditionalFormatting>
  <conditionalFormatting sqref="Q626:Q628">
    <cfRule type="cellIs" dxfId="3375" priority="973" operator="lessThan">
      <formula>0</formula>
    </cfRule>
  </conditionalFormatting>
  <conditionalFormatting sqref="C351:I351">
    <cfRule type="cellIs" dxfId="3374" priority="959" operator="lessThan">
      <formula>0</formula>
    </cfRule>
  </conditionalFormatting>
  <conditionalFormatting sqref="C353:I354">
    <cfRule type="cellIs" dxfId="3373" priority="960" operator="lessThan">
      <formula>0</formula>
    </cfRule>
  </conditionalFormatting>
  <conditionalFormatting sqref="P506:Q506">
    <cfRule type="cellIs" dxfId="3372" priority="943" operator="lessThan">
      <formula>0</formula>
    </cfRule>
  </conditionalFormatting>
  <conditionalFormatting sqref="P499:P502">
    <cfRule type="cellIs" dxfId="3371" priority="944" operator="lessThan">
      <formula>0</formula>
    </cfRule>
  </conditionalFormatting>
  <conditionalFormatting sqref="Q611:Q613">
    <cfRule type="cellIs" dxfId="3370" priority="906" operator="lessThan">
      <formula>0</formula>
    </cfRule>
  </conditionalFormatting>
  <conditionalFormatting sqref="B498">
    <cfRule type="cellIs" dxfId="3369" priority="961" operator="lessThan">
      <formula>0</formula>
    </cfRule>
  </conditionalFormatting>
  <conditionalFormatting sqref="N427">
    <cfRule type="cellIs" dxfId="3368" priority="680" operator="lessThan">
      <formula>0</formula>
    </cfRule>
  </conditionalFormatting>
  <conditionalFormatting sqref="C352:I352">
    <cfRule type="cellIs" dxfId="3367" priority="958" operator="lessThan">
      <formula>0</formula>
    </cfRule>
  </conditionalFormatting>
  <conditionalFormatting sqref="C355:I355">
    <cfRule type="cellIs" dxfId="3366" priority="957" operator="lessThan">
      <formula>0</formula>
    </cfRule>
  </conditionalFormatting>
  <conditionalFormatting sqref="C365:I366">
    <cfRule type="cellIs" dxfId="3365" priority="956" operator="lessThan">
      <formula>0</formula>
    </cfRule>
  </conditionalFormatting>
  <conditionalFormatting sqref="C363:I363">
    <cfRule type="cellIs" dxfId="3364" priority="955" operator="lessThan">
      <formula>0</formula>
    </cfRule>
  </conditionalFormatting>
  <conditionalFormatting sqref="C364:I364">
    <cfRule type="cellIs" dxfId="3363" priority="954" operator="lessThan">
      <formula>0</formula>
    </cfRule>
  </conditionalFormatting>
  <conditionalFormatting sqref="C367:I367">
    <cfRule type="cellIs" dxfId="3362" priority="953" operator="lessThan">
      <formula>0</formula>
    </cfRule>
  </conditionalFormatting>
  <conditionalFormatting sqref="C593:I596">
    <cfRule type="cellIs" dxfId="3361" priority="951" operator="lessThan">
      <formula>0</formula>
    </cfRule>
  </conditionalFormatting>
  <conditionalFormatting sqref="C594:I594">
    <cfRule type="cellIs" dxfId="3360" priority="950" operator="lessThan">
      <formula>0</formula>
    </cfRule>
  </conditionalFormatting>
  <conditionalFormatting sqref="C595:I596">
    <cfRule type="cellIs" dxfId="3359" priority="952" operator="lessThan">
      <formula>0</formula>
    </cfRule>
  </conditionalFormatting>
  <conditionalFormatting sqref="Q551">
    <cfRule type="cellIs" dxfId="3358" priority="932" operator="lessThan">
      <formula>0</formula>
    </cfRule>
  </conditionalFormatting>
  <conditionalFormatting sqref="Q551">
    <cfRule type="cellIs" dxfId="3357" priority="933" operator="lessThan">
      <formula>0</formula>
    </cfRule>
  </conditionalFormatting>
  <conditionalFormatting sqref="C599:I602">
    <cfRule type="cellIs" dxfId="3356" priority="948" operator="lessThan">
      <formula>0</formula>
    </cfRule>
  </conditionalFormatting>
  <conditionalFormatting sqref="C600:I600">
    <cfRule type="cellIs" dxfId="3355" priority="947" operator="lessThan">
      <formula>0</formula>
    </cfRule>
  </conditionalFormatting>
  <conditionalFormatting sqref="C601:I602">
    <cfRule type="cellIs" dxfId="3354" priority="949" operator="lessThan">
      <formula>0</formula>
    </cfRule>
  </conditionalFormatting>
  <conditionalFormatting sqref="C461:C464">
    <cfRule type="cellIs" dxfId="3353" priority="946" operator="lessThan">
      <formula>0</formula>
    </cfRule>
  </conditionalFormatting>
  <conditionalFormatting sqref="P468:P471">
    <cfRule type="cellIs" dxfId="3352" priority="945" operator="lessThan">
      <formula>0</formula>
    </cfRule>
  </conditionalFormatting>
  <conditionalFormatting sqref="Q507:Q510">
    <cfRule type="cellIs" dxfId="3351" priority="942" operator="lessThan">
      <formula>0</formula>
    </cfRule>
  </conditionalFormatting>
  <conditionalFormatting sqref="Q511:Q512">
    <cfRule type="cellIs" dxfId="3350" priority="941" operator="lessThan">
      <formula>0</formula>
    </cfRule>
  </conditionalFormatting>
  <conditionalFormatting sqref="Q512">
    <cfRule type="cellIs" dxfId="3349" priority="940" operator="lessThan">
      <formula>0</formula>
    </cfRule>
  </conditionalFormatting>
  <conditionalFormatting sqref="Q511">
    <cfRule type="cellIs" dxfId="3348" priority="939" operator="lessThan">
      <formula>0</formula>
    </cfRule>
  </conditionalFormatting>
  <conditionalFormatting sqref="P507:P510">
    <cfRule type="cellIs" dxfId="3347" priority="938" operator="lessThan">
      <formula>0</formula>
    </cfRule>
  </conditionalFormatting>
  <conditionalFormatting sqref="B506">
    <cfRule type="cellIs" dxfId="3346" priority="937" operator="lessThan">
      <formula>0</formula>
    </cfRule>
  </conditionalFormatting>
  <conditionalFormatting sqref="C611:N614">
    <cfRule type="cellIs" dxfId="3345" priority="903" operator="lessThan">
      <formula>0</formula>
    </cfRule>
  </conditionalFormatting>
  <conditionalFormatting sqref="Q614">
    <cfRule type="cellIs" dxfId="3344" priority="900" operator="lessThan">
      <formula>0</formula>
    </cfRule>
  </conditionalFormatting>
  <conditionalFormatting sqref="P547:P550">
    <cfRule type="cellIs" dxfId="3343" priority="931" operator="lessThan">
      <formula>0</formula>
    </cfRule>
  </conditionalFormatting>
  <conditionalFormatting sqref="H611:H614">
    <cfRule type="cellIs" dxfId="3342" priority="897" operator="lessThan">
      <formula>0</formula>
    </cfRule>
  </conditionalFormatting>
  <conditionalFormatting sqref="Q504">
    <cfRule type="cellIs" dxfId="3341" priority="936" operator="lessThan">
      <formula>0</formula>
    </cfRule>
  </conditionalFormatting>
  <conditionalFormatting sqref="Q547:Q550 Q552 Q554:Q560">
    <cfRule type="cellIs" dxfId="3340" priority="935" operator="lessThan">
      <formula>0</formula>
    </cfRule>
  </conditionalFormatting>
  <conditionalFormatting sqref="P546">
    <cfRule type="cellIs" dxfId="3339" priority="934" operator="lessThan">
      <formula>0</formula>
    </cfRule>
  </conditionalFormatting>
  <conditionalFormatting sqref="P554:P558">
    <cfRule type="cellIs" dxfId="3338" priority="930" operator="lessThan">
      <formula>0</formula>
    </cfRule>
  </conditionalFormatting>
  <conditionalFormatting sqref="Q570:Q573 Q575">
    <cfRule type="cellIs" dxfId="3337" priority="928" operator="lessThan">
      <formula>0</formula>
    </cfRule>
  </conditionalFormatting>
  <conditionalFormatting sqref="B546">
    <cfRule type="cellIs" dxfId="3336" priority="929" operator="lessThan">
      <formula>0</formula>
    </cfRule>
  </conditionalFormatting>
  <conditionalFormatting sqref="P569">
    <cfRule type="cellIs" dxfId="3335" priority="927" operator="lessThan">
      <formula>0</formula>
    </cfRule>
  </conditionalFormatting>
  <conditionalFormatting sqref="Q574">
    <cfRule type="cellIs" dxfId="3334" priority="926" operator="lessThan">
      <formula>0</formula>
    </cfRule>
  </conditionalFormatting>
  <conditionalFormatting sqref="Q574">
    <cfRule type="cellIs" dxfId="3333" priority="925" operator="lessThan">
      <formula>0</formula>
    </cfRule>
  </conditionalFormatting>
  <conditionalFormatting sqref="P570:P573">
    <cfRule type="cellIs" dxfId="3332" priority="924" operator="lessThan">
      <formula>0</formula>
    </cfRule>
  </conditionalFormatting>
  <conditionalFormatting sqref="Q582 Q577:Q580">
    <cfRule type="cellIs" dxfId="3331" priority="922" operator="lessThan">
      <formula>0</formula>
    </cfRule>
  </conditionalFormatting>
  <conditionalFormatting sqref="Q581">
    <cfRule type="cellIs" dxfId="3330" priority="920" operator="lessThan">
      <formula>0</formula>
    </cfRule>
  </conditionalFormatting>
  <conditionalFormatting sqref="B569">
    <cfRule type="cellIs" dxfId="3329" priority="923" operator="lessThan">
      <formula>0</formula>
    </cfRule>
  </conditionalFormatting>
  <conditionalFormatting sqref="P576">
    <cfRule type="cellIs" dxfId="3328" priority="921" operator="lessThan">
      <formula>0</formula>
    </cfRule>
  </conditionalFormatting>
  <conditionalFormatting sqref="P577:P580">
    <cfRule type="cellIs" dxfId="3327" priority="918" operator="lessThan">
      <formula>0</formula>
    </cfRule>
  </conditionalFormatting>
  <conditionalFormatting sqref="Q581">
    <cfRule type="cellIs" dxfId="3326" priority="919" operator="lessThan">
      <formula>0</formula>
    </cfRule>
  </conditionalFormatting>
  <conditionalFormatting sqref="P605:P607 P609">
    <cfRule type="cellIs" dxfId="3325" priority="916" operator="lessThan">
      <formula>0</formula>
    </cfRule>
  </conditionalFormatting>
  <conditionalFormatting sqref="Q605:Q607">
    <cfRule type="cellIs" dxfId="3324" priority="917" operator="lessThan">
      <formula>0</formula>
    </cfRule>
  </conditionalFormatting>
  <conditionalFormatting sqref="C607:I607">
    <cfRule type="cellIs" dxfId="3323" priority="909" operator="lessThan">
      <formula>0</formula>
    </cfRule>
  </conditionalFormatting>
  <conditionalFormatting sqref="C605:I607">
    <cfRule type="cellIs" dxfId="3322" priority="908" operator="lessThan">
      <formula>0</formula>
    </cfRule>
  </conditionalFormatting>
  <conditionalFormatting sqref="B604">
    <cfRule type="cellIs" dxfId="3321" priority="910" operator="lessThan">
      <formula>0</formula>
    </cfRule>
  </conditionalFormatting>
  <conditionalFormatting sqref="J605:N607">
    <cfRule type="cellIs" dxfId="3320" priority="914" operator="lessThan">
      <formula>0</formula>
    </cfRule>
  </conditionalFormatting>
  <conditionalFormatting sqref="P611:P614">
    <cfRule type="cellIs" dxfId="3319" priority="905" operator="lessThan">
      <formula>0</formula>
    </cfRule>
  </conditionalFormatting>
  <conditionalFormatting sqref="Q608:Q609">
    <cfRule type="cellIs" dxfId="3318" priority="911" operator="lessThan">
      <formula>0</formula>
    </cfRule>
  </conditionalFormatting>
  <conditionalFormatting sqref="C433:M433">
    <cfRule type="cellIs" dxfId="3317" priority="678" operator="lessThan">
      <formula>0</formula>
    </cfRule>
  </conditionalFormatting>
  <conditionalFormatting sqref="Q608:Q609">
    <cfRule type="cellIs" dxfId="3316" priority="912" operator="lessThan">
      <formula>0</formula>
    </cfRule>
  </conditionalFormatting>
  <conditionalFormatting sqref="J606">
    <cfRule type="cellIs" dxfId="3315" priority="913" operator="lessThan">
      <formula>0</formula>
    </cfRule>
  </conditionalFormatting>
  <conditionalFormatting sqref="J607:N607 K605:N606">
    <cfRule type="cellIs" dxfId="3314" priority="915" operator="lessThan">
      <formula>0</formula>
    </cfRule>
  </conditionalFormatting>
  <conditionalFormatting sqref="I612 K611:N612 C613:N614">
    <cfRule type="cellIs" dxfId="3313" priority="904" operator="lessThan">
      <formula>0</formula>
    </cfRule>
  </conditionalFormatting>
  <conditionalFormatting sqref="N427">
    <cfRule type="cellIs" dxfId="3312" priority="681" operator="lessThan">
      <formula>0</formula>
    </cfRule>
  </conditionalFormatting>
  <conditionalFormatting sqref="B429:N429">
    <cfRule type="cellIs" dxfId="3311" priority="673" operator="lessThan">
      <formula>0</formula>
    </cfRule>
  </conditionalFormatting>
  <conditionalFormatting sqref="C606:I606">
    <cfRule type="cellIs" dxfId="3310" priority="907" operator="lessThan">
      <formula>0</formula>
    </cfRule>
  </conditionalFormatting>
  <conditionalFormatting sqref="B429:N429">
    <cfRule type="cellIs" dxfId="3309" priority="674" operator="lessThan">
      <formula>0</formula>
    </cfRule>
  </conditionalFormatting>
  <conditionalFormatting sqref="H433">
    <cfRule type="cellIs" dxfId="3308" priority="677" operator="lessThan">
      <formula>0</formula>
    </cfRule>
  </conditionalFormatting>
  <conditionalFormatting sqref="B433">
    <cfRule type="cellIs" dxfId="3307" priority="676" operator="lessThan">
      <formula>0</formula>
    </cfRule>
  </conditionalFormatting>
  <conditionalFormatting sqref="B433">
    <cfRule type="cellIs" dxfId="3306" priority="675" operator="lessThan">
      <formula>0</formula>
    </cfRule>
  </conditionalFormatting>
  <conditionalFormatting sqref="B429:N429">
    <cfRule type="cellIs" dxfId="3305" priority="671" operator="lessThan">
      <formula>0</formula>
    </cfRule>
  </conditionalFormatting>
  <conditionalFormatting sqref="B429:N429">
    <cfRule type="cellIs" dxfId="3304" priority="672" operator="lessThan">
      <formula>0</formula>
    </cfRule>
  </conditionalFormatting>
  <conditionalFormatting sqref="B435:N435">
    <cfRule type="cellIs" dxfId="3303" priority="658" operator="lessThan">
      <formula>0</formula>
    </cfRule>
  </conditionalFormatting>
  <conditionalFormatting sqref="H611">
    <cfRule type="cellIs" dxfId="3302" priority="896" operator="lessThan">
      <formula>0</formula>
    </cfRule>
  </conditionalFormatting>
  <conditionalFormatting sqref="C433:M433">
    <cfRule type="cellIs" dxfId="3301" priority="679" operator="lessThan">
      <formula>0</formula>
    </cfRule>
  </conditionalFormatting>
  <conditionalFormatting sqref="H612:H614">
    <cfRule type="cellIs" dxfId="3300" priority="898" operator="lessThan">
      <formula>0</formula>
    </cfRule>
  </conditionalFormatting>
  <conditionalFormatting sqref="Q614">
    <cfRule type="cellIs" dxfId="3299" priority="899" operator="lessThan">
      <formula>0</formula>
    </cfRule>
  </conditionalFormatting>
  <conditionalFormatting sqref="I611">
    <cfRule type="cellIs" dxfId="3298" priority="902" operator="lessThan">
      <formula>0</formula>
    </cfRule>
  </conditionalFormatting>
  <conditionalFormatting sqref="N439">
    <cfRule type="cellIs" dxfId="3297" priority="651" operator="lessThan">
      <formula>0</formula>
    </cfRule>
  </conditionalFormatting>
  <conditionalFormatting sqref="C612:J612">
    <cfRule type="cellIs" dxfId="3296" priority="901" operator="lessThan">
      <formula>0</formula>
    </cfRule>
  </conditionalFormatting>
  <conditionalFormatting sqref="B610">
    <cfRule type="cellIs" dxfId="3295" priority="895" operator="lessThan">
      <formula>0</formula>
    </cfRule>
  </conditionalFormatting>
  <conditionalFormatting sqref="B435:N435">
    <cfRule type="cellIs" dxfId="3294" priority="657" operator="lessThan">
      <formula>0</formula>
    </cfRule>
  </conditionalFormatting>
  <conditionalFormatting sqref="C445:M445">
    <cfRule type="cellIs" dxfId="3293" priority="648" operator="lessThan">
      <formula>0</formula>
    </cfRule>
  </conditionalFormatting>
  <conditionalFormatting sqref="C445:M445">
    <cfRule type="cellIs" dxfId="3292" priority="649" operator="lessThan">
      <formula>0</formula>
    </cfRule>
  </conditionalFormatting>
  <conditionalFormatting sqref="B435:N435">
    <cfRule type="cellIs" dxfId="3291" priority="656" operator="lessThan">
      <formula>0</formula>
    </cfRule>
  </conditionalFormatting>
  <conditionalFormatting sqref="N438">
    <cfRule type="cellIs" dxfId="3290" priority="652" operator="lessThan">
      <formula>0</formula>
    </cfRule>
  </conditionalFormatting>
  <conditionalFormatting sqref="B435:N435">
    <cfRule type="cellIs" dxfId="3289" priority="655" operator="lessThan">
      <formula>0</formula>
    </cfRule>
  </conditionalFormatting>
  <conditionalFormatting sqref="B435:N435">
    <cfRule type="cellIs" dxfId="3288" priority="653" operator="lessThan">
      <formula>0</formula>
    </cfRule>
  </conditionalFormatting>
  <conditionalFormatting sqref="B598">
    <cfRule type="cellIs" dxfId="3287" priority="894" operator="lessThan">
      <formula>0</formula>
    </cfRule>
  </conditionalFormatting>
  <conditionalFormatting sqref="N439">
    <cfRule type="cellIs" dxfId="3286" priority="650" operator="lessThan">
      <formula>0</formula>
    </cfRule>
  </conditionalFormatting>
  <conditionalFormatting sqref="B435:N435">
    <cfRule type="cellIs" dxfId="3285" priority="654" operator="lessThan">
      <formula>0</formula>
    </cfRule>
  </conditionalFormatting>
  <conditionalFormatting sqref="B598">
    <cfRule type="cellIs" dxfId="3284" priority="893" operator="lessThan">
      <formula>0</formula>
    </cfRule>
  </conditionalFormatting>
  <conditionalFormatting sqref="B641">
    <cfRule type="cellIs" dxfId="3283" priority="881" operator="lessThan">
      <formula>0</formula>
    </cfRule>
  </conditionalFormatting>
  <conditionalFormatting sqref="B591">
    <cfRule type="cellIs" dxfId="3282" priority="891" operator="lessThan">
      <formula>0</formula>
    </cfRule>
  </conditionalFormatting>
  <conditionalFormatting sqref="B591">
    <cfRule type="cellIs" dxfId="3281" priority="892" operator="lessThan">
      <formula>0</formula>
    </cfRule>
  </conditionalFormatting>
  <conditionalFormatting sqref="B609">
    <cfRule type="cellIs" dxfId="3280" priority="889" operator="lessThan">
      <formula>0</formula>
    </cfRule>
  </conditionalFormatting>
  <conditionalFormatting sqref="B609">
    <cfRule type="cellIs" dxfId="3279"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78" priority="888" operator="lessThan">
      <formula>0</formula>
    </cfRule>
  </conditionalFormatting>
  <conditionalFormatting sqref="B646">
    <cfRule type="cellIs" dxfId="3277" priority="885" operator="lessThan">
      <formula>0</formula>
    </cfRule>
  </conditionalFormatting>
  <conditionalFormatting sqref="B631">
    <cfRule type="cellIs" dxfId="3276" priority="887" operator="lessThan">
      <formula>0</formula>
    </cfRule>
  </conditionalFormatting>
  <conditionalFormatting sqref="B635">
    <cfRule type="cellIs" dxfId="3275" priority="886" operator="lessThan">
      <formula>0</formula>
    </cfRule>
  </conditionalFormatting>
  <conditionalFormatting sqref="B662">
    <cfRule type="cellIs" dxfId="3274" priority="884" operator="lessThan">
      <formula>0</formula>
    </cfRule>
  </conditionalFormatting>
  <conditionalFormatting sqref="B671">
    <cfRule type="cellIs" dxfId="3273" priority="883" operator="lessThan">
      <formula>0</formula>
    </cfRule>
  </conditionalFormatting>
  <conditionalFormatting sqref="I674:N674 P672:Q675">
    <cfRule type="cellIs" dxfId="3272" priority="882" operator="lessThan">
      <formula>0</formula>
    </cfRule>
  </conditionalFormatting>
  <conditionalFormatting sqref="P641">
    <cfRule type="cellIs" dxfId="3271" priority="879" operator="lessThan">
      <formula>0</formula>
    </cfRule>
  </conditionalFormatting>
  <conditionalFormatting sqref="P641">
    <cfRule type="cellIs" dxfId="3270" priority="880" operator="lessThan">
      <formula>0</formula>
    </cfRule>
  </conditionalFormatting>
  <conditionalFormatting sqref="P422:Q422 Q423:Q425">
    <cfRule type="cellIs" dxfId="3269" priority="866" operator="lessThan">
      <formula>0</formula>
    </cfRule>
  </conditionalFormatting>
  <conditionalFormatting sqref="B416">
    <cfRule type="cellIs" dxfId="3268" priority="867" operator="lessThan">
      <formula>0</formula>
    </cfRule>
  </conditionalFormatting>
  <conditionalFormatting sqref="P423:P425">
    <cfRule type="cellIs" dxfId="3267" priority="864" operator="lessThan">
      <formula>0</formula>
    </cfRule>
  </conditionalFormatting>
  <conditionalFormatting sqref="P422">
    <cfRule type="cellIs" dxfId="3266" priority="865" operator="lessThan">
      <formula>0</formula>
    </cfRule>
  </conditionalFormatting>
  <conditionalFormatting sqref="Q426">
    <cfRule type="cellIs" dxfId="3265" priority="862" operator="lessThan">
      <formula>0</formula>
    </cfRule>
  </conditionalFormatting>
  <conditionalFormatting sqref="Q427">
    <cfRule type="cellIs" dxfId="3264" priority="863" operator="lessThan">
      <formula>0</formula>
    </cfRule>
  </conditionalFormatting>
  <conditionalFormatting sqref="B422">
    <cfRule type="cellIs" dxfId="3263" priority="860" operator="lessThan">
      <formula>0</formula>
    </cfRule>
  </conditionalFormatting>
  <conditionalFormatting sqref="Q426">
    <cfRule type="cellIs" dxfId="3262" priority="861" operator="lessThan">
      <formula>0</formula>
    </cfRule>
  </conditionalFormatting>
  <conditionalFormatting sqref="B454:N454">
    <cfRule type="cellIs" dxfId="3261" priority="611" operator="lessThan">
      <formula>0</formula>
    </cfRule>
  </conditionalFormatting>
  <conditionalFormatting sqref="B454:N454">
    <cfRule type="cellIs" dxfId="3260" priority="612" operator="lessThan">
      <formula>0</formula>
    </cfRule>
  </conditionalFormatting>
  <conditionalFormatting sqref="C652:I652">
    <cfRule type="cellIs" dxfId="3259" priority="878" operator="lessThan">
      <formula>0</formula>
    </cfRule>
  </conditionalFormatting>
  <conditionalFormatting sqref="C653:I653">
    <cfRule type="cellIs" dxfId="3258" priority="877" operator="lessThan">
      <formula>0</formula>
    </cfRule>
  </conditionalFormatting>
  <conditionalFormatting sqref="C658:M658">
    <cfRule type="cellIs" dxfId="3257" priority="876" operator="lessThan">
      <formula>0</formula>
    </cfRule>
  </conditionalFormatting>
  <conditionalFormatting sqref="C647:N647">
    <cfRule type="cellIs" dxfId="3256" priority="875" operator="lessThan">
      <formula>0</formula>
    </cfRule>
  </conditionalFormatting>
  <conditionalFormatting sqref="P650">
    <cfRule type="cellIs" dxfId="3255" priority="874" operator="lessThan">
      <formula>0</formula>
    </cfRule>
  </conditionalFormatting>
  <conditionalFormatting sqref="P417:P419">
    <cfRule type="cellIs" dxfId="3254" priority="871" operator="lessThan">
      <formula>0</formula>
    </cfRule>
  </conditionalFormatting>
  <conditionalFormatting sqref="Q420">
    <cfRule type="cellIs" dxfId="3253" priority="868" operator="lessThan">
      <formula>0</formula>
    </cfRule>
  </conditionalFormatting>
  <conditionalFormatting sqref="Q421">
    <cfRule type="cellIs" dxfId="3252" priority="870" operator="lessThan">
      <formula>0</formula>
    </cfRule>
  </conditionalFormatting>
  <conditionalFormatting sqref="P416:Q416 Q417:Q419">
    <cfRule type="cellIs" dxfId="3251" priority="873" operator="lessThan">
      <formula>0</formula>
    </cfRule>
  </conditionalFormatting>
  <conditionalFormatting sqref="P416">
    <cfRule type="cellIs" dxfId="3250" priority="872" operator="lessThan">
      <formula>0</formula>
    </cfRule>
  </conditionalFormatting>
  <conditionalFormatting sqref="Q420">
    <cfRule type="cellIs" dxfId="3249" priority="869" operator="lessThan">
      <formula>0</formula>
    </cfRule>
  </conditionalFormatting>
  <conditionalFormatting sqref="B454:N454">
    <cfRule type="cellIs" dxfId="3248" priority="610" operator="lessThan">
      <formula>0</formula>
    </cfRule>
  </conditionalFormatting>
  <conditionalFormatting sqref="B454:N454">
    <cfRule type="cellIs" dxfId="3247" priority="609" operator="lessThan">
      <formula>0</formula>
    </cfRule>
  </conditionalFormatting>
  <conditionalFormatting sqref="B454:N454">
    <cfRule type="cellIs" dxfId="3246" priority="608" operator="lessThan">
      <formula>0</formula>
    </cfRule>
  </conditionalFormatting>
  <conditionalFormatting sqref="B454:N454">
    <cfRule type="cellIs" dxfId="3245" priority="606" operator="lessThan">
      <formula>0</formula>
    </cfRule>
  </conditionalFormatting>
  <conditionalFormatting sqref="B454:N454">
    <cfRule type="cellIs" dxfId="3244" priority="607" operator="lessThan">
      <formula>0</formula>
    </cfRule>
  </conditionalFormatting>
  <conditionalFormatting sqref="N457">
    <cfRule type="cellIs" dxfId="3243" priority="604" operator="lessThan">
      <formula>0</formula>
    </cfRule>
  </conditionalFormatting>
  <conditionalFormatting sqref="B454:N454">
    <cfRule type="cellIs" dxfId="3242" priority="605" operator="lessThan">
      <formula>0</formula>
    </cfRule>
  </conditionalFormatting>
  <conditionalFormatting sqref="N458">
    <cfRule type="cellIs" dxfId="3241" priority="603" operator="lessThan">
      <formula>0</formula>
    </cfRule>
  </conditionalFormatting>
  <conditionalFormatting sqref="P530">
    <cfRule type="cellIs" dxfId="3240" priority="325" operator="lessThan">
      <formula>0</formula>
    </cfRule>
  </conditionalFormatting>
  <conditionalFormatting sqref="N458">
    <cfRule type="cellIs" dxfId="3239" priority="602" operator="lessThan">
      <formula>0</formula>
    </cfRule>
  </conditionalFormatting>
  <conditionalFormatting sqref="D461:N464">
    <cfRule type="cellIs" dxfId="3238" priority="599" operator="lessThan">
      <formula>0</formula>
    </cfRule>
  </conditionalFormatting>
  <conditionalFormatting sqref="P538">
    <cfRule type="cellIs" dxfId="3237" priority="322" operator="lessThan">
      <formula>0</formula>
    </cfRule>
  </conditionalFormatting>
  <conditionalFormatting sqref="B461:B464">
    <cfRule type="cellIs" dxfId="3236" priority="596" operator="lessThan">
      <formula>0</formula>
    </cfRule>
  </conditionalFormatting>
  <conditionalFormatting sqref="P553">
    <cfRule type="cellIs" dxfId="3235" priority="319" operator="lessThan">
      <formula>0</formula>
    </cfRule>
  </conditionalFormatting>
  <conditionalFormatting sqref="B512">
    <cfRule type="cellIs" dxfId="3234" priority="593" operator="lessThan">
      <formula>0</formula>
    </cfRule>
  </conditionalFormatting>
  <conditionalFormatting sqref="C512">
    <cfRule type="cellIs" dxfId="3233" priority="590" operator="lessThan">
      <formula>0</formula>
    </cfRule>
  </conditionalFormatting>
  <conditionalFormatting sqref="P561">
    <cfRule type="cellIs" dxfId="3232" priority="316" operator="lessThan">
      <formula>0</formula>
    </cfRule>
  </conditionalFormatting>
  <conditionalFormatting sqref="P590">
    <cfRule type="cellIs" dxfId="3231" priority="313" operator="lessThan">
      <formula>0</formula>
    </cfRule>
  </conditionalFormatting>
  <conditionalFormatting sqref="N365">
    <cfRule type="cellIs" dxfId="3230" priority="859" operator="lessThan">
      <formula>0</formula>
    </cfRule>
  </conditionalFormatting>
  <conditionalFormatting sqref="N371">
    <cfRule type="cellIs" dxfId="3229" priority="858" operator="lessThan">
      <formula>0</formula>
    </cfRule>
  </conditionalFormatting>
  <conditionalFormatting sqref="N377">
    <cfRule type="cellIs" dxfId="3228" priority="857" operator="lessThan">
      <formula>0</formula>
    </cfRule>
  </conditionalFormatting>
  <conditionalFormatting sqref="N359">
    <cfRule type="cellIs" dxfId="3227" priority="856" operator="lessThan">
      <formula>0</formula>
    </cfRule>
  </conditionalFormatting>
  <conditionalFormatting sqref="B376">
    <cfRule type="cellIs" dxfId="3226" priority="840" operator="lessThan">
      <formula>0</formula>
    </cfRule>
  </conditionalFormatting>
  <conditionalFormatting sqref="B588">
    <cfRule type="cellIs" dxfId="3225" priority="850" operator="lessThan">
      <formula>0</formula>
    </cfRule>
  </conditionalFormatting>
  <conditionalFormatting sqref="B371:B372">
    <cfRule type="cellIs" dxfId="3224" priority="845" operator="lessThan">
      <formula>0</formula>
    </cfRule>
  </conditionalFormatting>
  <conditionalFormatting sqref="B377:B378">
    <cfRule type="cellIs" dxfId="3223" priority="842" operator="lessThan">
      <formula>0</formula>
    </cfRule>
  </conditionalFormatting>
  <conditionalFormatting sqref="C351:M354">
    <cfRule type="cellIs" dxfId="3222" priority="855" operator="lessThan">
      <formula>0</formula>
    </cfRule>
  </conditionalFormatting>
  <conditionalFormatting sqref="B428">
    <cfRule type="cellIs" dxfId="3221" priority="854" operator="lessThan">
      <formula>0</formula>
    </cfRule>
  </conditionalFormatting>
  <conditionalFormatting sqref="B428">
    <cfRule type="cellIs" dxfId="3220" priority="853" operator="lessThan">
      <formula>0</formula>
    </cfRule>
  </conditionalFormatting>
  <conditionalFormatting sqref="B391 B397 B381:B385 B375:B379 B369:B373 B363:B367 B357:B361 B351:B355">
    <cfRule type="cellIs" dxfId="3219" priority="852" operator="lessThan">
      <formula>0</formula>
    </cfRule>
  </conditionalFormatting>
  <conditionalFormatting sqref="B359:B360">
    <cfRule type="cellIs" dxfId="3218" priority="848" operator="lessThan">
      <formula>0</formula>
    </cfRule>
  </conditionalFormatting>
  <conditionalFormatting sqref="B357">
    <cfRule type="cellIs" dxfId="3217" priority="847" operator="lessThan">
      <formula>0</formula>
    </cfRule>
  </conditionalFormatting>
  <conditionalFormatting sqref="B585:B587">
    <cfRule type="cellIs" dxfId="3216" priority="851" operator="lessThan">
      <formula>0</formula>
    </cfRule>
  </conditionalFormatting>
  <conditionalFormatting sqref="B584">
    <cfRule type="cellIs" dxfId="3215" priority="849" operator="lessThan">
      <formula>0</formula>
    </cfRule>
  </conditionalFormatting>
  <conditionalFormatting sqref="B397">
    <cfRule type="cellIs" dxfId="3214" priority="836" operator="lessThan">
      <formula>0</formula>
    </cfRule>
  </conditionalFormatting>
  <conditionalFormatting sqref="B358">
    <cfRule type="cellIs" dxfId="3213" priority="846" operator="lessThan">
      <formula>0</formula>
    </cfRule>
  </conditionalFormatting>
  <conditionalFormatting sqref="B369">
    <cfRule type="cellIs" dxfId="3212" priority="844" operator="lessThan">
      <formula>0</formula>
    </cfRule>
  </conditionalFormatting>
  <conditionalFormatting sqref="B370">
    <cfRule type="cellIs" dxfId="3211" priority="843" operator="lessThan">
      <formula>0</formula>
    </cfRule>
  </conditionalFormatting>
  <conditionalFormatting sqref="B375">
    <cfRule type="cellIs" dxfId="3210" priority="841" operator="lessThan">
      <formula>0</formula>
    </cfRule>
  </conditionalFormatting>
  <conditionalFormatting sqref="B383:B384">
    <cfRule type="cellIs" dxfId="3209" priority="839" operator="lessThan">
      <formula>0</formula>
    </cfRule>
  </conditionalFormatting>
  <conditionalFormatting sqref="B381">
    <cfRule type="cellIs" dxfId="3208" priority="838" operator="lessThan">
      <formula>0</formula>
    </cfRule>
  </conditionalFormatting>
  <conditionalFormatting sqref="B382">
    <cfRule type="cellIs" dxfId="3207" priority="837" operator="lessThan">
      <formula>0</formula>
    </cfRule>
  </conditionalFormatting>
  <conditionalFormatting sqref="B391">
    <cfRule type="cellIs" dxfId="3206" priority="835" operator="lessThan">
      <formula>0</formula>
    </cfRule>
  </conditionalFormatting>
  <conditionalFormatting sqref="B385">
    <cfRule type="cellIs" dxfId="3205" priority="834" operator="lessThan">
      <formula>0</formula>
    </cfRule>
  </conditionalFormatting>
  <conditionalFormatting sqref="B379">
    <cfRule type="cellIs" dxfId="3204" priority="833" operator="lessThan">
      <formula>0</formula>
    </cfRule>
  </conditionalFormatting>
  <conditionalFormatting sqref="B373">
    <cfRule type="cellIs" dxfId="3203" priority="832" operator="lessThan">
      <formula>0</formula>
    </cfRule>
  </conditionalFormatting>
  <conditionalFormatting sqref="B361">
    <cfRule type="cellIs" dxfId="3202" priority="831" operator="lessThan">
      <formula>0</formula>
    </cfRule>
  </conditionalFormatting>
  <conditionalFormatting sqref="B621:B624">
    <cfRule type="cellIs" dxfId="3201" priority="826" operator="lessThan">
      <formula>0</formula>
    </cfRule>
  </conditionalFormatting>
  <conditionalFormatting sqref="B616:B619">
    <cfRule type="cellIs" dxfId="3200" priority="829" operator="lessThan">
      <formula>0</formula>
    </cfRule>
  </conditionalFormatting>
  <conditionalFormatting sqref="B617">
    <cfRule type="cellIs" dxfId="3199" priority="828" operator="lessThan">
      <formula>0</formula>
    </cfRule>
  </conditionalFormatting>
  <conditionalFormatting sqref="B618:B619">
    <cfRule type="cellIs" dxfId="3198" priority="830" operator="lessThan">
      <formula>0</formula>
    </cfRule>
  </conditionalFormatting>
  <conditionalFormatting sqref="B628:B629">
    <cfRule type="cellIs" dxfId="3197" priority="824" operator="lessThan">
      <formula>0</formula>
    </cfRule>
  </conditionalFormatting>
  <conditionalFormatting sqref="B622">
    <cfRule type="cellIs" dxfId="3196" priority="825" operator="lessThan">
      <formula>0</formula>
    </cfRule>
  </conditionalFormatting>
  <conditionalFormatting sqref="B623:B624">
    <cfRule type="cellIs" dxfId="3195" priority="827" operator="lessThan">
      <formula>0</formula>
    </cfRule>
  </conditionalFormatting>
  <conditionalFormatting sqref="B626:B629">
    <cfRule type="cellIs" dxfId="3194" priority="823" operator="lessThan">
      <formula>0</formula>
    </cfRule>
  </conditionalFormatting>
  <conditionalFormatting sqref="B627">
    <cfRule type="cellIs" dxfId="3193" priority="822" operator="lessThan">
      <formula>0</formula>
    </cfRule>
  </conditionalFormatting>
  <conditionalFormatting sqref="B365:B366">
    <cfRule type="cellIs" dxfId="3192" priority="817" operator="lessThan">
      <formula>0</formula>
    </cfRule>
  </conditionalFormatting>
  <conditionalFormatting sqref="B355">
    <cfRule type="cellIs" dxfId="3191" priority="818" operator="lessThan">
      <formula>0</formula>
    </cfRule>
  </conditionalFormatting>
  <conditionalFormatting sqref="B393:N393">
    <cfRule type="cellIs" dxfId="3190" priority="772" operator="lessThan">
      <formula>0</formula>
    </cfRule>
  </conditionalFormatting>
  <conditionalFormatting sqref="B387:N387">
    <cfRule type="cellIs" dxfId="3189" priority="783" operator="lessThan">
      <formula>0</formula>
    </cfRule>
  </conditionalFormatting>
  <conditionalFormatting sqref="B387:N387">
    <cfRule type="cellIs" dxfId="3188" priority="782" operator="lessThan">
      <formula>0</formula>
    </cfRule>
  </conditionalFormatting>
  <conditionalFormatting sqref="B353:B354">
    <cfRule type="cellIs" dxfId="3187" priority="821" operator="lessThan">
      <formula>0</formula>
    </cfRule>
  </conditionalFormatting>
  <conditionalFormatting sqref="B351">
    <cfRule type="cellIs" dxfId="3186" priority="820" operator="lessThan">
      <formula>0</formula>
    </cfRule>
  </conditionalFormatting>
  <conditionalFormatting sqref="B352">
    <cfRule type="cellIs" dxfId="3185" priority="819" operator="lessThan">
      <formula>0</formula>
    </cfRule>
  </conditionalFormatting>
  <conditionalFormatting sqref="B363">
    <cfRule type="cellIs" dxfId="3184" priority="816" operator="lessThan">
      <formula>0</formula>
    </cfRule>
  </conditionalFormatting>
  <conditionalFormatting sqref="B364">
    <cfRule type="cellIs" dxfId="3183" priority="815" operator="lessThan">
      <formula>0</formula>
    </cfRule>
  </conditionalFormatting>
  <conditionalFormatting sqref="B367">
    <cfRule type="cellIs" dxfId="3182" priority="814" operator="lessThan">
      <formula>0</formula>
    </cfRule>
  </conditionalFormatting>
  <conditionalFormatting sqref="B593:B596">
    <cfRule type="cellIs" dxfId="3181" priority="812" operator="lessThan">
      <formula>0</formula>
    </cfRule>
  </conditionalFormatting>
  <conditionalFormatting sqref="B594">
    <cfRule type="cellIs" dxfId="3180" priority="811" operator="lessThan">
      <formula>0</formula>
    </cfRule>
  </conditionalFormatting>
  <conditionalFormatting sqref="B595:B596">
    <cfRule type="cellIs" dxfId="3179" priority="813" operator="lessThan">
      <formula>0</formula>
    </cfRule>
  </conditionalFormatting>
  <conditionalFormatting sqref="B603">
    <cfRule type="cellIs" dxfId="3178" priority="806" operator="lessThan">
      <formula>0</formula>
    </cfRule>
  </conditionalFormatting>
  <conditionalFormatting sqref="B603">
    <cfRule type="cellIs" dxfId="3177" priority="807" operator="lessThan">
      <formula>0</formula>
    </cfRule>
  </conditionalFormatting>
  <conditionalFormatting sqref="B599:B602">
    <cfRule type="cellIs" dxfId="3176" priority="809" operator="lessThan">
      <formula>0</formula>
    </cfRule>
  </conditionalFormatting>
  <conditionalFormatting sqref="B600">
    <cfRule type="cellIs" dxfId="3175" priority="808" operator="lessThan">
      <formula>0</formula>
    </cfRule>
  </conditionalFormatting>
  <conditionalFormatting sqref="B601:B602">
    <cfRule type="cellIs" dxfId="3174" priority="810" operator="lessThan">
      <formula>0</formula>
    </cfRule>
  </conditionalFormatting>
  <conditionalFormatting sqref="N390">
    <cfRule type="cellIs" dxfId="3173" priority="777" operator="lessThan">
      <formula>0</formula>
    </cfRule>
  </conditionalFormatting>
  <conditionalFormatting sqref="B393:N393">
    <cfRule type="cellIs" dxfId="3172" priority="775" operator="lessThan">
      <formula>0</formula>
    </cfRule>
  </conditionalFormatting>
  <conditionalFormatting sqref="B571:B573">
    <cfRule type="cellIs" dxfId="3171" priority="805" operator="lessThan">
      <formula>0</formula>
    </cfRule>
  </conditionalFormatting>
  <conditionalFormatting sqref="B574">
    <cfRule type="cellIs" dxfId="3170" priority="804" operator="lessThan">
      <formula>0</formula>
    </cfRule>
  </conditionalFormatting>
  <conditionalFormatting sqref="B570">
    <cfRule type="cellIs" dxfId="3169" priority="803" operator="lessThan">
      <formula>0</formula>
    </cfRule>
  </conditionalFormatting>
  <conditionalFormatting sqref="B607:B608">
    <cfRule type="cellIs" dxfId="3168" priority="802" operator="lessThan">
      <formula>0</formula>
    </cfRule>
  </conditionalFormatting>
  <conditionalFormatting sqref="B605:B608">
    <cfRule type="cellIs" dxfId="3167" priority="801" operator="lessThan">
      <formula>0</formula>
    </cfRule>
  </conditionalFormatting>
  <conditionalFormatting sqref="B589">
    <cfRule type="cellIs" dxfId="3166" priority="527" operator="lessThan">
      <formula>0</formula>
    </cfRule>
  </conditionalFormatting>
  <conditionalFormatting sqref="B613:B614">
    <cfRule type="cellIs" dxfId="3165" priority="799" operator="lessThan">
      <formula>0</formula>
    </cfRule>
  </conditionalFormatting>
  <conditionalFormatting sqref="B606">
    <cfRule type="cellIs" dxfId="3164" priority="800" operator="lessThan">
      <formula>0</formula>
    </cfRule>
  </conditionalFormatting>
  <conditionalFormatting sqref="B611:B614">
    <cfRule type="cellIs" dxfId="3163" priority="798" operator="lessThan">
      <formula>0</formula>
    </cfRule>
  </conditionalFormatting>
  <conditionalFormatting sqref="O616:O619">
    <cfRule type="cellIs" dxfId="3162" priority="278" operator="lessThan">
      <formula>0</formula>
    </cfRule>
  </conditionalFormatting>
  <conditionalFormatting sqref="O599 O601:O602">
    <cfRule type="cellIs" dxfId="3161" priority="280" operator="lessThan">
      <formula>0</formula>
    </cfRule>
  </conditionalFormatting>
  <conditionalFormatting sqref="B612">
    <cfRule type="cellIs" dxfId="3160" priority="797" operator="lessThan">
      <formula>0</formula>
    </cfRule>
  </conditionalFormatting>
  <conditionalFormatting sqref="D589">
    <cfRule type="cellIs" dxfId="3159" priority="521" operator="lessThan">
      <formula>0</formula>
    </cfRule>
  </conditionalFormatting>
  <conditionalFormatting sqref="O605:O607">
    <cfRule type="cellIs" dxfId="3158" priority="272" operator="lessThan">
      <formula>0</formula>
    </cfRule>
  </conditionalFormatting>
  <conditionalFormatting sqref="O626:O629">
    <cfRule type="cellIs" dxfId="3157" priority="274" operator="lessThan">
      <formula>0</formula>
    </cfRule>
  </conditionalFormatting>
  <conditionalFormatting sqref="B650 B655:B657 B663 B665:B668 B642:B645 B670">
    <cfRule type="cellIs" dxfId="3156" priority="796" operator="lessThan">
      <formula>0</formula>
    </cfRule>
  </conditionalFormatting>
  <conditionalFormatting sqref="N378">
    <cfRule type="cellIs" dxfId="3155" priority="787" operator="lessThan">
      <formula>0</formula>
    </cfRule>
  </conditionalFormatting>
  <conditionalFormatting sqref="N372">
    <cfRule type="cellIs" dxfId="3154" priority="788" operator="lessThan">
      <formula>0</formula>
    </cfRule>
  </conditionalFormatting>
  <conditionalFormatting sqref="B387:N387">
    <cfRule type="cellIs" dxfId="3153" priority="785" operator="lessThan">
      <formula>0</formula>
    </cfRule>
  </conditionalFormatting>
  <conditionalFormatting sqref="N384">
    <cfRule type="cellIs" dxfId="3152" priority="786" operator="lessThan">
      <formula>0</formula>
    </cfRule>
  </conditionalFormatting>
  <conditionalFormatting sqref="B387:N387">
    <cfRule type="cellIs" dxfId="3151" priority="784" operator="lessThan">
      <formula>0</formula>
    </cfRule>
  </conditionalFormatting>
  <conditionalFormatting sqref="B387:N387">
    <cfRule type="cellIs" dxfId="3150" priority="781" operator="lessThan">
      <formula>0</formula>
    </cfRule>
  </conditionalFormatting>
  <conditionalFormatting sqref="B652">
    <cfRule type="cellIs" dxfId="3149" priority="795" operator="lessThan">
      <formula>0</formula>
    </cfRule>
  </conditionalFormatting>
  <conditionalFormatting sqref="B653">
    <cfRule type="cellIs" dxfId="3148" priority="794" operator="lessThan">
      <formula>0</formula>
    </cfRule>
  </conditionalFormatting>
  <conditionalFormatting sqref="B658">
    <cfRule type="cellIs" dxfId="3147" priority="793" operator="lessThan">
      <formula>0</formula>
    </cfRule>
  </conditionalFormatting>
  <conditionalFormatting sqref="B647">
    <cfRule type="cellIs" dxfId="3146" priority="792" operator="lessThan">
      <formula>0</formula>
    </cfRule>
  </conditionalFormatting>
  <conditionalFormatting sqref="O365">
    <cfRule type="cellIs" dxfId="3145" priority="266" operator="lessThan">
      <formula>0</formula>
    </cfRule>
  </conditionalFormatting>
  <conditionalFormatting sqref="O371">
    <cfRule type="cellIs" dxfId="3144" priority="265" operator="lessThan">
      <formula>0</formula>
    </cfRule>
  </conditionalFormatting>
  <conditionalFormatting sqref="G589">
    <cfRule type="cellIs" dxfId="3143" priority="512" operator="lessThan">
      <formula>0</formula>
    </cfRule>
  </conditionalFormatting>
  <conditionalFormatting sqref="O359">
    <cfRule type="cellIs" dxfId="3142" priority="263" operator="lessThan">
      <formula>0</formula>
    </cfRule>
  </conditionalFormatting>
  <conditionalFormatting sqref="O360">
    <cfRule type="cellIs" dxfId="3141" priority="262" operator="lessThan">
      <formula>0</formula>
    </cfRule>
  </conditionalFormatting>
  <conditionalFormatting sqref="H589">
    <cfRule type="cellIs" dxfId="3140" priority="509" operator="lessThan">
      <formula>0</formula>
    </cfRule>
  </conditionalFormatting>
  <conditionalFormatting sqref="B351:B354">
    <cfRule type="cellIs" dxfId="3139" priority="791" operator="lessThan">
      <formula>0</formula>
    </cfRule>
  </conditionalFormatting>
  <conditionalFormatting sqref="N360">
    <cfRule type="cellIs" dxfId="3138" priority="790" operator="lessThan">
      <formula>0</formula>
    </cfRule>
  </conditionalFormatting>
  <conditionalFormatting sqref="N366">
    <cfRule type="cellIs" dxfId="3137" priority="789" operator="lessThan">
      <formula>0</formula>
    </cfRule>
  </conditionalFormatting>
  <conditionalFormatting sqref="B387:N387">
    <cfRule type="cellIs" dxfId="3136" priority="780" operator="lessThan">
      <formula>0</formula>
    </cfRule>
  </conditionalFormatting>
  <conditionalFormatting sqref="B387:N387">
    <cfRule type="cellIs" dxfId="3135" priority="779" operator="lessThan">
      <formula>0</formula>
    </cfRule>
  </conditionalFormatting>
  <conditionalFormatting sqref="B387:N387">
    <cfRule type="cellIs" dxfId="3134" priority="778" operator="lessThan">
      <formula>0</formula>
    </cfRule>
  </conditionalFormatting>
  <conditionalFormatting sqref="B393:N393">
    <cfRule type="cellIs" dxfId="3133" priority="773" operator="lessThan">
      <formula>0</formula>
    </cfRule>
  </conditionalFormatting>
  <conditionalFormatting sqref="B393:N393">
    <cfRule type="cellIs" dxfId="3132" priority="776" operator="lessThan">
      <formula>0</formula>
    </cfRule>
  </conditionalFormatting>
  <conditionalFormatting sqref="B393:N393">
    <cfRule type="cellIs" dxfId="3131" priority="771" operator="lessThan">
      <formula>0</formula>
    </cfRule>
  </conditionalFormatting>
  <conditionalFormatting sqref="B393:N393">
    <cfRule type="cellIs" dxfId="3130" priority="774" operator="lessThan">
      <formula>0</formula>
    </cfRule>
  </conditionalFormatting>
  <conditionalFormatting sqref="B393:N393">
    <cfRule type="cellIs" dxfId="3129" priority="769" operator="lessThan">
      <formula>0</formula>
    </cfRule>
  </conditionalFormatting>
  <conditionalFormatting sqref="B393:N393">
    <cfRule type="cellIs" dxfId="3128" priority="770" operator="lessThan">
      <formula>0</formula>
    </cfRule>
  </conditionalFormatting>
  <conditionalFormatting sqref="B399:N399">
    <cfRule type="cellIs" dxfId="3127" priority="767" operator="lessThan">
      <formula>0</formula>
    </cfRule>
  </conditionalFormatting>
  <conditionalFormatting sqref="N396">
    <cfRule type="cellIs" dxfId="3126" priority="768" operator="lessThan">
      <formula>0</formula>
    </cfRule>
  </conditionalFormatting>
  <conditionalFormatting sqref="B399:N399">
    <cfRule type="cellIs" dxfId="3125" priority="766" operator="lessThan">
      <formula>0</formula>
    </cfRule>
  </conditionalFormatting>
  <conditionalFormatting sqref="B399:N399">
    <cfRule type="cellIs" dxfId="3124" priority="765" operator="lessThan">
      <formula>0</formula>
    </cfRule>
  </conditionalFormatting>
  <conditionalFormatting sqref="B399:N399">
    <cfRule type="cellIs" dxfId="3123" priority="764" operator="lessThan">
      <formula>0</formula>
    </cfRule>
  </conditionalFormatting>
  <conditionalFormatting sqref="B399:N399">
    <cfRule type="cellIs" dxfId="3122" priority="763" operator="lessThan">
      <formula>0</formula>
    </cfRule>
  </conditionalFormatting>
  <conditionalFormatting sqref="B399:N399">
    <cfRule type="cellIs" dxfId="3121" priority="762" operator="lessThan">
      <formula>0</formula>
    </cfRule>
  </conditionalFormatting>
  <conditionalFormatting sqref="B399:N399">
    <cfRule type="cellIs" dxfId="3120" priority="761" operator="lessThan">
      <formula>0</formula>
    </cfRule>
  </conditionalFormatting>
  <conditionalFormatting sqref="B399:N399">
    <cfRule type="cellIs" dxfId="3119" priority="760" operator="lessThan">
      <formula>0</formula>
    </cfRule>
  </conditionalFormatting>
  <conditionalFormatting sqref="N402">
    <cfRule type="cellIs" dxfId="3118" priority="759" operator="lessThan">
      <formula>0</formula>
    </cfRule>
  </conditionalFormatting>
  <conditionalFormatting sqref="N355">
    <cfRule type="cellIs" dxfId="3117" priority="758" operator="lessThan">
      <formula>0</formula>
    </cfRule>
  </conditionalFormatting>
  <conditionalFormatting sqref="N361">
    <cfRule type="cellIs" dxfId="3116" priority="757" operator="lessThan">
      <formula>0</formula>
    </cfRule>
  </conditionalFormatting>
  <conditionalFormatting sqref="N361">
    <cfRule type="cellIs" dxfId="3115" priority="756" operator="lessThan">
      <formula>0</formula>
    </cfRule>
  </conditionalFormatting>
  <conditionalFormatting sqref="N367">
    <cfRule type="cellIs" dxfId="3114" priority="755" operator="lessThan">
      <formula>0</formula>
    </cfRule>
  </conditionalFormatting>
  <conditionalFormatting sqref="N367">
    <cfRule type="cellIs" dxfId="3113" priority="754" operator="lessThan">
      <formula>0</formula>
    </cfRule>
  </conditionalFormatting>
  <conditionalFormatting sqref="N373">
    <cfRule type="cellIs" dxfId="3112" priority="753" operator="lessThan">
      <formula>0</formula>
    </cfRule>
  </conditionalFormatting>
  <conditionalFormatting sqref="N373">
    <cfRule type="cellIs" dxfId="3111" priority="752" operator="lessThan">
      <formula>0</formula>
    </cfRule>
  </conditionalFormatting>
  <conditionalFormatting sqref="N379">
    <cfRule type="cellIs" dxfId="3110" priority="751" operator="lessThan">
      <formula>0</formula>
    </cfRule>
  </conditionalFormatting>
  <conditionalFormatting sqref="N379">
    <cfRule type="cellIs" dxfId="3109" priority="750" operator="lessThan">
      <formula>0</formula>
    </cfRule>
  </conditionalFormatting>
  <conditionalFormatting sqref="N385">
    <cfRule type="cellIs" dxfId="3108" priority="749" operator="lessThan">
      <formula>0</formula>
    </cfRule>
  </conditionalFormatting>
  <conditionalFormatting sqref="N385">
    <cfRule type="cellIs" dxfId="3107" priority="748" operator="lessThan">
      <formula>0</formula>
    </cfRule>
  </conditionalFormatting>
  <conditionalFormatting sqref="N391">
    <cfRule type="cellIs" dxfId="3106" priority="747" operator="lessThan">
      <formula>0</formula>
    </cfRule>
  </conditionalFormatting>
  <conditionalFormatting sqref="N391">
    <cfRule type="cellIs" dxfId="3105" priority="746" operator="lessThan">
      <formula>0</formula>
    </cfRule>
  </conditionalFormatting>
  <conditionalFormatting sqref="N397">
    <cfRule type="cellIs" dxfId="3104" priority="745" operator="lessThan">
      <formula>0</formula>
    </cfRule>
  </conditionalFormatting>
  <conditionalFormatting sqref="N397">
    <cfRule type="cellIs" dxfId="3103" priority="744" operator="lessThan">
      <formula>0</formula>
    </cfRule>
  </conditionalFormatting>
  <conditionalFormatting sqref="C409:M409">
    <cfRule type="cellIs" dxfId="3102" priority="743" operator="lessThan">
      <formula>0</formula>
    </cfRule>
  </conditionalFormatting>
  <conditionalFormatting sqref="C409:M409">
    <cfRule type="cellIs" dxfId="3101" priority="742" operator="lessThan">
      <formula>0</formula>
    </cfRule>
  </conditionalFormatting>
  <conditionalFormatting sqref="H409">
    <cfRule type="cellIs" dxfId="3100" priority="741" operator="lessThan">
      <formula>0</formula>
    </cfRule>
  </conditionalFormatting>
  <conditionalFormatting sqref="B409">
    <cfRule type="cellIs" dxfId="3099" priority="740" operator="lessThan">
      <formula>0</formula>
    </cfRule>
  </conditionalFormatting>
  <conditionalFormatting sqref="B409">
    <cfRule type="cellIs" dxfId="3098" priority="739" operator="lessThan">
      <formula>0</formula>
    </cfRule>
  </conditionalFormatting>
  <conditionalFormatting sqref="B405:N405">
    <cfRule type="cellIs" dxfId="3097" priority="738" operator="lessThan">
      <formula>0</formula>
    </cfRule>
  </conditionalFormatting>
  <conditionalFormatting sqref="B405:N405">
    <cfRule type="cellIs" dxfId="3096" priority="737" operator="lessThan">
      <formula>0</formula>
    </cfRule>
  </conditionalFormatting>
  <conditionalFormatting sqref="B405:N405">
    <cfRule type="cellIs" dxfId="3095" priority="736" operator="lessThan">
      <formula>0</formula>
    </cfRule>
  </conditionalFormatting>
  <conditionalFormatting sqref="B405:N405">
    <cfRule type="cellIs" dxfId="3094" priority="735" operator="lessThan">
      <formula>0</formula>
    </cfRule>
  </conditionalFormatting>
  <conditionalFormatting sqref="B405:N405">
    <cfRule type="cellIs" dxfId="3093" priority="734" operator="lessThan">
      <formula>0</formula>
    </cfRule>
  </conditionalFormatting>
  <conditionalFormatting sqref="B405:N405">
    <cfRule type="cellIs" dxfId="3092" priority="733" operator="lessThan">
      <formula>0</formula>
    </cfRule>
  </conditionalFormatting>
  <conditionalFormatting sqref="B405:N405">
    <cfRule type="cellIs" dxfId="3091" priority="732" operator="lessThan">
      <formula>0</formula>
    </cfRule>
  </conditionalFormatting>
  <conditionalFormatting sqref="B405:N405">
    <cfRule type="cellIs" dxfId="3090" priority="731" operator="lessThan">
      <formula>0</formula>
    </cfRule>
  </conditionalFormatting>
  <conditionalFormatting sqref="N408">
    <cfRule type="cellIs" dxfId="3089" priority="730" operator="lessThan">
      <formula>0</formula>
    </cfRule>
  </conditionalFormatting>
  <conditionalFormatting sqref="N409">
    <cfRule type="cellIs" dxfId="3088" priority="729" operator="lessThan">
      <formula>0</formula>
    </cfRule>
  </conditionalFormatting>
  <conditionalFormatting sqref="N409">
    <cfRule type="cellIs" dxfId="3087" priority="728" operator="lessThan">
      <formula>0</formula>
    </cfRule>
  </conditionalFormatting>
  <conditionalFormatting sqref="C415:M415">
    <cfRule type="cellIs" dxfId="3086" priority="727" operator="lessThan">
      <formula>0</formula>
    </cfRule>
  </conditionalFormatting>
  <conditionalFormatting sqref="C415:M415">
    <cfRule type="cellIs" dxfId="3085" priority="726" operator="lessThan">
      <formula>0</formula>
    </cfRule>
  </conditionalFormatting>
  <conditionalFormatting sqref="H415">
    <cfRule type="cellIs" dxfId="3084" priority="725" operator="lessThan">
      <formula>0</formula>
    </cfRule>
  </conditionalFormatting>
  <conditionalFormatting sqref="B415">
    <cfRule type="cellIs" dxfId="3083" priority="724" operator="lessThan">
      <formula>0</formula>
    </cfRule>
  </conditionalFormatting>
  <conditionalFormatting sqref="B415">
    <cfRule type="cellIs" dxfId="3082" priority="723" operator="lessThan">
      <formula>0</formula>
    </cfRule>
  </conditionalFormatting>
  <conditionalFormatting sqref="B411:N411">
    <cfRule type="cellIs" dxfId="3081" priority="722" operator="lessThan">
      <formula>0</formula>
    </cfRule>
  </conditionalFormatting>
  <conditionalFormatting sqref="B411:N411">
    <cfRule type="cellIs" dxfId="3080" priority="721" operator="lessThan">
      <formula>0</formula>
    </cfRule>
  </conditionalFormatting>
  <conditionalFormatting sqref="B411:N411">
    <cfRule type="cellIs" dxfId="3079" priority="720" operator="lessThan">
      <formula>0</formula>
    </cfRule>
  </conditionalFormatting>
  <conditionalFormatting sqref="B411:N411">
    <cfRule type="cellIs" dxfId="3078" priority="719" operator="lessThan">
      <formula>0</formula>
    </cfRule>
  </conditionalFormatting>
  <conditionalFormatting sqref="B411:N411">
    <cfRule type="cellIs" dxfId="3077" priority="718" operator="lessThan">
      <formula>0</formula>
    </cfRule>
  </conditionalFormatting>
  <conditionalFormatting sqref="B411:N411">
    <cfRule type="cellIs" dxfId="3076" priority="717" operator="lessThan">
      <formula>0</formula>
    </cfRule>
  </conditionalFormatting>
  <conditionalFormatting sqref="B411:N411">
    <cfRule type="cellIs" dxfId="3075" priority="716" operator="lessThan">
      <formula>0</formula>
    </cfRule>
  </conditionalFormatting>
  <conditionalFormatting sqref="B411:N411">
    <cfRule type="cellIs" dxfId="3074" priority="715" operator="lessThan">
      <formula>0</formula>
    </cfRule>
  </conditionalFormatting>
  <conditionalFormatting sqref="N414">
    <cfRule type="cellIs" dxfId="3073" priority="714" operator="lessThan">
      <formula>0</formula>
    </cfRule>
  </conditionalFormatting>
  <conditionalFormatting sqref="N415">
    <cfRule type="cellIs" dxfId="3072" priority="713" operator="lessThan">
      <formula>0</formula>
    </cfRule>
  </conditionalFormatting>
  <conditionalFormatting sqref="N415">
    <cfRule type="cellIs" dxfId="3071" priority="712" operator="lessThan">
      <formula>0</formula>
    </cfRule>
  </conditionalFormatting>
  <conditionalFormatting sqref="C421:M421">
    <cfRule type="cellIs" dxfId="3070" priority="711" operator="lessThan">
      <formula>0</formula>
    </cfRule>
  </conditionalFormatting>
  <conditionalFormatting sqref="C421:M421">
    <cfRule type="cellIs" dxfId="3069" priority="710" operator="lessThan">
      <formula>0</formula>
    </cfRule>
  </conditionalFormatting>
  <conditionalFormatting sqref="H421">
    <cfRule type="cellIs" dxfId="3068" priority="709" operator="lessThan">
      <formula>0</formula>
    </cfRule>
  </conditionalFormatting>
  <conditionalFormatting sqref="B421">
    <cfRule type="cellIs" dxfId="3067" priority="708" operator="lessThan">
      <formula>0</formula>
    </cfRule>
  </conditionalFormatting>
  <conditionalFormatting sqref="B421">
    <cfRule type="cellIs" dxfId="3066" priority="707" operator="lessThan">
      <formula>0</formula>
    </cfRule>
  </conditionalFormatting>
  <conditionalFormatting sqref="B417:N417">
    <cfRule type="cellIs" dxfId="3065" priority="706" operator="lessThan">
      <formula>0</formula>
    </cfRule>
  </conditionalFormatting>
  <conditionalFormatting sqref="B417:N417">
    <cfRule type="cellIs" dxfId="3064" priority="705" operator="lessThan">
      <formula>0</formula>
    </cfRule>
  </conditionalFormatting>
  <conditionalFormatting sqref="B417:N417">
    <cfRule type="cellIs" dxfId="3063" priority="704" operator="lessThan">
      <formula>0</formula>
    </cfRule>
  </conditionalFormatting>
  <conditionalFormatting sqref="B417:N417">
    <cfRule type="cellIs" dxfId="3062" priority="703" operator="lessThan">
      <formula>0</formula>
    </cfRule>
  </conditionalFormatting>
  <conditionalFormatting sqref="B417:N417">
    <cfRule type="cellIs" dxfId="3061" priority="702" operator="lessThan">
      <formula>0</formula>
    </cfRule>
  </conditionalFormatting>
  <conditionalFormatting sqref="B417:N417">
    <cfRule type="cellIs" dxfId="3060" priority="701" operator="lessThan">
      <formula>0</formula>
    </cfRule>
  </conditionalFormatting>
  <conditionalFormatting sqref="B417:N417">
    <cfRule type="cellIs" dxfId="3059" priority="700" operator="lessThan">
      <formula>0</formula>
    </cfRule>
  </conditionalFormatting>
  <conditionalFormatting sqref="B417:N417">
    <cfRule type="cellIs" dxfId="3058" priority="699" operator="lessThan">
      <formula>0</formula>
    </cfRule>
  </conditionalFormatting>
  <conditionalFormatting sqref="N420">
    <cfRule type="cellIs" dxfId="3057" priority="698" operator="lessThan">
      <formula>0</formula>
    </cfRule>
  </conditionalFormatting>
  <conditionalFormatting sqref="N421">
    <cfRule type="cellIs" dxfId="3056" priority="697" operator="lessThan">
      <formula>0</formula>
    </cfRule>
  </conditionalFormatting>
  <conditionalFormatting sqref="N421">
    <cfRule type="cellIs" dxfId="3055" priority="696" operator="lessThan">
      <formula>0</formula>
    </cfRule>
  </conditionalFormatting>
  <conditionalFormatting sqref="C427:M427">
    <cfRule type="cellIs" dxfId="3054" priority="695" operator="lessThan">
      <formula>0</formula>
    </cfRule>
  </conditionalFormatting>
  <conditionalFormatting sqref="C427:M427">
    <cfRule type="cellIs" dxfId="3053" priority="694" operator="lessThan">
      <formula>0</formula>
    </cfRule>
  </conditionalFormatting>
  <conditionalFormatting sqref="H427">
    <cfRule type="cellIs" dxfId="3052" priority="693" operator="lessThan">
      <formula>0</formula>
    </cfRule>
  </conditionalFormatting>
  <conditionalFormatting sqref="B427">
    <cfRule type="cellIs" dxfId="3051" priority="692" operator="lessThan">
      <formula>0</formula>
    </cfRule>
  </conditionalFormatting>
  <conditionalFormatting sqref="B427">
    <cfRule type="cellIs" dxfId="3050" priority="691" operator="lessThan">
      <formula>0</formula>
    </cfRule>
  </conditionalFormatting>
  <conditionalFormatting sqref="B423:N423">
    <cfRule type="cellIs" dxfId="3049" priority="690" operator="lessThan">
      <formula>0</formula>
    </cfRule>
  </conditionalFormatting>
  <conditionalFormatting sqref="B423:N423">
    <cfRule type="cellIs" dxfId="3048" priority="689" operator="lessThan">
      <formula>0</formula>
    </cfRule>
  </conditionalFormatting>
  <conditionalFormatting sqref="B423:N423">
    <cfRule type="cellIs" dxfId="3047" priority="688" operator="lessThan">
      <formula>0</formula>
    </cfRule>
  </conditionalFormatting>
  <conditionalFormatting sqref="B423:N423">
    <cfRule type="cellIs" dxfId="3046" priority="687" operator="lessThan">
      <formula>0</formula>
    </cfRule>
  </conditionalFormatting>
  <conditionalFormatting sqref="B423:N423">
    <cfRule type="cellIs" dxfId="3045" priority="686" operator="lessThan">
      <formula>0</formula>
    </cfRule>
  </conditionalFormatting>
  <conditionalFormatting sqref="B423:N423">
    <cfRule type="cellIs" dxfId="3044" priority="685" operator="lessThan">
      <formula>0</formula>
    </cfRule>
  </conditionalFormatting>
  <conditionalFormatting sqref="B423:N423">
    <cfRule type="cellIs" dxfId="3043" priority="684" operator="lessThan">
      <formula>0</formula>
    </cfRule>
  </conditionalFormatting>
  <conditionalFormatting sqref="B423:N423">
    <cfRule type="cellIs" dxfId="3042" priority="683" operator="lessThan">
      <formula>0</formula>
    </cfRule>
  </conditionalFormatting>
  <conditionalFormatting sqref="N426">
    <cfRule type="cellIs" dxfId="3041" priority="682" operator="lessThan">
      <formula>0</formula>
    </cfRule>
  </conditionalFormatting>
  <conditionalFormatting sqref="C537:N537">
    <cfRule type="cellIs" dxfId="3040" priority="402" operator="lessThan">
      <formula>0</formula>
    </cfRule>
  </conditionalFormatting>
  <conditionalFormatting sqref="C568:N568">
    <cfRule type="cellIs" dxfId="3039" priority="399" operator="lessThan">
      <formula>0</formula>
    </cfRule>
  </conditionalFormatting>
  <conditionalFormatting sqref="I552:N552">
    <cfRule type="cellIs" dxfId="3038" priority="396" operator="lessThan">
      <formula>0</formula>
    </cfRule>
  </conditionalFormatting>
  <conditionalFormatting sqref="I560:N560">
    <cfRule type="cellIs" dxfId="3037" priority="393" operator="lessThan">
      <formula>0</formula>
    </cfRule>
  </conditionalFormatting>
  <conditionalFormatting sqref="B429:N429">
    <cfRule type="cellIs" dxfId="3036" priority="670" operator="lessThan">
      <formula>0</formula>
    </cfRule>
  </conditionalFormatting>
  <conditionalFormatting sqref="B429:N429">
    <cfRule type="cellIs" dxfId="3035" priority="669" operator="lessThan">
      <formula>0</formula>
    </cfRule>
  </conditionalFormatting>
  <conditionalFormatting sqref="B429:N429">
    <cfRule type="cellIs" dxfId="3034" priority="668" operator="lessThan">
      <formula>0</formula>
    </cfRule>
  </conditionalFormatting>
  <conditionalFormatting sqref="B429:N429">
    <cfRule type="cellIs" dxfId="3033" priority="667" operator="lessThan">
      <formula>0</formula>
    </cfRule>
  </conditionalFormatting>
  <conditionalFormatting sqref="N432">
    <cfRule type="cellIs" dxfId="3032" priority="666" operator="lessThan">
      <formula>0</formula>
    </cfRule>
  </conditionalFormatting>
  <conditionalFormatting sqref="C439:M439">
    <cfRule type="cellIs" dxfId="3031" priority="665" operator="lessThan">
      <formula>0</formula>
    </cfRule>
  </conditionalFormatting>
  <conditionalFormatting sqref="C439:M439">
    <cfRule type="cellIs" dxfId="3030" priority="664" operator="lessThan">
      <formula>0</formula>
    </cfRule>
  </conditionalFormatting>
  <conditionalFormatting sqref="H439">
    <cfRule type="cellIs" dxfId="3029" priority="663" operator="lessThan">
      <formula>0</formula>
    </cfRule>
  </conditionalFormatting>
  <conditionalFormatting sqref="B439">
    <cfRule type="cellIs" dxfId="3028" priority="662" operator="lessThan">
      <formula>0</formula>
    </cfRule>
  </conditionalFormatting>
  <conditionalFormatting sqref="B439">
    <cfRule type="cellIs" dxfId="3027" priority="661" operator="lessThan">
      <formula>0</formula>
    </cfRule>
  </conditionalFormatting>
  <conditionalFormatting sqref="B435:N435">
    <cfRule type="cellIs" dxfId="3026" priority="660" operator="lessThan">
      <formula>0</formula>
    </cfRule>
  </conditionalFormatting>
  <conditionalFormatting sqref="B435:N435">
    <cfRule type="cellIs" dxfId="3025" priority="659" operator="lessThan">
      <formula>0</formula>
    </cfRule>
  </conditionalFormatting>
  <conditionalFormatting sqref="C641:N645">
    <cfRule type="cellIs" dxfId="3024" priority="378" operator="lessThan">
      <formula>0</formula>
    </cfRule>
  </conditionalFormatting>
  <conditionalFormatting sqref="C597:N597">
    <cfRule type="cellIs" dxfId="3023" priority="377" operator="lessThan">
      <formula>0</formula>
    </cfRule>
  </conditionalFormatting>
  <conditionalFormatting sqref="C603:N603">
    <cfRule type="cellIs" dxfId="3022" priority="374" operator="lessThan">
      <formula>0</formula>
    </cfRule>
  </conditionalFormatting>
  <conditionalFormatting sqref="C603:N603">
    <cfRule type="cellIs" dxfId="3021" priority="373" operator="lessThan">
      <formula>0</formula>
    </cfRule>
  </conditionalFormatting>
  <conditionalFormatting sqref="C603:N603">
    <cfRule type="cellIs" dxfId="3020" priority="372" operator="lessThan">
      <formula>0</formula>
    </cfRule>
  </conditionalFormatting>
  <conditionalFormatting sqref="H445">
    <cfRule type="cellIs" dxfId="3019" priority="647" operator="lessThan">
      <formula>0</formula>
    </cfRule>
  </conditionalFormatting>
  <conditionalFormatting sqref="B445">
    <cfRule type="cellIs" dxfId="3018" priority="646" operator="lessThan">
      <formula>0</formula>
    </cfRule>
  </conditionalFormatting>
  <conditionalFormatting sqref="B445">
    <cfRule type="cellIs" dxfId="3017" priority="645" operator="lessThan">
      <formula>0</formula>
    </cfRule>
  </conditionalFormatting>
  <conditionalFormatting sqref="B441:N441">
    <cfRule type="cellIs" dxfId="3016" priority="644" operator="lessThan">
      <formula>0</formula>
    </cfRule>
  </conditionalFormatting>
  <conditionalFormatting sqref="B441:N441">
    <cfRule type="cellIs" dxfId="3015" priority="643" operator="lessThan">
      <formula>0</formula>
    </cfRule>
  </conditionalFormatting>
  <conditionalFormatting sqref="B441:N441">
    <cfRule type="cellIs" dxfId="3014" priority="642" operator="lessThan">
      <formula>0</formula>
    </cfRule>
  </conditionalFormatting>
  <conditionalFormatting sqref="B441:N441">
    <cfRule type="cellIs" dxfId="3013" priority="641" operator="lessThan">
      <formula>0</formula>
    </cfRule>
  </conditionalFormatting>
  <conditionalFormatting sqref="B441:N441">
    <cfRule type="cellIs" dxfId="3012" priority="640" operator="lessThan">
      <formula>0</formula>
    </cfRule>
  </conditionalFormatting>
  <conditionalFormatting sqref="B441:N441">
    <cfRule type="cellIs" dxfId="3011" priority="639" operator="lessThan">
      <formula>0</formula>
    </cfRule>
  </conditionalFormatting>
  <conditionalFormatting sqref="B441:N441">
    <cfRule type="cellIs" dxfId="3010" priority="638" operator="lessThan">
      <formula>0</formula>
    </cfRule>
  </conditionalFormatting>
  <conditionalFormatting sqref="B441:N441">
    <cfRule type="cellIs" dxfId="3009" priority="637" operator="lessThan">
      <formula>0</formula>
    </cfRule>
  </conditionalFormatting>
  <conditionalFormatting sqref="N444">
    <cfRule type="cellIs" dxfId="3008" priority="636" operator="lessThan">
      <formula>0</formula>
    </cfRule>
  </conditionalFormatting>
  <conditionalFormatting sqref="N445">
    <cfRule type="cellIs" dxfId="3007" priority="635" operator="lessThan">
      <formula>0</formula>
    </cfRule>
  </conditionalFormatting>
  <conditionalFormatting sqref="N445">
    <cfRule type="cellIs" dxfId="3006" priority="634" operator="lessThan">
      <formula>0</formula>
    </cfRule>
  </conditionalFormatting>
  <conditionalFormatting sqref="C452:M452">
    <cfRule type="cellIs" dxfId="3005" priority="633" operator="lessThan">
      <formula>0</formula>
    </cfRule>
  </conditionalFormatting>
  <conditionalFormatting sqref="C452:M452">
    <cfRule type="cellIs" dxfId="3004" priority="632" operator="lessThan">
      <formula>0</formula>
    </cfRule>
  </conditionalFormatting>
  <conditionalFormatting sqref="H452">
    <cfRule type="cellIs" dxfId="3003" priority="631" operator="lessThan">
      <formula>0</formula>
    </cfRule>
  </conditionalFormatting>
  <conditionalFormatting sqref="B452">
    <cfRule type="cellIs" dxfId="3002" priority="630" operator="lessThan">
      <formula>0</formula>
    </cfRule>
  </conditionalFormatting>
  <conditionalFormatting sqref="B452">
    <cfRule type="cellIs" dxfId="3001" priority="629" operator="lessThan">
      <formula>0</formula>
    </cfRule>
  </conditionalFormatting>
  <conditionalFormatting sqref="B448:N448">
    <cfRule type="cellIs" dxfId="3000" priority="628" operator="lessThan">
      <formula>0</formula>
    </cfRule>
  </conditionalFormatting>
  <conditionalFormatting sqref="B448:N448">
    <cfRule type="cellIs" dxfId="2999" priority="627" operator="lessThan">
      <formula>0</formula>
    </cfRule>
  </conditionalFormatting>
  <conditionalFormatting sqref="B448:N448">
    <cfRule type="cellIs" dxfId="2998" priority="626" operator="lessThan">
      <formula>0</formula>
    </cfRule>
  </conditionalFormatting>
  <conditionalFormatting sqref="B448:N448">
    <cfRule type="cellIs" dxfId="2997" priority="625" operator="lessThan">
      <formula>0</formula>
    </cfRule>
  </conditionalFormatting>
  <conditionalFormatting sqref="B448:N448">
    <cfRule type="cellIs" dxfId="2996" priority="624" operator="lessThan">
      <formula>0</formula>
    </cfRule>
  </conditionalFormatting>
  <conditionalFormatting sqref="B448:N448">
    <cfRule type="cellIs" dxfId="2995" priority="623" operator="lessThan">
      <formula>0</formula>
    </cfRule>
  </conditionalFormatting>
  <conditionalFormatting sqref="B448:N448">
    <cfRule type="cellIs" dxfId="2994" priority="622" operator="lessThan">
      <formula>0</formula>
    </cfRule>
  </conditionalFormatting>
  <conditionalFormatting sqref="B448:N448">
    <cfRule type="cellIs" dxfId="2993" priority="621" operator="lessThan">
      <formula>0</formula>
    </cfRule>
  </conditionalFormatting>
  <conditionalFormatting sqref="N451">
    <cfRule type="cellIs" dxfId="2992" priority="620" operator="lessThan">
      <formula>0</formula>
    </cfRule>
  </conditionalFormatting>
  <conditionalFormatting sqref="N452">
    <cfRule type="cellIs" dxfId="2991" priority="619" operator="lessThan">
      <formula>0</formula>
    </cfRule>
  </conditionalFormatting>
  <conditionalFormatting sqref="N452">
    <cfRule type="cellIs" dxfId="2990" priority="618" operator="lessThan">
      <formula>0</formula>
    </cfRule>
  </conditionalFormatting>
  <conditionalFormatting sqref="C458:M458">
    <cfRule type="cellIs" dxfId="2989" priority="617" operator="lessThan">
      <formula>0</formula>
    </cfRule>
  </conditionalFormatting>
  <conditionalFormatting sqref="C458:M458">
    <cfRule type="cellIs" dxfId="2988" priority="616" operator="lessThan">
      <formula>0</formula>
    </cfRule>
  </conditionalFormatting>
  <conditionalFormatting sqref="H458">
    <cfRule type="cellIs" dxfId="2987" priority="615" operator="lessThan">
      <formula>0</formula>
    </cfRule>
  </conditionalFormatting>
  <conditionalFormatting sqref="B458">
    <cfRule type="cellIs" dxfId="2986" priority="614" operator="lessThan">
      <formula>0</formula>
    </cfRule>
  </conditionalFormatting>
  <conditionalFormatting sqref="B458">
    <cfRule type="cellIs" dxfId="2985" priority="613" operator="lessThan">
      <formula>0</formula>
    </cfRule>
  </conditionalFormatting>
  <conditionalFormatting sqref="Q505">
    <cfRule type="cellIs" dxfId="2984" priority="335" operator="lessThan">
      <formula>0</formula>
    </cfRule>
  </conditionalFormatting>
  <conditionalFormatting sqref="P505">
    <cfRule type="cellIs" dxfId="2983" priority="334" operator="lessThan">
      <formula>0</formula>
    </cfRule>
  </conditionalFormatting>
  <conditionalFormatting sqref="Q513">
    <cfRule type="cellIs" dxfId="2982" priority="332" operator="lessThan">
      <formula>0</formula>
    </cfRule>
  </conditionalFormatting>
  <conditionalFormatting sqref="P513">
    <cfRule type="cellIs" dxfId="2981" priority="331" operator="lessThan">
      <formula>0</formula>
    </cfRule>
  </conditionalFormatting>
  <conditionalFormatting sqref="Q522">
    <cfRule type="cellIs" dxfId="2980" priority="329" operator="lessThan">
      <formula>0</formula>
    </cfRule>
  </conditionalFormatting>
  <conditionalFormatting sqref="P522">
    <cfRule type="cellIs" dxfId="2979" priority="328" operator="lessThan">
      <formula>0</formula>
    </cfRule>
  </conditionalFormatting>
  <conditionalFormatting sqref="Q530">
    <cfRule type="cellIs" dxfId="2978" priority="326" operator="lessThan">
      <formula>0</formula>
    </cfRule>
  </conditionalFormatting>
  <conditionalFormatting sqref="C461:C464">
    <cfRule type="expression" dxfId="2977" priority="600">
      <formula>C461/B461&gt;1</formula>
    </cfRule>
    <cfRule type="expression" dxfId="2976" priority="601">
      <formula>C461/B461&lt;1</formula>
    </cfRule>
  </conditionalFormatting>
  <conditionalFormatting sqref="Q538">
    <cfRule type="cellIs" dxfId="2975" priority="323" operator="lessThan">
      <formula>0</formula>
    </cfRule>
  </conditionalFormatting>
  <conditionalFormatting sqref="D461:N464">
    <cfRule type="expression" dxfId="2974" priority="597">
      <formula>D461/C461&gt;1</formula>
    </cfRule>
    <cfRule type="expression" dxfId="2973" priority="598">
      <formula>D461/C461&lt;1</formula>
    </cfRule>
  </conditionalFormatting>
  <conditionalFormatting sqref="Q553">
    <cfRule type="cellIs" dxfId="2972" priority="320" operator="lessThan">
      <formula>0</formula>
    </cfRule>
  </conditionalFormatting>
  <conditionalFormatting sqref="B461:B464 B552:N552 B560:N560 B575:N575 B589:N589">
    <cfRule type="expression" dxfId="2971" priority="594">
      <formula>B461/#REF!&gt;1</formula>
    </cfRule>
    <cfRule type="expression" dxfId="2970" priority="595">
      <formula>B461/#REF!&lt;1</formula>
    </cfRule>
  </conditionalFormatting>
  <conditionalFormatting sqref="Q561">
    <cfRule type="cellIs" dxfId="2969" priority="317" operator="lessThan">
      <formula>0</formula>
    </cfRule>
  </conditionalFormatting>
  <conditionalFormatting sqref="B512">
    <cfRule type="expression" dxfId="2968" priority="591">
      <formula>B512/#REF!&gt;1</formula>
    </cfRule>
    <cfRule type="expression" dxfId="2967" priority="592">
      <formula>B512/#REF!&lt;1</formula>
    </cfRule>
  </conditionalFormatting>
  <conditionalFormatting sqref="Q590">
    <cfRule type="cellIs" dxfId="2966" priority="314" operator="lessThan">
      <formula>0</formula>
    </cfRule>
  </conditionalFormatting>
  <conditionalFormatting sqref="C512">
    <cfRule type="expression" dxfId="2965" priority="588">
      <formula>C512/B512&gt;1</formula>
    </cfRule>
    <cfRule type="expression" dxfId="2964" priority="589">
      <formula>C512/B512&lt;1</formula>
    </cfRule>
  </conditionalFormatting>
  <conditionalFormatting sqref="D512">
    <cfRule type="cellIs" dxfId="2963" priority="587" operator="lessThan">
      <formula>0</formula>
    </cfRule>
  </conditionalFormatting>
  <conditionalFormatting sqref="D512">
    <cfRule type="expression" dxfId="2962" priority="585">
      <formula>D512/C512&gt;1</formula>
    </cfRule>
    <cfRule type="expression" dxfId="2961" priority="586">
      <formula>D512/C512&lt;1</formula>
    </cfRule>
  </conditionalFormatting>
  <conditionalFormatting sqref="E512">
    <cfRule type="cellIs" dxfId="2960" priority="584" operator="lessThan">
      <formula>0</formula>
    </cfRule>
  </conditionalFormatting>
  <conditionalFormatting sqref="E512">
    <cfRule type="expression" dxfId="2959" priority="582">
      <formula>E512/D512&gt;1</formula>
    </cfRule>
    <cfRule type="expression" dxfId="2958" priority="583">
      <formula>E512/D512&lt;1</formula>
    </cfRule>
  </conditionalFormatting>
  <conditionalFormatting sqref="F512">
    <cfRule type="cellIs" dxfId="2957" priority="581" operator="lessThan">
      <formula>0</formula>
    </cfRule>
  </conditionalFormatting>
  <conditionalFormatting sqref="F512">
    <cfRule type="expression" dxfId="2956" priority="579">
      <formula>F512/E512&gt;1</formula>
    </cfRule>
    <cfRule type="expression" dxfId="2955" priority="580">
      <formula>F512/E512&lt;1</formula>
    </cfRule>
  </conditionalFormatting>
  <conditionalFormatting sqref="G512">
    <cfRule type="cellIs" dxfId="2954" priority="578" operator="lessThan">
      <formula>0</formula>
    </cfRule>
  </conditionalFormatting>
  <conditionalFormatting sqref="G512">
    <cfRule type="expression" dxfId="2953" priority="576">
      <formula>G512/F512&gt;1</formula>
    </cfRule>
    <cfRule type="expression" dxfId="2952" priority="577">
      <formula>G512/F512&lt;1</formula>
    </cfRule>
  </conditionalFormatting>
  <conditionalFormatting sqref="H512">
    <cfRule type="cellIs" dxfId="2951" priority="575" operator="lessThan">
      <formula>0</formula>
    </cfRule>
  </conditionalFormatting>
  <conditionalFormatting sqref="H512">
    <cfRule type="expression" dxfId="2950" priority="573">
      <formula>H512/G512&gt;1</formula>
    </cfRule>
    <cfRule type="expression" dxfId="2949" priority="574">
      <formula>H512/G512&lt;1</formula>
    </cfRule>
  </conditionalFormatting>
  <conditionalFormatting sqref="I512:N512">
    <cfRule type="cellIs" dxfId="2948" priority="572" operator="lessThan">
      <formula>0</formula>
    </cfRule>
  </conditionalFormatting>
  <conditionalFormatting sqref="I512:N512">
    <cfRule type="expression" dxfId="2947" priority="570">
      <formula>I512/H512&gt;1</formula>
    </cfRule>
    <cfRule type="expression" dxfId="2946" priority="571">
      <formula>I512/H512&lt;1</formula>
    </cfRule>
  </conditionalFormatting>
  <conditionalFormatting sqref="B552">
    <cfRule type="cellIs" dxfId="2945" priority="569" operator="lessThan">
      <formula>0</formula>
    </cfRule>
  </conditionalFormatting>
  <conditionalFormatting sqref="B552">
    <cfRule type="expression" dxfId="2944" priority="567">
      <formula>B552/#REF!&gt;1</formula>
    </cfRule>
    <cfRule type="expression" dxfId="2943" priority="568">
      <formula>B552/#REF!&lt;1</formula>
    </cfRule>
  </conditionalFormatting>
  <conditionalFormatting sqref="C552">
    <cfRule type="cellIs" dxfId="2942" priority="566" operator="lessThan">
      <formula>0</formula>
    </cfRule>
  </conditionalFormatting>
  <conditionalFormatting sqref="C552">
    <cfRule type="expression" dxfId="2941" priority="564">
      <formula>C552/B552&gt;1</formula>
    </cfRule>
    <cfRule type="expression" dxfId="2940" priority="565">
      <formula>C552/B552&lt;1</formula>
    </cfRule>
  </conditionalFormatting>
  <conditionalFormatting sqref="D552">
    <cfRule type="cellIs" dxfId="2939" priority="563" operator="lessThan">
      <formula>0</formula>
    </cfRule>
  </conditionalFormatting>
  <conditionalFormatting sqref="D552">
    <cfRule type="expression" dxfId="2938" priority="561">
      <formula>D552/C552&gt;1</formula>
    </cfRule>
    <cfRule type="expression" dxfId="2937" priority="562">
      <formula>D552/C552&lt;1</formula>
    </cfRule>
  </conditionalFormatting>
  <conditionalFormatting sqref="E552">
    <cfRule type="cellIs" dxfId="2936" priority="560" operator="lessThan">
      <formula>0</formula>
    </cfRule>
  </conditionalFormatting>
  <conditionalFormatting sqref="E552">
    <cfRule type="expression" dxfId="2935" priority="558">
      <formula>E552/D552&gt;1</formula>
    </cfRule>
    <cfRule type="expression" dxfId="2934" priority="559">
      <formula>E552/D552&lt;1</formula>
    </cfRule>
  </conditionalFormatting>
  <conditionalFormatting sqref="F552">
    <cfRule type="cellIs" dxfId="2933" priority="557" operator="lessThan">
      <formula>0</formula>
    </cfRule>
  </conditionalFormatting>
  <conditionalFormatting sqref="F552">
    <cfRule type="expression" dxfId="2932" priority="555">
      <formula>F552/E552&gt;1</formula>
    </cfRule>
    <cfRule type="expression" dxfId="2931" priority="556">
      <formula>F552/E552&lt;1</formula>
    </cfRule>
  </conditionalFormatting>
  <conditionalFormatting sqref="G552">
    <cfRule type="cellIs" dxfId="2930" priority="554" operator="lessThan">
      <formula>0</formula>
    </cfRule>
  </conditionalFormatting>
  <conditionalFormatting sqref="G552">
    <cfRule type="expression" dxfId="2929" priority="552">
      <formula>G552/F552&gt;1</formula>
    </cfRule>
    <cfRule type="expression" dxfId="2928" priority="553">
      <formula>G552/F552&lt;1</formula>
    </cfRule>
  </conditionalFormatting>
  <conditionalFormatting sqref="H552">
    <cfRule type="cellIs" dxfId="2927" priority="551" operator="lessThan">
      <formula>0</formula>
    </cfRule>
  </conditionalFormatting>
  <conditionalFormatting sqref="H552">
    <cfRule type="expression" dxfId="2926" priority="549">
      <formula>H552/G552&gt;1</formula>
    </cfRule>
    <cfRule type="expression" dxfId="2925" priority="550">
      <formula>H552/G552&lt;1</formula>
    </cfRule>
  </conditionalFormatting>
  <conditionalFormatting sqref="B560">
    <cfRule type="cellIs" dxfId="2924" priority="548" operator="lessThan">
      <formula>0</formula>
    </cfRule>
  </conditionalFormatting>
  <conditionalFormatting sqref="B560">
    <cfRule type="expression" dxfId="2923" priority="546">
      <formula>B560/#REF!&gt;1</formula>
    </cfRule>
    <cfRule type="expression" dxfId="2922" priority="547">
      <formula>B560/#REF!&lt;1</formula>
    </cfRule>
  </conditionalFormatting>
  <conditionalFormatting sqref="C560">
    <cfRule type="cellIs" dxfId="2921" priority="545" operator="lessThan">
      <formula>0</formula>
    </cfRule>
  </conditionalFormatting>
  <conditionalFormatting sqref="C560">
    <cfRule type="expression" dxfId="2920" priority="543">
      <formula>C560/B560&gt;1</formula>
    </cfRule>
    <cfRule type="expression" dxfId="2919" priority="544">
      <formula>C560/B560&lt;1</formula>
    </cfRule>
  </conditionalFormatting>
  <conditionalFormatting sqref="D560">
    <cfRule type="cellIs" dxfId="2918" priority="542" operator="lessThan">
      <formula>0</formula>
    </cfRule>
  </conditionalFormatting>
  <conditionalFormatting sqref="D560">
    <cfRule type="expression" dxfId="2917" priority="540">
      <formula>D560/C560&gt;1</formula>
    </cfRule>
    <cfRule type="expression" dxfId="2916" priority="541">
      <formula>D560/C560&lt;1</formula>
    </cfRule>
  </conditionalFormatting>
  <conditionalFormatting sqref="E560">
    <cfRule type="cellIs" dxfId="2915" priority="539" operator="lessThan">
      <formula>0</formula>
    </cfRule>
  </conditionalFormatting>
  <conditionalFormatting sqref="E560">
    <cfRule type="expression" dxfId="2914" priority="537">
      <formula>E560/D560&gt;1</formula>
    </cfRule>
    <cfRule type="expression" dxfId="2913" priority="538">
      <formula>E560/D560&lt;1</formula>
    </cfRule>
  </conditionalFormatting>
  <conditionalFormatting sqref="F560">
    <cfRule type="cellIs" dxfId="2912" priority="536" operator="lessThan">
      <formula>0</formula>
    </cfRule>
  </conditionalFormatting>
  <conditionalFormatting sqref="F560">
    <cfRule type="expression" dxfId="2911" priority="534">
      <formula>F560/E560&gt;1</formula>
    </cfRule>
    <cfRule type="expression" dxfId="2910" priority="535">
      <formula>F560/E560&lt;1</formula>
    </cfRule>
  </conditionalFormatting>
  <conditionalFormatting sqref="G560">
    <cfRule type="cellIs" dxfId="2909" priority="533" operator="lessThan">
      <formula>0</formula>
    </cfRule>
  </conditionalFormatting>
  <conditionalFormatting sqref="G560">
    <cfRule type="expression" dxfId="2908" priority="531">
      <formula>G560/F560&gt;1</formula>
    </cfRule>
    <cfRule type="expression" dxfId="2907" priority="532">
      <formula>G560/F560&lt;1</formula>
    </cfRule>
  </conditionalFormatting>
  <conditionalFormatting sqref="H560">
    <cfRule type="cellIs" dxfId="2906" priority="530" operator="lessThan">
      <formula>0</formula>
    </cfRule>
  </conditionalFormatting>
  <conditionalFormatting sqref="H560">
    <cfRule type="expression" dxfId="2905" priority="528">
      <formula>H560/G560&gt;1</formula>
    </cfRule>
    <cfRule type="expression" dxfId="2904" priority="529">
      <formula>H560/G560&lt;1</formula>
    </cfRule>
  </conditionalFormatting>
  <conditionalFormatting sqref="O616:O619">
    <cfRule type="cellIs" dxfId="2903" priority="279" operator="lessThan">
      <formula>0</formula>
    </cfRule>
  </conditionalFormatting>
  <conditionalFormatting sqref="B589">
    <cfRule type="expression" dxfId="2902" priority="525">
      <formula>B589/#REF!&gt;1</formula>
    </cfRule>
    <cfRule type="expression" dxfId="2901" priority="526">
      <formula>B589/#REF!&lt;1</formula>
    </cfRule>
  </conditionalFormatting>
  <conditionalFormatting sqref="C589">
    <cfRule type="cellIs" dxfId="2900" priority="524" operator="lessThan">
      <formula>0</formula>
    </cfRule>
  </conditionalFormatting>
  <conditionalFormatting sqref="C589">
    <cfRule type="expression" dxfId="2899" priority="522">
      <formula>C589/B589&gt;1</formula>
    </cfRule>
    <cfRule type="expression" dxfId="2898" priority="523">
      <formula>C589/B589&lt;1</formula>
    </cfRule>
  </conditionalFormatting>
  <conditionalFormatting sqref="O605:O607">
    <cfRule type="cellIs" dxfId="2897" priority="273" operator="lessThan">
      <formula>0</formula>
    </cfRule>
  </conditionalFormatting>
  <conditionalFormatting sqref="D589">
    <cfRule type="expression" dxfId="2896" priority="519">
      <formula>D589/C589&gt;1</formula>
    </cfRule>
    <cfRule type="expression" dxfId="2895" priority="520">
      <formula>D589/C589&lt;1</formula>
    </cfRule>
  </conditionalFormatting>
  <conditionalFormatting sqref="E589">
    <cfRule type="cellIs" dxfId="2894" priority="518" operator="lessThan">
      <formula>0</formula>
    </cfRule>
  </conditionalFormatting>
  <conditionalFormatting sqref="E589">
    <cfRule type="expression" dxfId="2893" priority="516">
      <formula>E589/D589&gt;1</formula>
    </cfRule>
    <cfRule type="expression" dxfId="2892" priority="517">
      <formula>E589/D589&lt;1</formula>
    </cfRule>
  </conditionalFormatting>
  <conditionalFormatting sqref="F589">
    <cfRule type="cellIs" dxfId="2891" priority="515" operator="lessThan">
      <formula>0</formula>
    </cfRule>
  </conditionalFormatting>
  <conditionalFormatting sqref="F589">
    <cfRule type="expression" dxfId="2890" priority="513">
      <formula>F589/E589&gt;1</formula>
    </cfRule>
    <cfRule type="expression" dxfId="2889" priority="514">
      <formula>F589/E589&lt;1</formula>
    </cfRule>
  </conditionalFormatting>
  <conditionalFormatting sqref="O377">
    <cfRule type="cellIs" dxfId="2888" priority="264" operator="lessThan">
      <formula>0</formula>
    </cfRule>
  </conditionalFormatting>
  <conditionalFormatting sqref="G589">
    <cfRule type="expression" dxfId="2887" priority="510">
      <formula>G589/F589&gt;1</formula>
    </cfRule>
    <cfRule type="expression" dxfId="2886" priority="511">
      <formula>G589/F589&lt;1</formula>
    </cfRule>
  </conditionalFormatting>
  <conditionalFormatting sqref="O366">
    <cfRule type="cellIs" dxfId="2885" priority="261" operator="lessThan">
      <formula>0</formula>
    </cfRule>
  </conditionalFormatting>
  <conditionalFormatting sqref="H589">
    <cfRule type="expression" dxfId="2884" priority="507">
      <formula>H589/G589&gt;1</formula>
    </cfRule>
    <cfRule type="expression" dxfId="2883" priority="508">
      <formula>H589/G589&lt;1</formula>
    </cfRule>
  </conditionalFormatting>
  <conditionalFormatting sqref="N596">
    <cfRule type="cellIs" dxfId="2882" priority="506" operator="lessThan">
      <formula>0</formula>
    </cfRule>
  </conditionalFormatting>
  <conditionalFormatting sqref="O387">
    <cfRule type="cellIs" dxfId="2881" priority="256" operator="lessThan">
      <formula>0</formula>
    </cfRule>
  </conditionalFormatting>
  <conditionalFormatting sqref="O387">
    <cfRule type="cellIs" dxfId="2880" priority="257" operator="lessThan">
      <formula>0</formula>
    </cfRule>
  </conditionalFormatting>
  <conditionalFormatting sqref="O387">
    <cfRule type="cellIs" dxfId="2879" priority="254" operator="lessThan">
      <formula>0</formula>
    </cfRule>
  </conditionalFormatting>
  <conditionalFormatting sqref="O387">
    <cfRule type="cellIs" dxfId="2878" priority="255" operator="lessThan">
      <formula>0</formula>
    </cfRule>
  </conditionalFormatting>
  <conditionalFormatting sqref="N600">
    <cfRule type="cellIs" dxfId="2877" priority="505" operator="lessThan">
      <formula>0</formula>
    </cfRule>
  </conditionalFormatting>
  <conditionalFormatting sqref="N600">
    <cfRule type="cellIs" dxfId="2876" priority="504" operator="lessThan">
      <formula>0</formula>
    </cfRule>
  </conditionalFormatting>
  <conditionalFormatting sqref="P363">
    <cfRule type="cellIs" dxfId="2875" priority="503" operator="lessThan">
      <formula>0</formula>
    </cfRule>
  </conditionalFormatting>
  <conditionalFormatting sqref="P364:P365">
    <cfRule type="cellIs" dxfId="2874" priority="502" operator="lessThan">
      <formula>0</formula>
    </cfRule>
  </conditionalFormatting>
  <conditionalFormatting sqref="P461:P464">
    <cfRule type="cellIs" dxfId="2873" priority="501" operator="lessThan">
      <formula>0</formula>
    </cfRule>
  </conditionalFormatting>
  <conditionalFormatting sqref="P361">
    <cfRule type="cellIs" dxfId="2872" priority="500" operator="lessThan">
      <formula>0</formula>
    </cfRule>
  </conditionalFormatting>
  <conditionalFormatting sqref="P366:P367">
    <cfRule type="cellIs" dxfId="2871" priority="499" operator="lessThan">
      <formula>0</formula>
    </cfRule>
  </conditionalFormatting>
  <conditionalFormatting sqref="P369:P373">
    <cfRule type="cellIs" dxfId="2870" priority="498" operator="lessThan">
      <formula>0</formula>
    </cfRule>
  </conditionalFormatting>
  <conditionalFormatting sqref="P378:P379">
    <cfRule type="cellIs" dxfId="2869" priority="497" operator="lessThan">
      <formula>0</formula>
    </cfRule>
  </conditionalFormatting>
  <conditionalFormatting sqref="P384:P385">
    <cfRule type="cellIs" dxfId="2868" priority="496" operator="lessThan">
      <formula>0</formula>
    </cfRule>
  </conditionalFormatting>
  <conditionalFormatting sqref="P390:P391">
    <cfRule type="cellIs" dxfId="2867" priority="495" operator="lessThan">
      <formula>0</formula>
    </cfRule>
  </conditionalFormatting>
  <conditionalFormatting sqref="P396:P397">
    <cfRule type="cellIs" dxfId="2866" priority="494" operator="lessThan">
      <formula>0</formula>
    </cfRule>
  </conditionalFormatting>
  <conditionalFormatting sqref="P402">
    <cfRule type="cellIs" dxfId="2865" priority="493" operator="lessThan">
      <formula>0</formula>
    </cfRule>
  </conditionalFormatting>
  <conditionalFormatting sqref="P408:P409">
    <cfRule type="cellIs" dxfId="2864" priority="492" operator="lessThan">
      <formula>0</formula>
    </cfRule>
  </conditionalFormatting>
  <conditionalFormatting sqref="P414:P415">
    <cfRule type="cellIs" dxfId="2863" priority="491" operator="lessThan">
      <formula>0</formula>
    </cfRule>
  </conditionalFormatting>
  <conditionalFormatting sqref="P420:P421">
    <cfRule type="cellIs" dxfId="2862" priority="490" operator="lessThan">
      <formula>0</formula>
    </cfRule>
  </conditionalFormatting>
  <conditionalFormatting sqref="P426:P427">
    <cfRule type="cellIs" dxfId="2861" priority="489" operator="lessThan">
      <formula>0</formula>
    </cfRule>
  </conditionalFormatting>
  <conditionalFormatting sqref="P432:P433">
    <cfRule type="cellIs" dxfId="2860" priority="488" operator="lessThan">
      <formula>0</formula>
    </cfRule>
  </conditionalFormatting>
  <conditionalFormatting sqref="P438:P439">
    <cfRule type="cellIs" dxfId="2859" priority="487" operator="lessThan">
      <formula>0</formula>
    </cfRule>
  </conditionalFormatting>
  <conditionalFormatting sqref="P444:P445">
    <cfRule type="cellIs" dxfId="2858" priority="486" operator="lessThan">
      <formula>0</formula>
    </cfRule>
  </conditionalFormatting>
  <conditionalFormatting sqref="P451:P452">
    <cfRule type="cellIs" dxfId="2857" priority="485" operator="lessThan">
      <formula>0</formula>
    </cfRule>
  </conditionalFormatting>
  <conditionalFormatting sqref="P457:P458">
    <cfRule type="cellIs" dxfId="2856" priority="484" operator="lessThan">
      <formula>0</formula>
    </cfRule>
  </conditionalFormatting>
  <conditionalFormatting sqref="P465">
    <cfRule type="cellIs" dxfId="2855" priority="483" operator="lessThan">
      <formula>0</formula>
    </cfRule>
  </conditionalFormatting>
  <conditionalFormatting sqref="P472">
    <cfRule type="cellIs" dxfId="2854" priority="482" operator="lessThan">
      <formula>0</formula>
    </cfRule>
  </conditionalFormatting>
  <conditionalFormatting sqref="P503:P504">
    <cfRule type="cellIs" dxfId="2853" priority="481" operator="lessThan">
      <formula>0</formula>
    </cfRule>
  </conditionalFormatting>
  <conditionalFormatting sqref="P511:P512">
    <cfRule type="cellIs" dxfId="2852" priority="480" operator="lessThan">
      <formula>0</formula>
    </cfRule>
  </conditionalFormatting>
  <conditionalFormatting sqref="P520:P521">
    <cfRule type="cellIs" dxfId="2851" priority="479" operator="lessThan">
      <formula>0</formula>
    </cfRule>
  </conditionalFormatting>
  <conditionalFormatting sqref="P528:P529">
    <cfRule type="cellIs" dxfId="2850" priority="478" operator="lessThan">
      <formula>0</formula>
    </cfRule>
  </conditionalFormatting>
  <conditionalFormatting sqref="P544:P545">
    <cfRule type="cellIs" dxfId="2849" priority="477" operator="lessThan">
      <formula>0</formula>
    </cfRule>
  </conditionalFormatting>
  <conditionalFormatting sqref="P536:P537">
    <cfRule type="cellIs" dxfId="2848" priority="476" operator="lessThan">
      <formula>0</formula>
    </cfRule>
  </conditionalFormatting>
  <conditionalFormatting sqref="P551:P552">
    <cfRule type="cellIs" dxfId="2847" priority="475" operator="lessThan">
      <formula>0</formula>
    </cfRule>
  </conditionalFormatting>
  <conditionalFormatting sqref="P559:P560">
    <cfRule type="cellIs" dxfId="2846" priority="474" operator="lessThan">
      <formula>0</formula>
    </cfRule>
  </conditionalFormatting>
  <conditionalFormatting sqref="P567:P568">
    <cfRule type="cellIs" dxfId="2845" priority="473" operator="lessThan">
      <formula>0</formula>
    </cfRule>
  </conditionalFormatting>
  <conditionalFormatting sqref="P574:P575">
    <cfRule type="cellIs" dxfId="2844" priority="472" operator="lessThan">
      <formula>0</formula>
    </cfRule>
  </conditionalFormatting>
  <conditionalFormatting sqref="P581:P582">
    <cfRule type="cellIs" dxfId="2843" priority="471" operator="lessThan">
      <formula>0</formula>
    </cfRule>
  </conditionalFormatting>
  <conditionalFormatting sqref="P588:P589">
    <cfRule type="cellIs" dxfId="2842" priority="470" operator="lessThan">
      <formula>0</formula>
    </cfRule>
  </conditionalFormatting>
  <conditionalFormatting sqref="P596:P597">
    <cfRule type="cellIs" dxfId="2841" priority="469" operator="lessThan">
      <formula>0</formula>
    </cfRule>
  </conditionalFormatting>
  <conditionalFormatting sqref="P603">
    <cfRule type="cellIs" dxfId="2840" priority="468" operator="lessThan">
      <formula>0</formula>
    </cfRule>
  </conditionalFormatting>
  <conditionalFormatting sqref="P608">
    <cfRule type="cellIs" dxfId="2839" priority="467" operator="lessThan">
      <formula>0</formula>
    </cfRule>
  </conditionalFormatting>
  <conditionalFormatting sqref="O405">
    <cfRule type="cellIs" dxfId="2838" priority="214" operator="lessThan">
      <formula>0</formula>
    </cfRule>
  </conditionalFormatting>
  <conditionalFormatting sqref="P632:P634">
    <cfRule type="cellIs" dxfId="2837" priority="466" operator="lessThan">
      <formula>0</formula>
    </cfRule>
  </conditionalFormatting>
  <conditionalFormatting sqref="I710:N710 P708:Q711">
    <cfRule type="cellIs" dxfId="2836" priority="460" operator="lessThan">
      <formula>0</formula>
    </cfRule>
  </conditionalFormatting>
  <conditionalFormatting sqref="P636:P637 P641:P645">
    <cfRule type="cellIs" dxfId="2835" priority="465" operator="lessThan">
      <formula>0</formula>
    </cfRule>
  </conditionalFormatting>
  <conditionalFormatting sqref="P648">
    <cfRule type="cellIs" dxfId="2834" priority="464" operator="lessThan">
      <formula>0</formula>
    </cfRule>
  </conditionalFormatting>
  <conditionalFormatting sqref="P649">
    <cfRule type="cellIs" dxfId="2833" priority="463" operator="lessThan">
      <formula>0</formula>
    </cfRule>
  </conditionalFormatting>
  <conditionalFormatting sqref="P651">
    <cfRule type="cellIs" dxfId="2832" priority="462" operator="lessThan">
      <formula>0</formula>
    </cfRule>
  </conditionalFormatting>
  <conditionalFormatting sqref="P652">
    <cfRule type="cellIs" dxfId="2831" priority="461" operator="lessThan">
      <formula>0</formula>
    </cfRule>
  </conditionalFormatting>
  <conditionalFormatting sqref="D654:N654 D651:N651 D648:N649 D632:N634">
    <cfRule type="expression" dxfId="2830" priority="433">
      <formula>D632/C632&gt;1</formula>
    </cfRule>
    <cfRule type="expression" dxfId="2829" priority="434">
      <formula>D632/C632&lt;1</formula>
    </cfRule>
  </conditionalFormatting>
  <conditionalFormatting sqref="C507:C510">
    <cfRule type="cellIs" dxfId="2828" priority="459" operator="lessThan">
      <formula>0</formula>
    </cfRule>
  </conditionalFormatting>
  <conditionalFormatting sqref="C507:C510">
    <cfRule type="expression" dxfId="2827" priority="457">
      <formula>C507/B507&gt;1</formula>
    </cfRule>
    <cfRule type="expression" dxfId="2826" priority="458">
      <formula>C507/B507&lt;1</formula>
    </cfRule>
  </conditionalFormatting>
  <conditionalFormatting sqref="D507:N510">
    <cfRule type="cellIs" dxfId="2825" priority="456" operator="lessThan">
      <formula>0</formula>
    </cfRule>
  </conditionalFormatting>
  <conditionalFormatting sqref="D507:N510">
    <cfRule type="expression" dxfId="2824" priority="454">
      <formula>D507/C507&gt;1</formula>
    </cfRule>
    <cfRule type="expression" dxfId="2823" priority="455">
      <formula>D507/C507&lt;1</formula>
    </cfRule>
  </conditionalFormatting>
  <conditionalFormatting sqref="B507:B510">
    <cfRule type="cellIs" dxfId="2822" priority="453" operator="lessThan">
      <formula>0</formula>
    </cfRule>
  </conditionalFormatting>
  <conditionalFormatting sqref="B507:B510">
    <cfRule type="expression" dxfId="2821" priority="451">
      <formula>B507/#REF!&gt;1</formula>
    </cfRule>
    <cfRule type="expression" dxfId="2820" priority="452">
      <formula>B507/#REF!&lt;1</formula>
    </cfRule>
  </conditionalFormatting>
  <conditionalFormatting sqref="J588:N588 J574:N574 J559:N559 J551:N551">
    <cfRule type="cellIs" dxfId="2819" priority="450" operator="lessThan">
      <formula>0</formula>
    </cfRule>
  </conditionalFormatting>
  <conditionalFormatting sqref="C588:I588 C584:C587 C574:I574 C570:C573 C559:I559 C555:C558 C551:I551 C547:C550">
    <cfRule type="cellIs" dxfId="2818" priority="449" operator="lessThan">
      <formula>0</formula>
    </cfRule>
  </conditionalFormatting>
  <conditionalFormatting sqref="C588:M588 C574:M574 C559:M559 C551:M551">
    <cfRule type="cellIs" dxfId="2817" priority="448" operator="lessThan">
      <formula>0</formula>
    </cfRule>
  </conditionalFormatting>
  <conditionalFormatting sqref="C584:C587 C570:C573 C555:C558 C547:C550">
    <cfRule type="expression" dxfId="2816" priority="446">
      <formula>C547/B547&gt;1</formula>
    </cfRule>
    <cfRule type="expression" dxfId="2815" priority="447">
      <formula>C547/B547&lt;1</formula>
    </cfRule>
  </conditionalFormatting>
  <conditionalFormatting sqref="D584:N587 D570:N573 D555:N558 D547:N550">
    <cfRule type="cellIs" dxfId="2814" priority="445" operator="lessThan">
      <formula>0</formula>
    </cfRule>
  </conditionalFormatting>
  <conditionalFormatting sqref="D584:N587 D570:N573 D555:N558 D547:N550">
    <cfRule type="expression" dxfId="2813" priority="443">
      <formula>D547/C547&gt;1</formula>
    </cfRule>
    <cfRule type="expression" dxfId="2812" priority="444">
      <formula>D547/C547&lt;1</formula>
    </cfRule>
  </conditionalFormatting>
  <conditionalFormatting sqref="C588:N588 C574:N574 C559:N559 C551:N551">
    <cfRule type="cellIs" dxfId="2811" priority="442" operator="lessThan">
      <formula>0</formula>
    </cfRule>
  </conditionalFormatting>
  <conditionalFormatting sqref="C588:N588 C574:N574 C559:N559 C551:N551">
    <cfRule type="expression" dxfId="2810" priority="440">
      <formula>C551/B551&gt;1</formula>
    </cfRule>
    <cfRule type="expression" dxfId="2809" priority="441">
      <formula>C551/B551&lt;1</formula>
    </cfRule>
  </conditionalFormatting>
  <conditionalFormatting sqref="B654 B651 B648:B649 B632:B634 B641:B645">
    <cfRule type="cellIs" dxfId="2808" priority="439" operator="lessThan">
      <formula>0</formula>
    </cfRule>
  </conditionalFormatting>
  <conditionalFormatting sqref="C654 C651 C648:C649 C632:C634">
    <cfRule type="cellIs" dxfId="2807" priority="438" operator="lessThan">
      <formula>0</formula>
    </cfRule>
  </conditionalFormatting>
  <conditionalFormatting sqref="C654 C651 C648:C649 C632:C634">
    <cfRule type="expression" dxfId="2806" priority="436">
      <formula>C632/B632&gt;1</formula>
    </cfRule>
    <cfRule type="expression" dxfId="2805" priority="437">
      <formula>C632/B632&lt;1</formula>
    </cfRule>
  </conditionalFormatting>
  <conditionalFormatting sqref="D654:N654 D651:N651 D648:N649 D632:N634">
    <cfRule type="cellIs" dxfId="2804" priority="435" operator="lessThan">
      <formula>0</formula>
    </cfRule>
  </conditionalFormatting>
  <conditionalFormatting sqref="B504:N504 B537 B568 B597">
    <cfRule type="expression" dxfId="2803" priority="1205">
      <formula>B504/#REF!&gt;1</formula>
    </cfRule>
    <cfRule type="expression" dxfId="2802" priority="1206">
      <formula>B504/#REF!&lt;1</formula>
    </cfRule>
  </conditionalFormatting>
  <conditionalFormatting sqref="C465">
    <cfRule type="cellIs" dxfId="2801" priority="432" operator="lessThan">
      <formula>0</formula>
    </cfRule>
  </conditionalFormatting>
  <conditionalFormatting sqref="C465">
    <cfRule type="expression" dxfId="2800" priority="430">
      <formula>C465/B465&gt;1</formula>
    </cfRule>
    <cfRule type="expression" dxfId="2799" priority="431">
      <formula>C465/B465&lt;1</formula>
    </cfRule>
  </conditionalFormatting>
  <conditionalFormatting sqref="D465:N465">
    <cfRule type="cellIs" dxfId="2798" priority="429" operator="lessThan">
      <formula>0</formula>
    </cfRule>
  </conditionalFormatting>
  <conditionalFormatting sqref="D465:N465">
    <cfRule type="expression" dxfId="2797" priority="427">
      <formula>D465/C465&gt;1</formula>
    </cfRule>
    <cfRule type="expression" dxfId="2796" priority="428">
      <formula>D465/C465&lt;1</formula>
    </cfRule>
  </conditionalFormatting>
  <conditionalFormatting sqref="B465">
    <cfRule type="cellIs" dxfId="2795" priority="426" operator="lessThan">
      <formula>0</formula>
    </cfRule>
  </conditionalFormatting>
  <conditionalFormatting sqref="B465">
    <cfRule type="expression" dxfId="2794" priority="424">
      <formula>B465/#REF!&gt;1</formula>
    </cfRule>
    <cfRule type="expression" dxfId="2793" priority="425">
      <formula>B465/#REF!&lt;1</formula>
    </cfRule>
  </conditionalFormatting>
  <conditionalFormatting sqref="C511">
    <cfRule type="cellIs" dxfId="2792" priority="423" operator="lessThan">
      <formula>0</formula>
    </cfRule>
  </conditionalFormatting>
  <conditionalFormatting sqref="D511:N511">
    <cfRule type="cellIs" dxfId="2791" priority="420" operator="lessThan">
      <formula>0</formula>
    </cfRule>
  </conditionalFormatting>
  <conditionalFormatting sqref="C511">
    <cfRule type="expression" dxfId="2790" priority="421">
      <formula>C511/B511&gt;1</formula>
    </cfRule>
    <cfRule type="expression" dxfId="2789" priority="422">
      <formula>C511/B511&lt;1</formula>
    </cfRule>
  </conditionalFormatting>
  <conditionalFormatting sqref="D511:N511">
    <cfRule type="expression" dxfId="2788" priority="418">
      <formula>D511/C511&gt;1</formula>
    </cfRule>
    <cfRule type="expression" dxfId="2787" priority="419">
      <formula>D511/C511&lt;1</formula>
    </cfRule>
  </conditionalFormatting>
  <conditionalFormatting sqref="B511">
    <cfRule type="cellIs" dxfId="2786" priority="417" operator="lessThan">
      <formula>0</formula>
    </cfRule>
  </conditionalFormatting>
  <conditionalFormatting sqref="B511">
    <cfRule type="expression" dxfId="2785" priority="415">
      <formula>B511/#REF!&gt;1</formula>
    </cfRule>
    <cfRule type="expression" dxfId="2784" priority="416">
      <formula>B511/#REF!&lt;1</formula>
    </cfRule>
  </conditionalFormatting>
  <conditionalFormatting sqref="B529 B521">
    <cfRule type="cellIs" dxfId="2783" priority="414" operator="lessThan">
      <formula>0</formula>
    </cfRule>
  </conditionalFormatting>
  <conditionalFormatting sqref="B529 B521">
    <cfRule type="expression" dxfId="2782" priority="412">
      <formula>B521/#REF!&gt;1</formula>
    </cfRule>
    <cfRule type="expression" dxfId="2781" priority="413">
      <formula>B521/#REF!&lt;1</formula>
    </cfRule>
  </conditionalFormatting>
  <conditionalFormatting sqref="C521">
    <cfRule type="cellIs" dxfId="2780" priority="411" operator="lessThan">
      <formula>0</formula>
    </cfRule>
  </conditionalFormatting>
  <conditionalFormatting sqref="C521 B636:O637">
    <cfRule type="expression" dxfId="2779" priority="409">
      <formula>B521/A521&gt;1</formula>
    </cfRule>
    <cfRule type="expression" dxfId="2778" priority="410">
      <formula>B521/A521&lt;1</formula>
    </cfRule>
  </conditionalFormatting>
  <conditionalFormatting sqref="C603:N603">
    <cfRule type="expression" dxfId="2777" priority="370">
      <formula>C603/B603&gt;1</formula>
    </cfRule>
    <cfRule type="expression" dxfId="2776" priority="371">
      <formula>C603/B603&lt;1</formula>
    </cfRule>
  </conditionalFormatting>
  <conditionalFormatting sqref="I552:N552">
    <cfRule type="expression" dxfId="2775" priority="394">
      <formula>I552/H552&gt;1</formula>
    </cfRule>
    <cfRule type="expression" dxfId="2774" priority="395">
      <formula>I552/H552&lt;1</formula>
    </cfRule>
  </conditionalFormatting>
  <conditionalFormatting sqref="I560:N560">
    <cfRule type="expression" dxfId="2773" priority="391">
      <formula>I560/H560&gt;1</formula>
    </cfRule>
    <cfRule type="expression" dxfId="2772" priority="392">
      <formula>I560/H560&lt;1</formula>
    </cfRule>
  </conditionalFormatting>
  <conditionalFormatting sqref="B575:N575">
    <cfRule type="cellIs" dxfId="2771" priority="390" operator="lessThan">
      <formula>0</formula>
    </cfRule>
  </conditionalFormatting>
  <conditionalFormatting sqref="B575:N575">
    <cfRule type="expression" dxfId="2770" priority="388">
      <formula>B575/A575&gt;1</formula>
    </cfRule>
    <cfRule type="expression" dxfId="2769" priority="389">
      <formula>B575/A575&lt;1</formula>
    </cfRule>
  </conditionalFormatting>
  <conditionalFormatting sqref="B589:N589">
    <cfRule type="cellIs" dxfId="2768" priority="387" operator="lessThan">
      <formula>0</formula>
    </cfRule>
  </conditionalFormatting>
  <conditionalFormatting sqref="B589:N589">
    <cfRule type="expression" dxfId="2767" priority="385">
      <formula>B589/A589&gt;1</formula>
    </cfRule>
    <cfRule type="expression" dxfId="2766" priority="386">
      <formula>B589/A589&lt;1</formula>
    </cfRule>
  </conditionalFormatting>
  <conditionalFormatting sqref="N608">
    <cfRule type="cellIs" dxfId="2765" priority="363" operator="lessThan">
      <formula>0</formula>
    </cfRule>
  </conditionalFormatting>
  <conditionalFormatting sqref="D521:N521">
    <cfRule type="cellIs" dxfId="2764" priority="408" operator="lessThan">
      <formula>0</formula>
    </cfRule>
  </conditionalFormatting>
  <conditionalFormatting sqref="D521:N521">
    <cfRule type="expression" dxfId="2763" priority="406">
      <formula>D521/C521&gt;1</formula>
    </cfRule>
    <cfRule type="expression" dxfId="2762" priority="407">
      <formula>D521/C521&lt;1</formula>
    </cfRule>
  </conditionalFormatting>
  <conditionalFormatting sqref="C529:N529">
    <cfRule type="cellIs" dxfId="2761" priority="405" operator="lessThan">
      <formula>0</formula>
    </cfRule>
  </conditionalFormatting>
  <conditionalFormatting sqref="C529:N529">
    <cfRule type="expression" dxfId="2760" priority="403">
      <formula>C529/B529&gt;1</formula>
    </cfRule>
    <cfRule type="expression" dxfId="2759" priority="404">
      <formula>C529/B529&lt;1</formula>
    </cfRule>
  </conditionalFormatting>
  <conditionalFormatting sqref="C582:N582">
    <cfRule type="expression" dxfId="2758" priority="379">
      <formula>C582/B582&gt;1</formula>
    </cfRule>
    <cfRule type="expression" dxfId="2757" priority="380">
      <formula>C582/B582&lt;1</formula>
    </cfRule>
  </conditionalFormatting>
  <conditionalFormatting sqref="C537:N537">
    <cfRule type="expression" dxfId="2756" priority="400">
      <formula>C537/B537&gt;1</formula>
    </cfRule>
    <cfRule type="expression" dxfId="2755" priority="401">
      <formula>C537/B537&lt;1</formula>
    </cfRule>
  </conditionalFormatting>
  <conditionalFormatting sqref="C568:N568">
    <cfRule type="expression" dxfId="2754" priority="397">
      <formula>C568/B568&gt;1</formula>
    </cfRule>
    <cfRule type="expression" dxfId="2753" priority="398">
      <formula>C568/B568&lt;1</formula>
    </cfRule>
  </conditionalFormatting>
  <conditionalFormatting sqref="C608:M608">
    <cfRule type="expression" dxfId="2752" priority="365">
      <formula>C608/B608&gt;1</formula>
    </cfRule>
    <cfRule type="expression" dxfId="2751" priority="366">
      <formula>C608/B608&lt;1</formula>
    </cfRule>
  </conditionalFormatting>
  <conditionalFormatting sqref="N608">
    <cfRule type="expression" dxfId="2750" priority="360">
      <formula>N608/M608&gt;1</formula>
    </cfRule>
    <cfRule type="expression" dxfId="2749" priority="361">
      <formula>N608/M608&lt;1</formula>
    </cfRule>
  </conditionalFormatting>
  <conditionalFormatting sqref="C608:M608">
    <cfRule type="cellIs" dxfId="2748" priority="369" operator="lessThan">
      <formula>0</formula>
    </cfRule>
  </conditionalFormatting>
  <conditionalFormatting sqref="C608:M608">
    <cfRule type="cellIs" dxfId="2747" priority="368" operator="lessThan">
      <formula>0</formula>
    </cfRule>
  </conditionalFormatting>
  <conditionalFormatting sqref="B582">
    <cfRule type="cellIs" dxfId="2746" priority="382" operator="lessThan">
      <formula>0</formula>
    </cfRule>
  </conditionalFormatting>
  <conditionalFormatting sqref="B582">
    <cfRule type="expression" dxfId="2745" priority="383">
      <formula>B582/#REF!&gt;1</formula>
    </cfRule>
    <cfRule type="expression" dxfId="2744" priority="384">
      <formula>B582/#REF!&lt;1</formula>
    </cfRule>
  </conditionalFormatting>
  <conditionalFormatting sqref="C582:N582">
    <cfRule type="cellIs" dxfId="2743" priority="381" operator="lessThan">
      <formula>0</formula>
    </cfRule>
  </conditionalFormatting>
  <conditionalFormatting sqref="C597:N597">
    <cfRule type="expression" dxfId="2742" priority="375">
      <formula>C597/B597&gt;1</formula>
    </cfRule>
    <cfRule type="expression" dxfId="2741" priority="376">
      <formula>C597/B597&lt;1</formula>
    </cfRule>
  </conditionalFormatting>
  <conditionalFormatting sqref="N608">
    <cfRule type="cellIs" dxfId="2740" priority="364" operator="lessThan">
      <formula>0</formula>
    </cfRule>
  </conditionalFormatting>
  <conditionalFormatting sqref="C608:M608">
    <cfRule type="cellIs" dxfId="2739" priority="367" operator="lessThan">
      <formula>0</formula>
    </cfRule>
  </conditionalFormatting>
  <conditionalFormatting sqref="N608">
    <cfRule type="cellIs" dxfId="2738" priority="362" operator="lessThan">
      <formula>0</formula>
    </cfRule>
  </conditionalFormatting>
  <conditionalFormatting sqref="B676:N679">
    <cfRule type="cellIs" dxfId="2737" priority="359" operator="lessThan">
      <formula>0</formula>
    </cfRule>
  </conditionalFormatting>
  <conditionalFormatting sqref="I678:N678 P676:Q679">
    <cfRule type="cellIs" dxfId="2736" priority="358" operator="lessThan">
      <formula>0</formula>
    </cfRule>
  </conditionalFormatting>
  <conditionalFormatting sqref="B680:N683">
    <cfRule type="cellIs" dxfId="2735" priority="357" operator="lessThan">
      <formula>0</formula>
    </cfRule>
  </conditionalFormatting>
  <conditionalFormatting sqref="I682:N682 P680:Q683">
    <cfRule type="cellIs" dxfId="2734" priority="356" operator="lessThan">
      <formula>0</formula>
    </cfRule>
  </conditionalFormatting>
  <conditionalFormatting sqref="B684:N687">
    <cfRule type="cellIs" dxfId="2733" priority="355" operator="lessThan">
      <formula>0</formula>
    </cfRule>
  </conditionalFormatting>
  <conditionalFormatting sqref="I686:N686 P684:Q687">
    <cfRule type="cellIs" dxfId="2732" priority="354" operator="lessThan">
      <formula>0</formula>
    </cfRule>
  </conditionalFormatting>
  <conditionalFormatting sqref="B688:N691">
    <cfRule type="cellIs" dxfId="2731" priority="353" operator="lessThan">
      <formula>0</formula>
    </cfRule>
  </conditionalFormatting>
  <conditionalFormatting sqref="I690:N690 P688:Q691">
    <cfRule type="cellIs" dxfId="2730" priority="352" operator="lessThan">
      <formula>0</formula>
    </cfRule>
  </conditionalFormatting>
  <conditionalFormatting sqref="B692:N695 O694">
    <cfRule type="cellIs" dxfId="2729" priority="351" operator="lessThan">
      <formula>0</formula>
    </cfRule>
  </conditionalFormatting>
  <conditionalFormatting sqref="P692:Q695 I694:O694">
    <cfRule type="cellIs" dxfId="2728" priority="350" operator="lessThan">
      <formula>0</formula>
    </cfRule>
  </conditionalFormatting>
  <conditionalFormatting sqref="B696:N699">
    <cfRule type="cellIs" dxfId="2727" priority="349" operator="lessThan">
      <formula>0</formula>
    </cfRule>
  </conditionalFormatting>
  <conditionalFormatting sqref="I698:N698 P696:Q699">
    <cfRule type="cellIs" dxfId="2726" priority="348" operator="lessThan">
      <formula>0</formula>
    </cfRule>
  </conditionalFormatting>
  <conditionalFormatting sqref="B700:N703">
    <cfRule type="cellIs" dxfId="2725" priority="347" operator="lessThan">
      <formula>0</formula>
    </cfRule>
  </conditionalFormatting>
  <conditionalFormatting sqref="I702:N702 P700:Q703">
    <cfRule type="cellIs" dxfId="2724" priority="346" operator="lessThan">
      <formula>0</formula>
    </cfRule>
  </conditionalFormatting>
  <conditionalFormatting sqref="B704:N707">
    <cfRule type="cellIs" dxfId="2723" priority="345" operator="lessThan">
      <formula>0</formula>
    </cfRule>
  </conditionalFormatting>
  <conditionalFormatting sqref="I706:N706 P704:Q707">
    <cfRule type="cellIs" dxfId="2722" priority="344" operator="lessThan">
      <formula>0</formula>
    </cfRule>
  </conditionalFormatting>
  <conditionalFormatting sqref="B712:N715">
    <cfRule type="cellIs" dxfId="2721" priority="343" operator="lessThan">
      <formula>0</formula>
    </cfRule>
  </conditionalFormatting>
  <conditionalFormatting sqref="I714:N714 P712:Q715">
    <cfRule type="cellIs" dxfId="2720" priority="342" operator="lessThan">
      <formula>0</formula>
    </cfRule>
  </conditionalFormatting>
  <conditionalFormatting sqref="B716:N719">
    <cfRule type="cellIs" dxfId="2719" priority="341" operator="lessThan">
      <formula>0</formula>
    </cfRule>
  </conditionalFormatting>
  <conditionalFormatting sqref="I718:N718 P716:Q719">
    <cfRule type="cellIs" dxfId="2718" priority="340" operator="lessThan">
      <formula>0</formula>
    </cfRule>
  </conditionalFormatting>
  <conditionalFormatting sqref="P654">
    <cfRule type="cellIs" dxfId="2717" priority="339" operator="lessThan">
      <formula>0</formula>
    </cfRule>
  </conditionalFormatting>
  <conditionalFormatting sqref="Q466">
    <cfRule type="cellIs" dxfId="2716" priority="338" operator="lessThan">
      <formula>0</formula>
    </cfRule>
  </conditionalFormatting>
  <conditionalFormatting sqref="P466">
    <cfRule type="cellIs" dxfId="2715" priority="337" operator="lessThan">
      <formula>0</formula>
    </cfRule>
  </conditionalFormatting>
  <conditionalFormatting sqref="B466:N466">
    <cfRule type="cellIs" dxfId="2714" priority="336" operator="lessThan">
      <formula>0</formula>
    </cfRule>
  </conditionalFormatting>
  <conditionalFormatting sqref="B505:N505">
    <cfRule type="cellIs" dxfId="2713" priority="333" operator="lessThan">
      <formula>0</formula>
    </cfRule>
  </conditionalFormatting>
  <conditionalFormatting sqref="B513:N513">
    <cfRule type="cellIs" dxfId="2712" priority="330" operator="lessThan">
      <formula>0</formula>
    </cfRule>
  </conditionalFormatting>
  <conditionalFormatting sqref="B522:N522">
    <cfRule type="cellIs" dxfId="2711" priority="327" operator="lessThan">
      <formula>0</formula>
    </cfRule>
  </conditionalFormatting>
  <conditionalFormatting sqref="B530:N530">
    <cfRule type="cellIs" dxfId="2710" priority="324" operator="lessThan">
      <formula>0</formula>
    </cfRule>
  </conditionalFormatting>
  <conditionalFormatting sqref="B538:N538">
    <cfRule type="cellIs" dxfId="2709" priority="321" operator="lessThan">
      <formula>0</formula>
    </cfRule>
  </conditionalFormatting>
  <conditionalFormatting sqref="B553:N553">
    <cfRule type="cellIs" dxfId="2708" priority="318" operator="lessThan">
      <formula>0</formula>
    </cfRule>
  </conditionalFormatting>
  <conditionalFormatting sqref="B561:N561">
    <cfRule type="cellIs" dxfId="2707" priority="315" operator="lessThan">
      <formula>0</formula>
    </cfRule>
  </conditionalFormatting>
  <conditionalFormatting sqref="B590:N590">
    <cfRule type="cellIs" dxfId="2706" priority="312" operator="lessThan">
      <formula>0</formula>
    </cfRule>
  </conditionalFormatting>
  <conditionalFormatting sqref="O608">
    <cfRule type="cellIs" dxfId="2705" priority="50" operator="lessThan">
      <formula>0</formula>
    </cfRule>
  </conditionalFormatting>
  <conditionalFormatting sqref="O608">
    <cfRule type="cellIs" dxfId="2704" priority="51" operator="lessThan">
      <formula>0</formula>
    </cfRule>
  </conditionalFormatting>
  <conditionalFormatting sqref="O603">
    <cfRule type="cellIs" dxfId="2703" priority="54" operator="lessThan">
      <formula>0</formula>
    </cfRule>
  </conditionalFormatting>
  <conditionalFormatting sqref="O603">
    <cfRule type="cellIs" dxfId="2702" priority="55" operator="lessThan">
      <formula>0</formula>
    </cfRule>
  </conditionalFormatting>
  <conditionalFormatting sqref="O603">
    <cfRule type="cellIs" dxfId="2701" priority="56" operator="lessThan">
      <formula>0</formula>
    </cfRule>
  </conditionalFormatting>
  <conditionalFormatting sqref="O608">
    <cfRule type="cellIs" dxfId="2700" priority="49" operator="lessThan">
      <formula>0</formula>
    </cfRule>
  </conditionalFormatting>
  <conditionalFormatting sqref="P491:Q491">
    <cfRule type="cellIs" dxfId="2699" priority="311" operator="lessThan">
      <formula>0</formula>
    </cfRule>
  </conditionalFormatting>
  <conditionalFormatting sqref="Q492:Q496">
    <cfRule type="cellIs" dxfId="2698" priority="310" operator="lessThan">
      <formula>0</formula>
    </cfRule>
  </conditionalFormatting>
  <conditionalFormatting sqref="P492:P495">
    <cfRule type="cellIs" dxfId="2697" priority="309" operator="lessThan">
      <formula>0</formula>
    </cfRule>
  </conditionalFormatting>
  <conditionalFormatting sqref="P496">
    <cfRule type="cellIs" dxfId="2696" priority="308" operator="lessThan">
      <formula>0</formula>
    </cfRule>
  </conditionalFormatting>
  <conditionalFormatting sqref="P473:Q473 B473">
    <cfRule type="cellIs" dxfId="2695" priority="307" operator="lessThan">
      <formula>0</formula>
    </cfRule>
  </conditionalFormatting>
  <conditionalFormatting sqref="Q474:Q478">
    <cfRule type="cellIs" dxfId="2694" priority="306" operator="lessThan">
      <formula>0</formula>
    </cfRule>
  </conditionalFormatting>
  <conditionalFormatting sqref="P474:P477">
    <cfRule type="cellIs" dxfId="2693" priority="305" operator="lessThan">
      <formula>0</formula>
    </cfRule>
  </conditionalFormatting>
  <conditionalFormatting sqref="P478">
    <cfRule type="cellIs" dxfId="2692" priority="304" operator="lessThan">
      <formula>0</formula>
    </cfRule>
  </conditionalFormatting>
  <conditionalFormatting sqref="P479:Q479 B479">
    <cfRule type="cellIs" dxfId="2691" priority="303" operator="lessThan">
      <formula>0</formula>
    </cfRule>
  </conditionalFormatting>
  <conditionalFormatting sqref="Q480:Q484">
    <cfRule type="cellIs" dxfId="2690" priority="302" operator="lessThan">
      <formula>0</formula>
    </cfRule>
  </conditionalFormatting>
  <conditionalFormatting sqref="P480:P483">
    <cfRule type="cellIs" dxfId="2689" priority="301" operator="lessThan">
      <formula>0</formula>
    </cfRule>
  </conditionalFormatting>
  <conditionalFormatting sqref="P484">
    <cfRule type="cellIs" dxfId="2688" priority="300" operator="lessThan">
      <formula>0</formula>
    </cfRule>
  </conditionalFormatting>
  <conditionalFormatting sqref="P485:Q485 B485">
    <cfRule type="cellIs" dxfId="2687" priority="299" operator="lessThan">
      <formula>0</formula>
    </cfRule>
  </conditionalFormatting>
  <conditionalFormatting sqref="Q486:Q490">
    <cfRule type="cellIs" dxfId="2686" priority="298" operator="lessThan">
      <formula>0</formula>
    </cfRule>
  </conditionalFormatting>
  <conditionalFormatting sqref="P486:P489">
    <cfRule type="cellIs" dxfId="2685" priority="297" operator="lessThan">
      <formula>0</formula>
    </cfRule>
  </conditionalFormatting>
  <conditionalFormatting sqref="P490">
    <cfRule type="cellIs" dxfId="2684"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2683" priority="293" operator="lessThan">
      <formula>0</formula>
    </cfRule>
  </conditionalFormatting>
  <conditionalFormatting sqref="O348">
    <cfRule type="cellIs" dxfId="2682" priority="292" operator="lessThan">
      <formula>0</formula>
    </cfRule>
  </conditionalFormatting>
  <conditionalFormatting sqref="O348">
    <cfRule type="cellIs" dxfId="2681" priority="291" operator="lessThan">
      <formula>0</formula>
    </cfRule>
  </conditionalFormatting>
  <conditionalFormatting sqref="O351:O354">
    <cfRule type="cellIs" dxfId="2680" priority="290" operator="lessThan">
      <formula>0</formula>
    </cfRule>
  </conditionalFormatting>
  <conditionalFormatting sqref="O358">
    <cfRule type="cellIs" dxfId="2679" priority="289" operator="lessThan">
      <formula>0</formula>
    </cfRule>
  </conditionalFormatting>
  <conditionalFormatting sqref="O363:O364">
    <cfRule type="cellIs" dxfId="2678" priority="288" operator="lessThan">
      <formula>0</formula>
    </cfRule>
  </conditionalFormatting>
  <conditionalFormatting sqref="O369:O370">
    <cfRule type="cellIs" dxfId="2677" priority="287" operator="lessThan">
      <formula>0</formula>
    </cfRule>
  </conditionalFormatting>
  <conditionalFormatting sqref="O375:O376">
    <cfRule type="cellIs" dxfId="2676" priority="286" operator="lessThan">
      <formula>0</formula>
    </cfRule>
  </conditionalFormatting>
  <conditionalFormatting sqref="O381:O383">
    <cfRule type="cellIs" dxfId="2675" priority="285" operator="lessThan">
      <formula>0</formula>
    </cfRule>
  </conditionalFormatting>
  <conditionalFormatting sqref="O355">
    <cfRule type="cellIs" dxfId="2674" priority="284" operator="lessThan">
      <formula>0</formula>
    </cfRule>
  </conditionalFormatting>
  <conditionalFormatting sqref="O593:O595">
    <cfRule type="cellIs" dxfId="2673" priority="282" operator="lessThan">
      <formula>0</formula>
    </cfRule>
  </conditionalFormatting>
  <conditionalFormatting sqref="O593:O595">
    <cfRule type="cellIs" dxfId="2672" priority="283" operator="lessThan">
      <formula>0</formula>
    </cfRule>
  </conditionalFormatting>
  <conditionalFormatting sqref="O601:O602 O599">
    <cfRule type="cellIs" dxfId="2671" priority="281" operator="lessThan">
      <formula>0</formula>
    </cfRule>
  </conditionalFormatting>
  <conditionalFormatting sqref="O621:O624">
    <cfRule type="cellIs" dxfId="2670" priority="276" operator="lessThan">
      <formula>0</formula>
    </cfRule>
  </conditionalFormatting>
  <conditionalFormatting sqref="O621:O624">
    <cfRule type="cellIs" dxfId="2669" priority="277" operator="lessThan">
      <formula>0</formula>
    </cfRule>
  </conditionalFormatting>
  <conditionalFormatting sqref="O626:O629">
    <cfRule type="cellIs" dxfId="2668" priority="275" operator="lessThan">
      <formula>0</formula>
    </cfRule>
  </conditionalFormatting>
  <conditionalFormatting sqref="O611:O614">
    <cfRule type="cellIs" dxfId="2667" priority="270" operator="lessThan">
      <formula>0</formula>
    </cfRule>
  </conditionalFormatting>
  <conditionalFormatting sqref="O611:O614">
    <cfRule type="cellIs" dxfId="2666" priority="271" operator="lessThan">
      <formula>0</formula>
    </cfRule>
  </conditionalFormatting>
  <conditionalFormatting sqref="O650 O663 O655:O661 O642:O645 O652:O653 O672:O675 O708:O711 O665:O670">
    <cfRule type="cellIs" dxfId="2665" priority="269" operator="lessThan">
      <formula>0</formula>
    </cfRule>
  </conditionalFormatting>
  <conditionalFormatting sqref="O674">
    <cfRule type="cellIs" dxfId="2664" priority="268" operator="lessThan">
      <formula>0</formula>
    </cfRule>
  </conditionalFormatting>
  <conditionalFormatting sqref="O647">
    <cfRule type="cellIs" dxfId="2663" priority="267" operator="lessThan">
      <formula>0</formula>
    </cfRule>
  </conditionalFormatting>
  <conditionalFormatting sqref="O393">
    <cfRule type="cellIs" dxfId="2662" priority="244" operator="lessThan">
      <formula>0</formula>
    </cfRule>
  </conditionalFormatting>
  <conditionalFormatting sqref="O390">
    <cfRule type="cellIs" dxfId="2661" priority="249" operator="lessThan">
      <formula>0</formula>
    </cfRule>
  </conditionalFormatting>
  <conditionalFormatting sqref="O393">
    <cfRule type="cellIs" dxfId="2660" priority="247" operator="lessThan">
      <formula>0</formula>
    </cfRule>
  </conditionalFormatting>
  <conditionalFormatting sqref="O378">
    <cfRule type="cellIs" dxfId="2659" priority="259" operator="lessThan">
      <formula>0</formula>
    </cfRule>
  </conditionalFormatting>
  <conditionalFormatting sqref="O372">
    <cfRule type="cellIs" dxfId="2658" priority="260" operator="lessThan">
      <formula>0</formula>
    </cfRule>
  </conditionalFormatting>
  <conditionalFormatting sqref="O384">
    <cfRule type="cellIs" dxfId="2657" priority="258" operator="lessThan">
      <formula>0</formula>
    </cfRule>
  </conditionalFormatting>
  <conditionalFormatting sqref="O387">
    <cfRule type="cellIs" dxfId="2656" priority="253" operator="lessThan">
      <formula>0</formula>
    </cfRule>
  </conditionalFormatting>
  <conditionalFormatting sqref="O387">
    <cfRule type="cellIs" dxfId="2655" priority="252" operator="lessThan">
      <formula>0</formula>
    </cfRule>
  </conditionalFormatting>
  <conditionalFormatting sqref="O387">
    <cfRule type="cellIs" dxfId="2654" priority="251" operator="lessThan">
      <formula>0</formula>
    </cfRule>
  </conditionalFormatting>
  <conditionalFormatting sqref="O387">
    <cfRule type="cellIs" dxfId="2653" priority="250" operator="lessThan">
      <formula>0</formula>
    </cfRule>
  </conditionalFormatting>
  <conditionalFormatting sqref="O393">
    <cfRule type="cellIs" dxfId="2652" priority="245" operator="lessThan">
      <formula>0</formula>
    </cfRule>
  </conditionalFormatting>
  <conditionalFormatting sqref="O393">
    <cfRule type="cellIs" dxfId="2651" priority="248" operator="lessThan">
      <formula>0</formula>
    </cfRule>
  </conditionalFormatting>
  <conditionalFormatting sqref="O393">
    <cfRule type="cellIs" dxfId="2650" priority="243" operator="lessThan">
      <formula>0</formula>
    </cfRule>
  </conditionalFormatting>
  <conditionalFormatting sqref="O393">
    <cfRule type="cellIs" dxfId="2649" priority="246" operator="lessThan">
      <formula>0</formula>
    </cfRule>
  </conditionalFormatting>
  <conditionalFormatting sqref="O393">
    <cfRule type="cellIs" dxfId="2648" priority="241" operator="lessThan">
      <formula>0</formula>
    </cfRule>
  </conditionalFormatting>
  <conditionalFormatting sqref="O393">
    <cfRule type="cellIs" dxfId="2647" priority="242" operator="lessThan">
      <formula>0</formula>
    </cfRule>
  </conditionalFormatting>
  <conditionalFormatting sqref="O399">
    <cfRule type="cellIs" dxfId="2646" priority="239" operator="lessThan">
      <formula>0</formula>
    </cfRule>
  </conditionalFormatting>
  <conditionalFormatting sqref="O396">
    <cfRule type="cellIs" dxfId="2645" priority="240" operator="lessThan">
      <formula>0</formula>
    </cfRule>
  </conditionalFormatting>
  <conditionalFormatting sqref="O399">
    <cfRule type="cellIs" dxfId="2644" priority="238" operator="lessThan">
      <formula>0</formula>
    </cfRule>
  </conditionalFormatting>
  <conditionalFormatting sqref="O399">
    <cfRule type="cellIs" dxfId="2643" priority="237" operator="lessThan">
      <formula>0</formula>
    </cfRule>
  </conditionalFormatting>
  <conditionalFormatting sqref="O399">
    <cfRule type="cellIs" dxfId="2642" priority="236" operator="lessThan">
      <formula>0</formula>
    </cfRule>
  </conditionalFormatting>
  <conditionalFormatting sqref="O399">
    <cfRule type="cellIs" dxfId="2641" priority="235" operator="lessThan">
      <formula>0</formula>
    </cfRule>
  </conditionalFormatting>
  <conditionalFormatting sqref="O399">
    <cfRule type="cellIs" dxfId="2640" priority="234" operator="lessThan">
      <formula>0</formula>
    </cfRule>
  </conditionalFormatting>
  <conditionalFormatting sqref="O399">
    <cfRule type="cellIs" dxfId="2639" priority="233" operator="lessThan">
      <formula>0</formula>
    </cfRule>
  </conditionalFormatting>
  <conditionalFormatting sqref="O399">
    <cfRule type="cellIs" dxfId="2638" priority="232" operator="lessThan">
      <formula>0</formula>
    </cfRule>
  </conditionalFormatting>
  <conditionalFormatting sqref="O402">
    <cfRule type="cellIs" dxfId="2637" priority="231" operator="lessThan">
      <formula>0</formula>
    </cfRule>
  </conditionalFormatting>
  <conditionalFormatting sqref="O355">
    <cfRule type="cellIs" dxfId="2636" priority="230" operator="lessThan">
      <formula>0</formula>
    </cfRule>
  </conditionalFormatting>
  <conditionalFormatting sqref="O361">
    <cfRule type="cellIs" dxfId="2635" priority="229" operator="lessThan">
      <formula>0</formula>
    </cfRule>
  </conditionalFormatting>
  <conditionalFormatting sqref="O361">
    <cfRule type="cellIs" dxfId="2634" priority="228" operator="lessThan">
      <formula>0</formula>
    </cfRule>
  </conditionalFormatting>
  <conditionalFormatting sqref="O367">
    <cfRule type="cellIs" dxfId="2633" priority="227" operator="lessThan">
      <formula>0</formula>
    </cfRule>
  </conditionalFormatting>
  <conditionalFormatting sqref="O367">
    <cfRule type="cellIs" dxfId="2632" priority="226" operator="lessThan">
      <formula>0</formula>
    </cfRule>
  </conditionalFormatting>
  <conditionalFormatting sqref="O373">
    <cfRule type="cellIs" dxfId="2631" priority="225" operator="lessThan">
      <formula>0</formula>
    </cfRule>
  </conditionalFormatting>
  <conditionalFormatting sqref="O373">
    <cfRule type="cellIs" dxfId="2630" priority="224" operator="lessThan">
      <formula>0</formula>
    </cfRule>
  </conditionalFormatting>
  <conditionalFormatting sqref="O379">
    <cfRule type="cellIs" dxfId="2629" priority="223" operator="lessThan">
      <formula>0</formula>
    </cfRule>
  </conditionalFormatting>
  <conditionalFormatting sqref="O379">
    <cfRule type="cellIs" dxfId="2628" priority="222" operator="lessThan">
      <formula>0</formula>
    </cfRule>
  </conditionalFormatting>
  <conditionalFormatting sqref="O385">
    <cfRule type="cellIs" dxfId="2627" priority="221" operator="lessThan">
      <formula>0</formula>
    </cfRule>
  </conditionalFormatting>
  <conditionalFormatting sqref="O385">
    <cfRule type="cellIs" dxfId="2626" priority="220" operator="lessThan">
      <formula>0</formula>
    </cfRule>
  </conditionalFormatting>
  <conditionalFormatting sqref="O391">
    <cfRule type="cellIs" dxfId="2625" priority="219" operator="lessThan">
      <formula>0</formula>
    </cfRule>
  </conditionalFormatting>
  <conditionalFormatting sqref="O391">
    <cfRule type="cellIs" dxfId="2624" priority="218" operator="lessThan">
      <formula>0</formula>
    </cfRule>
  </conditionalFormatting>
  <conditionalFormatting sqref="O397">
    <cfRule type="cellIs" dxfId="2623" priority="217" operator="lessThan">
      <formula>0</formula>
    </cfRule>
  </conditionalFormatting>
  <conditionalFormatting sqref="O397">
    <cfRule type="cellIs" dxfId="2622" priority="216" operator="lessThan">
      <formula>0</formula>
    </cfRule>
  </conditionalFormatting>
  <conditionalFormatting sqref="O405">
    <cfRule type="cellIs" dxfId="2621" priority="215" operator="lessThan">
      <formula>0</formula>
    </cfRule>
  </conditionalFormatting>
  <conditionalFormatting sqref="O405">
    <cfRule type="cellIs" dxfId="2620" priority="213" operator="lessThan">
      <formula>0</formula>
    </cfRule>
  </conditionalFormatting>
  <conditionalFormatting sqref="O405">
    <cfRule type="cellIs" dxfId="2619" priority="212" operator="lessThan">
      <formula>0</formula>
    </cfRule>
  </conditionalFormatting>
  <conditionalFormatting sqref="O405">
    <cfRule type="cellIs" dxfId="2618" priority="211" operator="lessThan">
      <formula>0</formula>
    </cfRule>
  </conditionalFormatting>
  <conditionalFormatting sqref="O405">
    <cfRule type="cellIs" dxfId="2617" priority="210" operator="lessThan">
      <formula>0</formula>
    </cfRule>
  </conditionalFormatting>
  <conditionalFormatting sqref="O405">
    <cfRule type="cellIs" dxfId="2616" priority="209" operator="lessThan">
      <formula>0</formula>
    </cfRule>
  </conditionalFormatting>
  <conditionalFormatting sqref="O405">
    <cfRule type="cellIs" dxfId="2615" priority="208" operator="lessThan">
      <formula>0</formula>
    </cfRule>
  </conditionalFormatting>
  <conditionalFormatting sqref="O408">
    <cfRule type="cellIs" dxfId="2614" priority="207" operator="lessThan">
      <formula>0</formula>
    </cfRule>
  </conditionalFormatting>
  <conditionalFormatting sqref="O409">
    <cfRule type="cellIs" dxfId="2613" priority="206" operator="lessThan">
      <formula>0</formula>
    </cfRule>
  </conditionalFormatting>
  <conditionalFormatting sqref="O409">
    <cfRule type="cellIs" dxfId="2612" priority="205" operator="lessThan">
      <formula>0</formula>
    </cfRule>
  </conditionalFormatting>
  <conditionalFormatting sqref="O411">
    <cfRule type="cellIs" dxfId="2611" priority="204" operator="lessThan">
      <formula>0</formula>
    </cfRule>
  </conditionalFormatting>
  <conditionalFormatting sqref="O411">
    <cfRule type="cellIs" dxfId="2610" priority="203" operator="lessThan">
      <formula>0</formula>
    </cfRule>
  </conditionalFormatting>
  <conditionalFormatting sqref="O411">
    <cfRule type="cellIs" dxfId="2609" priority="202" operator="lessThan">
      <formula>0</formula>
    </cfRule>
  </conditionalFormatting>
  <conditionalFormatting sqref="O411">
    <cfRule type="cellIs" dxfId="2608" priority="201" operator="lessThan">
      <formula>0</formula>
    </cfRule>
  </conditionalFormatting>
  <conditionalFormatting sqref="O411">
    <cfRule type="cellIs" dxfId="2607" priority="200" operator="lessThan">
      <formula>0</formula>
    </cfRule>
  </conditionalFormatting>
  <conditionalFormatting sqref="O411">
    <cfRule type="cellIs" dxfId="2606" priority="199" operator="lessThan">
      <formula>0</formula>
    </cfRule>
  </conditionalFormatting>
  <conditionalFormatting sqref="O411">
    <cfRule type="cellIs" dxfId="2605" priority="198" operator="lessThan">
      <formula>0</formula>
    </cfRule>
  </conditionalFormatting>
  <conditionalFormatting sqref="O411">
    <cfRule type="cellIs" dxfId="2604" priority="197" operator="lessThan">
      <formula>0</formula>
    </cfRule>
  </conditionalFormatting>
  <conditionalFormatting sqref="O414">
    <cfRule type="cellIs" dxfId="2603" priority="196" operator="lessThan">
      <formula>0</formula>
    </cfRule>
  </conditionalFormatting>
  <conditionalFormatting sqref="O415">
    <cfRule type="cellIs" dxfId="2602" priority="195" operator="lessThan">
      <formula>0</formula>
    </cfRule>
  </conditionalFormatting>
  <conditionalFormatting sqref="O415">
    <cfRule type="cellIs" dxfId="2601" priority="194" operator="lessThan">
      <formula>0</formula>
    </cfRule>
  </conditionalFormatting>
  <conditionalFormatting sqref="O417">
    <cfRule type="cellIs" dxfId="2600" priority="193" operator="lessThan">
      <formula>0</formula>
    </cfRule>
  </conditionalFormatting>
  <conditionalFormatting sqref="O417">
    <cfRule type="cellIs" dxfId="2599" priority="192" operator="lessThan">
      <formula>0</formula>
    </cfRule>
  </conditionalFormatting>
  <conditionalFormatting sqref="O417">
    <cfRule type="cellIs" dxfId="2598" priority="191" operator="lessThan">
      <formula>0</formula>
    </cfRule>
  </conditionalFormatting>
  <conditionalFormatting sqref="O417">
    <cfRule type="cellIs" dxfId="2597" priority="190" operator="lessThan">
      <formula>0</formula>
    </cfRule>
  </conditionalFormatting>
  <conditionalFormatting sqref="O417">
    <cfRule type="cellIs" dxfId="2596" priority="189" operator="lessThan">
      <formula>0</formula>
    </cfRule>
  </conditionalFormatting>
  <conditionalFormatting sqref="O417">
    <cfRule type="cellIs" dxfId="2595" priority="188" operator="lessThan">
      <formula>0</formula>
    </cfRule>
  </conditionalFormatting>
  <conditionalFormatting sqref="O417">
    <cfRule type="cellIs" dxfId="2594" priority="187" operator="lessThan">
      <formula>0</formula>
    </cfRule>
  </conditionalFormatting>
  <conditionalFormatting sqref="O417">
    <cfRule type="cellIs" dxfId="2593" priority="186" operator="lessThan">
      <formula>0</formula>
    </cfRule>
  </conditionalFormatting>
  <conditionalFormatting sqref="O420">
    <cfRule type="cellIs" dxfId="2592" priority="185" operator="lessThan">
      <formula>0</formula>
    </cfRule>
  </conditionalFormatting>
  <conditionalFormatting sqref="O421">
    <cfRule type="cellIs" dxfId="2591" priority="184" operator="lessThan">
      <formula>0</formula>
    </cfRule>
  </conditionalFormatting>
  <conditionalFormatting sqref="O421">
    <cfRule type="cellIs" dxfId="2590" priority="183" operator="lessThan">
      <formula>0</formula>
    </cfRule>
  </conditionalFormatting>
  <conditionalFormatting sqref="O423">
    <cfRule type="cellIs" dxfId="2589" priority="182" operator="lessThan">
      <formula>0</formula>
    </cfRule>
  </conditionalFormatting>
  <conditionalFormatting sqref="O423">
    <cfRule type="cellIs" dxfId="2588" priority="181" operator="lessThan">
      <formula>0</formula>
    </cfRule>
  </conditionalFormatting>
  <conditionalFormatting sqref="O423">
    <cfRule type="cellIs" dxfId="2587" priority="180" operator="lessThan">
      <formula>0</formula>
    </cfRule>
  </conditionalFormatting>
  <conditionalFormatting sqref="O423">
    <cfRule type="cellIs" dxfId="2586" priority="179" operator="lessThan">
      <formula>0</formula>
    </cfRule>
  </conditionalFormatting>
  <conditionalFormatting sqref="O423">
    <cfRule type="cellIs" dxfId="2585" priority="178" operator="lessThan">
      <formula>0</formula>
    </cfRule>
  </conditionalFormatting>
  <conditionalFormatting sqref="O423">
    <cfRule type="cellIs" dxfId="2584" priority="177" operator="lessThan">
      <formula>0</formula>
    </cfRule>
  </conditionalFormatting>
  <conditionalFormatting sqref="O423">
    <cfRule type="cellIs" dxfId="2583" priority="176" operator="lessThan">
      <formula>0</formula>
    </cfRule>
  </conditionalFormatting>
  <conditionalFormatting sqref="O423">
    <cfRule type="cellIs" dxfId="2582" priority="175" operator="lessThan">
      <formula>0</formula>
    </cfRule>
  </conditionalFormatting>
  <conditionalFormatting sqref="O426">
    <cfRule type="cellIs" dxfId="2581" priority="174" operator="lessThan">
      <formula>0</formula>
    </cfRule>
  </conditionalFormatting>
  <conditionalFormatting sqref="O427">
    <cfRule type="cellIs" dxfId="2580" priority="173" operator="lessThan">
      <formula>0</formula>
    </cfRule>
  </conditionalFormatting>
  <conditionalFormatting sqref="O427">
    <cfRule type="cellIs" dxfId="2579" priority="172" operator="lessThan">
      <formula>0</formula>
    </cfRule>
  </conditionalFormatting>
  <conditionalFormatting sqref="O429">
    <cfRule type="cellIs" dxfId="2578" priority="171" operator="lessThan">
      <formula>0</formula>
    </cfRule>
  </conditionalFormatting>
  <conditionalFormatting sqref="O429">
    <cfRule type="cellIs" dxfId="2577" priority="170" operator="lessThan">
      <formula>0</formula>
    </cfRule>
  </conditionalFormatting>
  <conditionalFormatting sqref="O429">
    <cfRule type="cellIs" dxfId="2576" priority="169" operator="lessThan">
      <formula>0</formula>
    </cfRule>
  </conditionalFormatting>
  <conditionalFormatting sqref="O429">
    <cfRule type="cellIs" dxfId="2575" priority="168" operator="lessThan">
      <formula>0</formula>
    </cfRule>
  </conditionalFormatting>
  <conditionalFormatting sqref="O429">
    <cfRule type="cellIs" dxfId="2574" priority="167" operator="lessThan">
      <formula>0</formula>
    </cfRule>
  </conditionalFormatting>
  <conditionalFormatting sqref="O429">
    <cfRule type="cellIs" dxfId="2573" priority="166" operator="lessThan">
      <formula>0</formula>
    </cfRule>
  </conditionalFormatting>
  <conditionalFormatting sqref="O429">
    <cfRule type="cellIs" dxfId="2572" priority="165" operator="lessThan">
      <formula>0</formula>
    </cfRule>
  </conditionalFormatting>
  <conditionalFormatting sqref="O429">
    <cfRule type="cellIs" dxfId="2571" priority="164" operator="lessThan">
      <formula>0</formula>
    </cfRule>
  </conditionalFormatting>
  <conditionalFormatting sqref="O432">
    <cfRule type="cellIs" dxfId="2570" priority="163" operator="lessThan">
      <formula>0</formula>
    </cfRule>
  </conditionalFormatting>
  <conditionalFormatting sqref="O435">
    <cfRule type="cellIs" dxfId="2569" priority="162" operator="lessThan">
      <formula>0</formula>
    </cfRule>
  </conditionalFormatting>
  <conditionalFormatting sqref="O435">
    <cfRule type="cellIs" dxfId="2568" priority="161" operator="lessThan">
      <formula>0</formula>
    </cfRule>
  </conditionalFormatting>
  <conditionalFormatting sqref="O435">
    <cfRule type="cellIs" dxfId="2567" priority="160" operator="lessThan">
      <formula>0</formula>
    </cfRule>
  </conditionalFormatting>
  <conditionalFormatting sqref="O435">
    <cfRule type="cellIs" dxfId="2566" priority="159" operator="lessThan">
      <formula>0</formula>
    </cfRule>
  </conditionalFormatting>
  <conditionalFormatting sqref="O435">
    <cfRule type="cellIs" dxfId="2565" priority="158" operator="lessThan">
      <formula>0</formula>
    </cfRule>
  </conditionalFormatting>
  <conditionalFormatting sqref="O435">
    <cfRule type="cellIs" dxfId="2564" priority="157" operator="lessThan">
      <formula>0</formula>
    </cfRule>
  </conditionalFormatting>
  <conditionalFormatting sqref="O435">
    <cfRule type="cellIs" dxfId="2563" priority="156" operator="lessThan">
      <formula>0</formula>
    </cfRule>
  </conditionalFormatting>
  <conditionalFormatting sqref="O435">
    <cfRule type="cellIs" dxfId="2562" priority="155" operator="lessThan">
      <formula>0</formula>
    </cfRule>
  </conditionalFormatting>
  <conditionalFormatting sqref="O438">
    <cfRule type="cellIs" dxfId="2561" priority="154" operator="lessThan">
      <formula>0</formula>
    </cfRule>
  </conditionalFormatting>
  <conditionalFormatting sqref="O439">
    <cfRule type="cellIs" dxfId="2560" priority="153" operator="lessThan">
      <formula>0</formula>
    </cfRule>
  </conditionalFormatting>
  <conditionalFormatting sqref="O439">
    <cfRule type="cellIs" dxfId="2559" priority="152" operator="lessThan">
      <formula>0</formula>
    </cfRule>
  </conditionalFormatting>
  <conditionalFormatting sqref="O441">
    <cfRule type="cellIs" dxfId="2558" priority="151" operator="lessThan">
      <formula>0</formula>
    </cfRule>
  </conditionalFormatting>
  <conditionalFormatting sqref="O441">
    <cfRule type="cellIs" dxfId="2557" priority="150" operator="lessThan">
      <formula>0</formula>
    </cfRule>
  </conditionalFormatting>
  <conditionalFormatting sqref="O441">
    <cfRule type="cellIs" dxfId="2556" priority="149" operator="lessThan">
      <formula>0</formula>
    </cfRule>
  </conditionalFormatting>
  <conditionalFormatting sqref="O441">
    <cfRule type="cellIs" dxfId="2555" priority="148" operator="lessThan">
      <formula>0</formula>
    </cfRule>
  </conditionalFormatting>
  <conditionalFormatting sqref="O441">
    <cfRule type="cellIs" dxfId="2554" priority="147" operator="lessThan">
      <formula>0</formula>
    </cfRule>
  </conditionalFormatting>
  <conditionalFormatting sqref="O441">
    <cfRule type="cellIs" dxfId="2553" priority="146" operator="lessThan">
      <formula>0</formula>
    </cfRule>
  </conditionalFormatting>
  <conditionalFormatting sqref="O441">
    <cfRule type="cellIs" dxfId="2552" priority="145" operator="lessThan">
      <formula>0</formula>
    </cfRule>
  </conditionalFormatting>
  <conditionalFormatting sqref="O441">
    <cfRule type="cellIs" dxfId="2551" priority="144" operator="lessThan">
      <formula>0</formula>
    </cfRule>
  </conditionalFormatting>
  <conditionalFormatting sqref="O444">
    <cfRule type="cellIs" dxfId="2550" priority="143" operator="lessThan">
      <formula>0</formula>
    </cfRule>
  </conditionalFormatting>
  <conditionalFormatting sqref="O445">
    <cfRule type="cellIs" dxfId="2549" priority="142" operator="lessThan">
      <formula>0</formula>
    </cfRule>
  </conditionalFormatting>
  <conditionalFormatting sqref="O445">
    <cfRule type="cellIs" dxfId="2548" priority="141" operator="lessThan">
      <formula>0</formula>
    </cfRule>
  </conditionalFormatting>
  <conditionalFormatting sqref="O448">
    <cfRule type="cellIs" dxfId="2547" priority="140" operator="lessThan">
      <formula>0</formula>
    </cfRule>
  </conditionalFormatting>
  <conditionalFormatting sqref="O448">
    <cfRule type="cellIs" dxfId="2546" priority="139" operator="lessThan">
      <formula>0</formula>
    </cfRule>
  </conditionalFormatting>
  <conditionalFormatting sqref="O448">
    <cfRule type="cellIs" dxfId="2545" priority="138" operator="lessThan">
      <formula>0</formula>
    </cfRule>
  </conditionalFormatting>
  <conditionalFormatting sqref="O448">
    <cfRule type="cellIs" dxfId="2544" priority="137" operator="lessThan">
      <formula>0</formula>
    </cfRule>
  </conditionalFormatting>
  <conditionalFormatting sqref="O448">
    <cfRule type="cellIs" dxfId="2543" priority="136" operator="lessThan">
      <formula>0</formula>
    </cfRule>
  </conditionalFormatting>
  <conditionalFormatting sqref="O448">
    <cfRule type="cellIs" dxfId="2542" priority="135" operator="lessThan">
      <formula>0</formula>
    </cfRule>
  </conditionalFormatting>
  <conditionalFormatting sqref="O448">
    <cfRule type="cellIs" dxfId="2541" priority="134" operator="lessThan">
      <formula>0</formula>
    </cfRule>
  </conditionalFormatting>
  <conditionalFormatting sqref="O448">
    <cfRule type="cellIs" dxfId="2540" priority="133" operator="lessThan">
      <formula>0</formula>
    </cfRule>
  </conditionalFormatting>
  <conditionalFormatting sqref="O451">
    <cfRule type="cellIs" dxfId="2539" priority="132" operator="lessThan">
      <formula>0</formula>
    </cfRule>
  </conditionalFormatting>
  <conditionalFormatting sqref="O452">
    <cfRule type="cellIs" dxfId="2538" priority="131" operator="lessThan">
      <formula>0</formula>
    </cfRule>
  </conditionalFormatting>
  <conditionalFormatting sqref="O452">
    <cfRule type="cellIs" dxfId="2537" priority="130" operator="lessThan">
      <formula>0</formula>
    </cfRule>
  </conditionalFormatting>
  <conditionalFormatting sqref="O454">
    <cfRule type="cellIs" dxfId="2536" priority="129" operator="lessThan">
      <formula>0</formula>
    </cfRule>
  </conditionalFormatting>
  <conditionalFormatting sqref="O454">
    <cfRule type="cellIs" dxfId="2535" priority="128" operator="lessThan">
      <formula>0</formula>
    </cfRule>
  </conditionalFormatting>
  <conditionalFormatting sqref="O454">
    <cfRule type="cellIs" dxfId="2534" priority="127" operator="lessThan">
      <formula>0</formula>
    </cfRule>
  </conditionalFormatting>
  <conditionalFormatting sqref="O454">
    <cfRule type="cellIs" dxfId="2533" priority="126" operator="lessThan">
      <formula>0</formula>
    </cfRule>
  </conditionalFormatting>
  <conditionalFormatting sqref="O454">
    <cfRule type="cellIs" dxfId="2532" priority="125" operator="lessThan">
      <formula>0</formula>
    </cfRule>
  </conditionalFormatting>
  <conditionalFormatting sqref="O454">
    <cfRule type="cellIs" dxfId="2531" priority="124" operator="lessThan">
      <formula>0</formula>
    </cfRule>
  </conditionalFormatting>
  <conditionalFormatting sqref="O454">
    <cfRule type="cellIs" dxfId="2530" priority="123" operator="lessThan">
      <formula>0</formula>
    </cfRule>
  </conditionalFormatting>
  <conditionalFormatting sqref="O454">
    <cfRule type="cellIs" dxfId="2529" priority="122" operator="lessThan">
      <formula>0</formula>
    </cfRule>
  </conditionalFormatting>
  <conditionalFormatting sqref="O457">
    <cfRule type="cellIs" dxfId="2528" priority="121" operator="lessThan">
      <formula>0</formula>
    </cfRule>
  </conditionalFormatting>
  <conditionalFormatting sqref="O458">
    <cfRule type="cellIs" dxfId="2527" priority="120" operator="lessThan">
      <formula>0</formula>
    </cfRule>
  </conditionalFormatting>
  <conditionalFormatting sqref="O458">
    <cfRule type="cellIs" dxfId="2526" priority="119" operator="lessThan">
      <formula>0</formula>
    </cfRule>
  </conditionalFormatting>
  <conditionalFormatting sqref="O461:O464">
    <cfRule type="cellIs" dxfId="2525" priority="118" operator="lessThan">
      <formula>0</formula>
    </cfRule>
  </conditionalFormatting>
  <conditionalFormatting sqref="O461:O464">
    <cfRule type="expression" dxfId="2524" priority="116">
      <formula>O461/N461&gt;1</formula>
    </cfRule>
    <cfRule type="expression" dxfId="2523" priority="117">
      <formula>O461/N461&lt;1</formula>
    </cfRule>
  </conditionalFormatting>
  <conditionalFormatting sqref="O552 O560 O575 O589">
    <cfRule type="expression" dxfId="2522" priority="114">
      <formula>O552/#REF!&gt;1</formula>
    </cfRule>
    <cfRule type="expression" dxfId="2521" priority="115">
      <formula>O552/#REF!&lt;1</formula>
    </cfRule>
  </conditionalFormatting>
  <conditionalFormatting sqref="O512">
    <cfRule type="cellIs" dxfId="2520" priority="113" operator="lessThan">
      <formula>0</formula>
    </cfRule>
  </conditionalFormatting>
  <conditionalFormatting sqref="O512">
    <cfRule type="expression" dxfId="2519" priority="111">
      <formula>O512/N512&gt;1</formula>
    </cfRule>
    <cfRule type="expression" dxfId="2518" priority="112">
      <formula>O512/N512&lt;1</formula>
    </cfRule>
  </conditionalFormatting>
  <conditionalFormatting sqref="O596">
    <cfRule type="cellIs" dxfId="2517" priority="110" operator="lessThan">
      <formula>0</formula>
    </cfRule>
  </conditionalFormatting>
  <conditionalFormatting sqref="O600">
    <cfRule type="cellIs" dxfId="2516" priority="109" operator="lessThan">
      <formula>0</formula>
    </cfRule>
  </conditionalFormatting>
  <conditionalFormatting sqref="O600">
    <cfRule type="cellIs" dxfId="2515" priority="108" operator="lessThan">
      <formula>0</formula>
    </cfRule>
  </conditionalFormatting>
  <conditionalFormatting sqref="O710">
    <cfRule type="cellIs" dxfId="2514" priority="107" operator="lessThan">
      <formula>0</formula>
    </cfRule>
  </conditionalFormatting>
  <conditionalFormatting sqref="O654 O651 O648:O649 O632:O634">
    <cfRule type="expression" dxfId="2513" priority="94">
      <formula>O632/N632&gt;1</formula>
    </cfRule>
    <cfRule type="expression" dxfId="2512" priority="95">
      <formula>O632/N632&lt;1</formula>
    </cfRule>
  </conditionalFormatting>
  <conditionalFormatting sqref="O507:O510">
    <cfRule type="cellIs" dxfId="2511" priority="106" operator="lessThan">
      <formula>0</formula>
    </cfRule>
  </conditionalFormatting>
  <conditionalFormatting sqref="O507:O510">
    <cfRule type="expression" dxfId="2510" priority="104">
      <formula>O507/N507&gt;1</formula>
    </cfRule>
    <cfRule type="expression" dxfId="2509" priority="105">
      <formula>O507/N507&lt;1</formula>
    </cfRule>
  </conditionalFormatting>
  <conditionalFormatting sqref="O588 O574 O559 O551">
    <cfRule type="cellIs" dxfId="2508" priority="103" operator="lessThan">
      <formula>0</formula>
    </cfRule>
  </conditionalFormatting>
  <conditionalFormatting sqref="O584:O587 O570:O573 O555:O558 O547:O550">
    <cfRule type="cellIs" dxfId="2507" priority="102" operator="lessThan">
      <formula>0</formula>
    </cfRule>
  </conditionalFormatting>
  <conditionalFormatting sqref="O584:O587 O570:O573 O555:O558 O547:O550">
    <cfRule type="expression" dxfId="2506" priority="100">
      <formula>O547/N547&gt;1</formula>
    </cfRule>
    <cfRule type="expression" dxfId="2505" priority="101">
      <formula>O547/N547&lt;1</formula>
    </cfRule>
  </conditionalFormatting>
  <conditionalFormatting sqref="O588 O574 O559 O551">
    <cfRule type="cellIs" dxfId="2504" priority="99" operator="lessThan">
      <formula>0</formula>
    </cfRule>
  </conditionalFormatting>
  <conditionalFormatting sqref="O588 O574 O559 O551">
    <cfRule type="expression" dxfId="2503" priority="97">
      <formula>O551/N551&gt;1</formula>
    </cfRule>
    <cfRule type="expression" dxfId="2502" priority="98">
      <formula>O551/N551&lt;1</formula>
    </cfRule>
  </conditionalFormatting>
  <conditionalFormatting sqref="O654 O651 O648:O649 O632:O634">
    <cfRule type="cellIs" dxfId="2501" priority="96" operator="lessThan">
      <formula>0</formula>
    </cfRule>
  </conditionalFormatting>
  <conditionalFormatting sqref="O504">
    <cfRule type="expression" dxfId="2500" priority="294">
      <formula>O504/#REF!&gt;1</formula>
    </cfRule>
    <cfRule type="expression" dxfId="2499" priority="295">
      <formula>O504/#REF!&lt;1</formula>
    </cfRule>
  </conditionalFormatting>
  <conditionalFormatting sqref="O465">
    <cfRule type="cellIs" dxfId="2498" priority="93" operator="lessThan">
      <formula>0</formula>
    </cfRule>
  </conditionalFormatting>
  <conditionalFormatting sqref="O465">
    <cfRule type="expression" dxfId="2497" priority="91">
      <formula>O465/N465&gt;1</formula>
    </cfRule>
    <cfRule type="expression" dxfId="2496" priority="92">
      <formula>O465/N465&lt;1</formula>
    </cfRule>
  </conditionalFormatting>
  <conditionalFormatting sqref="O511">
    <cfRule type="cellIs" dxfId="2495" priority="90" operator="lessThan">
      <formula>0</formula>
    </cfRule>
  </conditionalFormatting>
  <conditionalFormatting sqref="O511">
    <cfRule type="expression" dxfId="2494" priority="88">
      <formula>O511/N511&gt;1</formula>
    </cfRule>
    <cfRule type="expression" dxfId="2493" priority="89">
      <formula>O511/N511&lt;1</formula>
    </cfRule>
  </conditionalFormatting>
  <conditionalFormatting sqref="O568">
    <cfRule type="cellIs" dxfId="2492" priority="78" operator="lessThan">
      <formula>0</formula>
    </cfRule>
  </conditionalFormatting>
  <conditionalFormatting sqref="O603">
    <cfRule type="expression" dxfId="2491" priority="52">
      <formula>O603/N603&gt;1</formula>
    </cfRule>
    <cfRule type="expression" dxfId="2490" priority="53">
      <formula>O603/N603&lt;1</formula>
    </cfRule>
  </conditionalFormatting>
  <conditionalFormatting sqref="O552">
    <cfRule type="cellIs" dxfId="2489" priority="75" operator="lessThan">
      <formula>0</formula>
    </cfRule>
  </conditionalFormatting>
  <conditionalFormatting sqref="O552">
    <cfRule type="expression" dxfId="2488" priority="73">
      <formula>O552/N552&gt;1</formula>
    </cfRule>
    <cfRule type="expression" dxfId="2487" priority="74">
      <formula>O552/N552&lt;1</formula>
    </cfRule>
  </conditionalFormatting>
  <conditionalFormatting sqref="O560">
    <cfRule type="cellIs" dxfId="2486" priority="72" operator="lessThan">
      <formula>0</formula>
    </cfRule>
  </conditionalFormatting>
  <conditionalFormatting sqref="O560">
    <cfRule type="expression" dxfId="2485" priority="70">
      <formula>O560/N560&gt;1</formula>
    </cfRule>
    <cfRule type="expression" dxfId="2484" priority="71">
      <formula>O560/N560&lt;1</formula>
    </cfRule>
  </conditionalFormatting>
  <conditionalFormatting sqref="O575">
    <cfRule type="cellIs" dxfId="2483" priority="69" operator="lessThan">
      <formula>0</formula>
    </cfRule>
  </conditionalFormatting>
  <conditionalFormatting sqref="O575">
    <cfRule type="expression" dxfId="2482" priority="67">
      <formula>O575/N575&gt;1</formula>
    </cfRule>
    <cfRule type="expression" dxfId="2481" priority="68">
      <formula>O575/N575&lt;1</formula>
    </cfRule>
  </conditionalFormatting>
  <conditionalFormatting sqref="O589">
    <cfRule type="cellIs" dxfId="2480" priority="66" operator="lessThan">
      <formula>0</formula>
    </cfRule>
  </conditionalFormatting>
  <conditionalFormatting sqref="O589">
    <cfRule type="expression" dxfId="2479" priority="64">
      <formula>O589/N589&gt;1</formula>
    </cfRule>
    <cfRule type="expression" dxfId="2478" priority="65">
      <formula>O589/N589&lt;1</formula>
    </cfRule>
  </conditionalFormatting>
  <conditionalFormatting sqref="O521">
    <cfRule type="cellIs" dxfId="2477" priority="87" operator="lessThan">
      <formula>0</formula>
    </cfRule>
  </conditionalFormatting>
  <conditionalFormatting sqref="O521">
    <cfRule type="expression" dxfId="2476" priority="85">
      <formula>O521/N521&gt;1</formula>
    </cfRule>
    <cfRule type="expression" dxfId="2475" priority="86">
      <formula>O521/N521&lt;1</formula>
    </cfRule>
  </conditionalFormatting>
  <conditionalFormatting sqref="O529">
    <cfRule type="cellIs" dxfId="2474" priority="84" operator="lessThan">
      <formula>0</formula>
    </cfRule>
  </conditionalFormatting>
  <conditionalFormatting sqref="O529">
    <cfRule type="expression" dxfId="2473" priority="82">
      <formula>O529/N529&gt;1</formula>
    </cfRule>
    <cfRule type="expression" dxfId="2472" priority="83">
      <formula>O529/N529&lt;1</formula>
    </cfRule>
  </conditionalFormatting>
  <conditionalFormatting sqref="O582">
    <cfRule type="expression" dxfId="2471" priority="61">
      <formula>O582/N582&gt;1</formula>
    </cfRule>
    <cfRule type="expression" dxfId="2470" priority="62">
      <formula>O582/N582&lt;1</formula>
    </cfRule>
  </conditionalFormatting>
  <conditionalFormatting sqref="O537">
    <cfRule type="cellIs" dxfId="2469" priority="81" operator="lessThan">
      <formula>0</formula>
    </cfRule>
  </conditionalFormatting>
  <conditionalFormatting sqref="O537">
    <cfRule type="expression" dxfId="2468" priority="79">
      <formula>O537/N537&gt;1</formula>
    </cfRule>
    <cfRule type="expression" dxfId="2467" priority="80">
      <formula>O537/N537&lt;1</formula>
    </cfRule>
  </conditionalFormatting>
  <conditionalFormatting sqref="O641:O645 B636:O637">
    <cfRule type="cellIs" dxfId="2466" priority="60" operator="lessThan">
      <formula>0</formula>
    </cfRule>
  </conditionalFormatting>
  <conditionalFormatting sqref="O568">
    <cfRule type="expression" dxfId="2465" priority="76">
      <formula>O568/N568&gt;1</formula>
    </cfRule>
    <cfRule type="expression" dxfId="2464" priority="77">
      <formula>O568/N568&lt;1</formula>
    </cfRule>
  </conditionalFormatting>
  <conditionalFormatting sqref="O597">
    <cfRule type="cellIs" dxfId="2463" priority="59" operator="lessThan">
      <formula>0</formula>
    </cfRule>
  </conditionalFormatting>
  <conditionalFormatting sqref="O608">
    <cfRule type="expression" dxfId="2462" priority="47">
      <formula>O608/N608&gt;1</formula>
    </cfRule>
    <cfRule type="expression" dxfId="2461" priority="48">
      <formula>O608/N608&lt;1</formula>
    </cfRule>
  </conditionalFormatting>
  <conditionalFormatting sqref="O582">
    <cfRule type="cellIs" dxfId="2460" priority="63" operator="lessThan">
      <formula>0</formula>
    </cfRule>
  </conditionalFormatting>
  <conditionalFormatting sqref="O597">
    <cfRule type="expression" dxfId="2459" priority="57">
      <formula>O597/N597&gt;1</formula>
    </cfRule>
    <cfRule type="expression" dxfId="2458" priority="58">
      <formula>O597/N597&lt;1</formula>
    </cfRule>
  </conditionalFormatting>
  <conditionalFormatting sqref="O676:O679">
    <cfRule type="cellIs" dxfId="2457" priority="46" operator="lessThan">
      <formula>0</formula>
    </cfRule>
  </conditionalFormatting>
  <conditionalFormatting sqref="O678">
    <cfRule type="cellIs" dxfId="2456" priority="45" operator="lessThan">
      <formula>0</formula>
    </cfRule>
  </conditionalFormatting>
  <conditionalFormatting sqref="O680:O683">
    <cfRule type="cellIs" dxfId="2455" priority="44" operator="lessThan">
      <formula>0</formula>
    </cfRule>
  </conditionalFormatting>
  <conditionalFormatting sqref="O682">
    <cfRule type="cellIs" dxfId="2454" priority="43" operator="lessThan">
      <formula>0</formula>
    </cfRule>
  </conditionalFormatting>
  <conditionalFormatting sqref="O684:O687">
    <cfRule type="cellIs" dxfId="2453" priority="42" operator="lessThan">
      <formula>0</formula>
    </cfRule>
  </conditionalFormatting>
  <conditionalFormatting sqref="O686">
    <cfRule type="cellIs" dxfId="2452" priority="41" operator="lessThan">
      <formula>0</formula>
    </cfRule>
  </conditionalFormatting>
  <conditionalFormatting sqref="O688:O691">
    <cfRule type="cellIs" dxfId="2451" priority="40" operator="lessThan">
      <formula>0</formula>
    </cfRule>
  </conditionalFormatting>
  <conditionalFormatting sqref="O690">
    <cfRule type="cellIs" dxfId="2450" priority="39" operator="lessThan">
      <formula>0</formula>
    </cfRule>
  </conditionalFormatting>
  <conditionalFormatting sqref="O692:O693 O695">
    <cfRule type="cellIs" dxfId="2449" priority="38" operator="lessThan">
      <formula>0</formula>
    </cfRule>
  </conditionalFormatting>
  <conditionalFormatting sqref="O696:O699">
    <cfRule type="cellIs" dxfId="2448" priority="37" operator="lessThan">
      <formula>0</formula>
    </cfRule>
  </conditionalFormatting>
  <conditionalFormatting sqref="O698">
    <cfRule type="cellIs" dxfId="2447" priority="36" operator="lessThan">
      <formula>0</formula>
    </cfRule>
  </conditionalFormatting>
  <conditionalFormatting sqref="O700:O703">
    <cfRule type="cellIs" dxfId="2446" priority="35" operator="lessThan">
      <formula>0</formula>
    </cfRule>
  </conditionalFormatting>
  <conditionalFormatting sqref="O702">
    <cfRule type="cellIs" dxfId="2445" priority="34" operator="lessThan">
      <formula>0</formula>
    </cfRule>
  </conditionalFormatting>
  <conditionalFormatting sqref="O704:O707">
    <cfRule type="cellIs" dxfId="2444" priority="33" operator="lessThan">
      <formula>0</formula>
    </cfRule>
  </conditionalFormatting>
  <conditionalFormatting sqref="O706">
    <cfRule type="cellIs" dxfId="2443" priority="32" operator="lessThan">
      <formula>0</formula>
    </cfRule>
  </conditionalFormatting>
  <conditionalFormatting sqref="O712:O715">
    <cfRule type="cellIs" dxfId="2442" priority="31" operator="lessThan">
      <formula>0</formula>
    </cfRule>
  </conditionalFormatting>
  <conditionalFormatting sqref="O714">
    <cfRule type="cellIs" dxfId="2441" priority="30" operator="lessThan">
      <formula>0</formula>
    </cfRule>
  </conditionalFormatting>
  <conditionalFormatting sqref="O716:O719">
    <cfRule type="cellIs" dxfId="2440" priority="29" operator="lessThan">
      <formula>0</formula>
    </cfRule>
  </conditionalFormatting>
  <conditionalFormatting sqref="O718">
    <cfRule type="cellIs" dxfId="2439" priority="28" operator="lessThan">
      <formula>0</formula>
    </cfRule>
  </conditionalFormatting>
  <conditionalFormatting sqref="O466">
    <cfRule type="cellIs" dxfId="2438" priority="27" operator="lessThan">
      <formula>0</formula>
    </cfRule>
  </conditionalFormatting>
  <conditionalFormatting sqref="O505">
    <cfRule type="cellIs" dxfId="2437" priority="26" operator="lessThan">
      <formula>0</formula>
    </cfRule>
  </conditionalFormatting>
  <conditionalFormatting sqref="O513">
    <cfRule type="cellIs" dxfId="2436" priority="25" operator="lessThan">
      <formula>0</formula>
    </cfRule>
  </conditionalFormatting>
  <conditionalFormatting sqref="O522">
    <cfRule type="cellIs" dxfId="2435" priority="24" operator="lessThan">
      <formula>0</formula>
    </cfRule>
  </conditionalFormatting>
  <conditionalFormatting sqref="O530">
    <cfRule type="cellIs" dxfId="2434" priority="23" operator="lessThan">
      <formula>0</formula>
    </cfRule>
  </conditionalFormatting>
  <conditionalFormatting sqref="O538">
    <cfRule type="cellIs" dxfId="2433" priority="22" operator="lessThan">
      <formula>0</formula>
    </cfRule>
  </conditionalFormatting>
  <conditionalFormatting sqref="O553">
    <cfRule type="cellIs" dxfId="2432" priority="21" operator="lessThan">
      <formula>0</formula>
    </cfRule>
  </conditionalFormatting>
  <conditionalFormatting sqref="O561">
    <cfRule type="cellIs" dxfId="2431" priority="20" operator="lessThan">
      <formula>0</formula>
    </cfRule>
  </conditionalFormatting>
  <conditionalFormatting sqref="O590">
    <cfRule type="cellIs" dxfId="2430" priority="19" operator="lessThan">
      <formula>0</formula>
    </cfRule>
  </conditionalFormatting>
  <conditionalFormatting sqref="B720:N723">
    <cfRule type="cellIs" dxfId="2429" priority="18" operator="lessThan">
      <formula>0</formula>
    </cfRule>
  </conditionalFormatting>
  <conditionalFormatting sqref="I722:N722 P720:Q723">
    <cfRule type="cellIs" dxfId="2428" priority="17" operator="lessThan">
      <formula>0</formula>
    </cfRule>
  </conditionalFormatting>
  <conditionalFormatting sqref="O720:O723">
    <cfRule type="cellIs" dxfId="2427" priority="16" operator="lessThan">
      <formula>0</formula>
    </cfRule>
  </conditionalFormatting>
  <conditionalFormatting sqref="O722">
    <cfRule type="cellIs" dxfId="2426" priority="15" operator="lessThan">
      <formula>0</formula>
    </cfRule>
  </conditionalFormatting>
  <conditionalFormatting sqref="P655:P658">
    <cfRule type="cellIs" dxfId="2425" priority="14" operator="lessThan">
      <formula>0</formula>
    </cfRule>
  </conditionalFormatting>
  <conditionalFormatting sqref="P638:Q638 Q639:Q640">
    <cfRule type="cellIs" dxfId="2424" priority="13" operator="lessThan">
      <formula>0</formula>
    </cfRule>
  </conditionalFormatting>
  <conditionalFormatting sqref="B638">
    <cfRule type="cellIs" dxfId="2423" priority="12" operator="lessThan">
      <formula>0</formula>
    </cfRule>
  </conditionalFormatting>
  <conditionalFormatting sqref="P639:P640">
    <cfRule type="cellIs" dxfId="2422" priority="11" operator="lessThan">
      <formula>0</formula>
    </cfRule>
  </conditionalFormatting>
  <conditionalFormatting sqref="B639:O640">
    <cfRule type="expression" dxfId="2421" priority="9">
      <formula>B639/A639&gt;1</formula>
    </cfRule>
    <cfRule type="expression" dxfId="2420" priority="10">
      <formula>B639/A639&lt;1</formula>
    </cfRule>
  </conditionalFormatting>
  <conditionalFormatting sqref="B639:O640">
    <cfRule type="cellIs" dxfId="2419" priority="8" operator="lessThan">
      <formula>0</formula>
    </cfRule>
  </conditionalFormatting>
  <conditionalFormatting sqref="B491">
    <cfRule type="cellIs" dxfId="2418" priority="7" operator="lessThan">
      <formula>0</formula>
    </cfRule>
  </conditionalFormatting>
  <conditionalFormatting sqref="B492:N496">
    <cfRule type="cellIs" dxfId="2417" priority="6" operator="lessThan">
      <formula>0</formula>
    </cfRule>
  </conditionalFormatting>
  <conditionalFormatting sqref="B492:N496">
    <cfRule type="expression" dxfId="2416" priority="4">
      <formula>B492/A492&gt;1</formula>
    </cfRule>
    <cfRule type="expression" dxfId="2415" priority="5">
      <formula>B492/A492&lt;1</formula>
    </cfRule>
  </conditionalFormatting>
  <conditionalFormatting sqref="O492:O496">
    <cfRule type="cellIs" dxfId="2414" priority="3" operator="lessThan">
      <formula>0</formula>
    </cfRule>
  </conditionalFormatting>
  <conditionalFormatting sqref="O492:O496">
    <cfRule type="expression" dxfId="2413" priority="1">
      <formula>O492/N492&gt;1</formula>
    </cfRule>
    <cfRule type="expression" dxfId="2412" priority="2">
      <formula>O492/N492&lt;1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AC50-0B3E-4579-A2D2-4CD4BCA126D5}">
  <sheetPr>
    <tabColor rgb="FFFF0000"/>
    <outlinePr summaryBelow="0" summaryRight="0"/>
  </sheetPr>
  <dimension ref="A1:DN723"/>
  <sheetViews>
    <sheetView topLeftCell="G655" zoomScaleNormal="100" workbookViewId="0">
      <selection activeCell="B647" sqref="B647:O64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2903</v>
      </c>
      <c r="C2" t="s">
        <v>2414</v>
      </c>
      <c r="D2" t="s">
        <v>2415</v>
      </c>
      <c r="E2" t="s">
        <v>2416</v>
      </c>
      <c r="F2" t="s">
        <v>2417</v>
      </c>
      <c r="G2" t="s">
        <v>2418</v>
      </c>
      <c r="H2" t="s">
        <v>2419</v>
      </c>
      <c r="I2" t="s">
        <v>2420</v>
      </c>
      <c r="J2" t="s">
        <v>2421</v>
      </c>
      <c r="K2" t="s">
        <v>2422</v>
      </c>
      <c r="L2" t="s">
        <v>2423</v>
      </c>
      <c r="M2" t="s">
        <v>2424</v>
      </c>
      <c r="N2" t="s">
        <v>2425</v>
      </c>
      <c r="O2" t="s">
        <v>2426</v>
      </c>
      <c r="P2" t="s">
        <v>2427</v>
      </c>
      <c r="Q2" t="s">
        <v>2428</v>
      </c>
      <c r="R2" t="s">
        <v>2429</v>
      </c>
      <c r="S2" t="s">
        <v>2430</v>
      </c>
      <c r="T2" t="s">
        <v>2431</v>
      </c>
      <c r="U2" t="s">
        <v>2432</v>
      </c>
      <c r="V2" t="s">
        <v>2433</v>
      </c>
      <c r="W2" t="s">
        <v>2434</v>
      </c>
      <c r="X2" t="s">
        <v>2435</v>
      </c>
      <c r="Y2" t="s">
        <v>2436</v>
      </c>
      <c r="Z2" t="s">
        <v>2437</v>
      </c>
      <c r="AA2" t="s">
        <v>2438</v>
      </c>
      <c r="AB2" t="s">
        <v>2439</v>
      </c>
      <c r="AC2" t="s">
        <v>2440</v>
      </c>
      <c r="AD2" t="s">
        <v>2441</v>
      </c>
      <c r="AE2" t="s">
        <v>2442</v>
      </c>
      <c r="AF2" t="s">
        <v>2443</v>
      </c>
      <c r="AG2" t="s">
        <v>2444</v>
      </c>
      <c r="AH2" t="s">
        <v>2445</v>
      </c>
      <c r="AI2" t="s">
        <v>2446</v>
      </c>
      <c r="AJ2" t="s">
        <v>2447</v>
      </c>
      <c r="AK2" t="s">
        <v>2448</v>
      </c>
      <c r="AL2" t="s">
        <v>2449</v>
      </c>
      <c r="AM2" t="s">
        <v>2450</v>
      </c>
      <c r="AN2" t="s">
        <v>2451</v>
      </c>
      <c r="AO2" t="s">
        <v>2452</v>
      </c>
      <c r="AP2" t="s">
        <v>2453</v>
      </c>
      <c r="AQ2" t="s">
        <v>2454</v>
      </c>
      <c r="AR2" t="s">
        <v>2455</v>
      </c>
      <c r="AS2" t="s">
        <v>2456</v>
      </c>
      <c r="AT2" t="s">
        <v>2457</v>
      </c>
      <c r="AU2" t="s">
        <v>2458</v>
      </c>
      <c r="AV2" t="s">
        <v>2459</v>
      </c>
      <c r="AW2" t="s">
        <v>2460</v>
      </c>
      <c r="AX2" t="s">
        <v>2461</v>
      </c>
      <c r="AY2" t="s">
        <v>2462</v>
      </c>
      <c r="AZ2" t="s">
        <v>2463</v>
      </c>
      <c r="BA2" t="s">
        <v>2464</v>
      </c>
      <c r="BB2" t="s">
        <v>2465</v>
      </c>
      <c r="BC2" t="s">
        <v>2466</v>
      </c>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16970121</v>
      </c>
      <c r="C5">
        <v>17750232</v>
      </c>
      <c r="D5">
        <v>18420768.859999999</v>
      </c>
      <c r="E5">
        <v>16634143</v>
      </c>
      <c r="F5">
        <v>25826491</v>
      </c>
      <c r="G5">
        <v>30556527</v>
      </c>
      <c r="H5">
        <v>19636627.469999999</v>
      </c>
      <c r="I5">
        <v>11280821</v>
      </c>
      <c r="J5">
        <v>11197882</v>
      </c>
      <c r="K5">
        <v>20498415</v>
      </c>
      <c r="L5">
        <v>9066888.3599999994</v>
      </c>
      <c r="M5">
        <v>8246731</v>
      </c>
      <c r="N5">
        <v>7555168</v>
      </c>
      <c r="O5">
        <v>8498885</v>
      </c>
      <c r="P5">
        <v>10650407.390000001</v>
      </c>
      <c r="Q5">
        <v>9450239</v>
      </c>
      <c r="R5">
        <v>9525649</v>
      </c>
      <c r="S5">
        <v>10081642</v>
      </c>
      <c r="T5">
        <v>11226140.699999999</v>
      </c>
      <c r="U5">
        <v>10868464</v>
      </c>
      <c r="V5">
        <v>11429264</v>
      </c>
      <c r="W5">
        <v>11819032</v>
      </c>
      <c r="X5">
        <v>9864912.6999999993</v>
      </c>
      <c r="Y5">
        <v>7736817</v>
      </c>
      <c r="Z5">
        <v>9170336</v>
      </c>
      <c r="AA5">
        <v>23417784</v>
      </c>
      <c r="AB5">
        <v>14258066.4</v>
      </c>
      <c r="AC5">
        <v>12408091</v>
      </c>
      <c r="AD5">
        <v>23544155</v>
      </c>
      <c r="AE5">
        <v>13203365</v>
      </c>
      <c r="AF5">
        <v>11473120.880000001</v>
      </c>
      <c r="AG5">
        <v>10648240</v>
      </c>
      <c r="AH5">
        <v>21687011</v>
      </c>
      <c r="AI5">
        <v>33325691</v>
      </c>
      <c r="AJ5">
        <v>19833022.300000001</v>
      </c>
      <c r="AK5">
        <v>19283418</v>
      </c>
      <c r="AL5">
        <v>25683242</v>
      </c>
      <c r="AM5">
        <v>32055272</v>
      </c>
      <c r="AN5">
        <v>18360810.16</v>
      </c>
      <c r="AO5">
        <v>20010469</v>
      </c>
      <c r="AP5">
        <v>25691482</v>
      </c>
      <c r="AQ5">
        <v>27693712</v>
      </c>
      <c r="AR5">
        <v>10451397.640000001</v>
      </c>
      <c r="AS5">
        <v>19053706</v>
      </c>
      <c r="AT5">
        <v>18842130</v>
      </c>
      <c r="AU5">
        <v>34701841</v>
      </c>
      <c r="AV5">
        <v>24261229.190000001</v>
      </c>
      <c r="AW5">
        <v>21798285</v>
      </c>
      <c r="AX5">
        <v>26272012</v>
      </c>
      <c r="AY5">
        <v>28759937</v>
      </c>
      <c r="AZ5">
        <v>16300922</v>
      </c>
      <c r="BA5">
        <v>13209024</v>
      </c>
      <c r="BB5">
        <v>12528245</v>
      </c>
      <c r="BC5">
        <v>14717523</v>
      </c>
      <c r="BD5"/>
      <c r="BE5"/>
      <c r="BF5"/>
      <c r="BG5"/>
      <c r="BH5"/>
      <c r="BI5"/>
      <c r="BJ5"/>
      <c r="BK5"/>
      <c r="BL5"/>
      <c r="BM5"/>
      <c r="BN5"/>
      <c r="BO5"/>
      <c r="BP5"/>
      <c r="BQ5"/>
      <c r="BR5"/>
      <c r="BS5"/>
      <c r="BT5"/>
    </row>
    <row r="6" spans="1:72" x14ac:dyDescent="0.3">
      <c r="A6" t="s">
        <v>3102</v>
      </c>
      <c r="B6">
        <v>1444355</v>
      </c>
      <c r="C6">
        <v>1783162</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789</v>
      </c>
      <c r="B7">
        <v>0</v>
      </c>
      <c r="C7">
        <v>0</v>
      </c>
      <c r="D7">
        <v>1920900.9</v>
      </c>
      <c r="E7">
        <v>1829325</v>
      </c>
      <c r="F7">
        <v>1731707</v>
      </c>
      <c r="G7">
        <v>1845228</v>
      </c>
      <c r="H7">
        <v>1989089.05</v>
      </c>
      <c r="I7">
        <v>1937761</v>
      </c>
      <c r="J7">
        <v>1983214</v>
      </c>
      <c r="K7">
        <v>1997327</v>
      </c>
      <c r="L7">
        <v>2220542.19</v>
      </c>
      <c r="M7">
        <v>2128343</v>
      </c>
      <c r="N7">
        <v>2353049</v>
      </c>
      <c r="O7">
        <v>2406864</v>
      </c>
      <c r="P7">
        <v>2642633.5299999998</v>
      </c>
      <c r="Q7">
        <v>2495094</v>
      </c>
      <c r="R7">
        <v>2725609</v>
      </c>
      <c r="S7">
        <v>2768061</v>
      </c>
      <c r="T7">
        <v>2963182.98</v>
      </c>
      <c r="U7">
        <v>2687519</v>
      </c>
      <c r="V7">
        <v>3542558</v>
      </c>
      <c r="W7">
        <v>4112353</v>
      </c>
      <c r="X7">
        <v>4751954.0999999996</v>
      </c>
      <c r="Y7">
        <v>4282875</v>
      </c>
      <c r="Z7">
        <v>5469594</v>
      </c>
      <c r="AA7">
        <v>5076187</v>
      </c>
      <c r="AB7">
        <v>5251776.8899999997</v>
      </c>
      <c r="AC7">
        <v>5154490</v>
      </c>
      <c r="AD7">
        <v>5299297</v>
      </c>
      <c r="AE7">
        <v>5208931</v>
      </c>
      <c r="AF7">
        <v>5358082.72</v>
      </c>
      <c r="AG7">
        <v>5200101</v>
      </c>
      <c r="AH7">
        <v>5230526</v>
      </c>
      <c r="AI7">
        <v>4692885</v>
      </c>
      <c r="AJ7">
        <v>5038099.29</v>
      </c>
      <c r="AK7">
        <v>6279556</v>
      </c>
      <c r="AL7">
        <v>9854775</v>
      </c>
      <c r="AM7">
        <v>3582493</v>
      </c>
      <c r="AN7">
        <v>4252710.4400000004</v>
      </c>
      <c r="AO7">
        <v>2924882</v>
      </c>
      <c r="AP7">
        <v>2852411</v>
      </c>
      <c r="AQ7">
        <v>117624</v>
      </c>
      <c r="AR7">
        <v>6385757</v>
      </c>
      <c r="AS7">
        <v>6831410</v>
      </c>
      <c r="AT7">
        <v>5859662</v>
      </c>
      <c r="AU7">
        <v>2936525</v>
      </c>
      <c r="AV7">
        <v>949895.69</v>
      </c>
      <c r="AW7">
        <v>1147321</v>
      </c>
      <c r="AX7">
        <v>1130204</v>
      </c>
      <c r="AY7">
        <v>20211</v>
      </c>
      <c r="AZ7">
        <v>226358</v>
      </c>
      <c r="BA7">
        <v>124472</v>
      </c>
      <c r="BB7">
        <v>1146015</v>
      </c>
      <c r="BC7">
        <v>1733345</v>
      </c>
      <c r="BD7"/>
      <c r="BE7"/>
      <c r="BF7"/>
      <c r="BG7"/>
      <c r="BH7"/>
      <c r="BI7"/>
      <c r="BJ7"/>
      <c r="BK7"/>
      <c r="BL7"/>
      <c r="BM7"/>
      <c r="BN7"/>
      <c r="BO7"/>
      <c r="BP7"/>
      <c r="BQ7"/>
      <c r="BR7"/>
      <c r="BS7"/>
      <c r="BT7"/>
    </row>
    <row r="8" spans="1:72" x14ac:dyDescent="0.3">
      <c r="A8" t="s">
        <v>790</v>
      </c>
      <c r="B8">
        <v>17461121</v>
      </c>
      <c r="C8">
        <v>17076022</v>
      </c>
      <c r="D8">
        <v>19229512.84</v>
      </c>
      <c r="E8">
        <v>20407560</v>
      </c>
      <c r="F8">
        <v>18871462</v>
      </c>
      <c r="G8">
        <v>17624684</v>
      </c>
      <c r="H8">
        <v>20166634.739999998</v>
      </c>
      <c r="I8">
        <v>21284694</v>
      </c>
      <c r="J8">
        <v>19835801</v>
      </c>
      <c r="K8">
        <v>19635907</v>
      </c>
      <c r="L8">
        <v>19241653.609999999</v>
      </c>
      <c r="M8">
        <v>18720755</v>
      </c>
      <c r="N8">
        <v>18714565</v>
      </c>
      <c r="O8">
        <v>18197743</v>
      </c>
      <c r="P8">
        <v>17071011.93</v>
      </c>
      <c r="Q8">
        <v>15467001</v>
      </c>
      <c r="R8">
        <v>14875867</v>
      </c>
      <c r="S8">
        <v>14156099</v>
      </c>
      <c r="T8">
        <v>14116309.539999999</v>
      </c>
      <c r="U8">
        <v>14246107</v>
      </c>
      <c r="V8">
        <v>15132585</v>
      </c>
      <c r="W8">
        <v>16068769</v>
      </c>
      <c r="X8">
        <v>16388529.470000001</v>
      </c>
      <c r="Y8">
        <v>15730925</v>
      </c>
      <c r="Z8">
        <v>15899657</v>
      </c>
      <c r="AA8">
        <v>15190761</v>
      </c>
      <c r="AB8">
        <v>16316038.91</v>
      </c>
      <c r="AC8">
        <v>15378163</v>
      </c>
      <c r="AD8">
        <v>14753913</v>
      </c>
      <c r="AE8">
        <v>14796648</v>
      </c>
      <c r="AF8">
        <v>15115609.6</v>
      </c>
      <c r="AG8">
        <v>13191004</v>
      </c>
      <c r="AH8">
        <v>12730644</v>
      </c>
      <c r="AI8">
        <v>11779171</v>
      </c>
      <c r="AJ8">
        <v>11726791.279999999</v>
      </c>
      <c r="AK8">
        <v>10186426</v>
      </c>
      <c r="AL8">
        <v>9930957</v>
      </c>
      <c r="AM8">
        <v>9769284</v>
      </c>
      <c r="AN8">
        <v>9364896.6099999994</v>
      </c>
      <c r="AO8">
        <v>9028670</v>
      </c>
      <c r="AP8">
        <v>6414000</v>
      </c>
      <c r="AQ8">
        <v>6252229</v>
      </c>
      <c r="AR8">
        <v>5611142.9500000002</v>
      </c>
      <c r="AS8">
        <v>5013186</v>
      </c>
      <c r="AT8">
        <v>5189958</v>
      </c>
      <c r="AU8">
        <v>5605001</v>
      </c>
      <c r="AV8">
        <v>5773258.2300000004</v>
      </c>
      <c r="AW8">
        <v>4825716</v>
      </c>
      <c r="AX8">
        <v>5479332</v>
      </c>
      <c r="AY8">
        <v>5093563</v>
      </c>
      <c r="AZ8">
        <v>5790416</v>
      </c>
      <c r="BA8">
        <v>5306057</v>
      </c>
      <c r="BB8">
        <v>5417293</v>
      </c>
      <c r="BC8">
        <v>5177444</v>
      </c>
      <c r="BD8"/>
      <c r="BE8"/>
      <c r="BF8"/>
      <c r="BG8"/>
      <c r="BH8"/>
      <c r="BI8"/>
      <c r="BJ8"/>
      <c r="BK8"/>
      <c r="BL8"/>
      <c r="BM8"/>
      <c r="BN8"/>
      <c r="BO8"/>
      <c r="BP8"/>
      <c r="BQ8"/>
      <c r="BR8"/>
      <c r="BS8"/>
      <c r="BT8"/>
    </row>
    <row r="9" spans="1:72" x14ac:dyDescent="0.3">
      <c r="A9" t="s">
        <v>2469</v>
      </c>
      <c r="B9">
        <v>0</v>
      </c>
      <c r="C9">
        <v>0</v>
      </c>
      <c r="D9">
        <v>0</v>
      </c>
      <c r="E9">
        <v>0</v>
      </c>
      <c r="F9">
        <v>18871462</v>
      </c>
      <c r="G9">
        <v>17624684</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4298270</v>
      </c>
      <c r="AI9">
        <v>0</v>
      </c>
      <c r="AJ9">
        <v>0</v>
      </c>
      <c r="AK9">
        <v>0</v>
      </c>
      <c r="AL9">
        <v>0</v>
      </c>
      <c r="AM9">
        <v>0</v>
      </c>
      <c r="AN9">
        <v>0</v>
      </c>
      <c r="AO9">
        <v>0</v>
      </c>
      <c r="AP9">
        <v>0</v>
      </c>
      <c r="AQ9">
        <v>0</v>
      </c>
      <c r="AR9">
        <v>0</v>
      </c>
      <c r="AS9">
        <v>0</v>
      </c>
      <c r="AT9">
        <v>0</v>
      </c>
      <c r="AU9">
        <v>0</v>
      </c>
      <c r="AV9">
        <v>0</v>
      </c>
      <c r="AW9">
        <v>0</v>
      </c>
      <c r="AX9">
        <v>5479332</v>
      </c>
      <c r="AY9">
        <v>5093563</v>
      </c>
      <c r="AZ9">
        <v>5790416</v>
      </c>
      <c r="BA9">
        <v>5306057</v>
      </c>
      <c r="BB9">
        <v>5417293</v>
      </c>
      <c r="BC9">
        <v>5177444</v>
      </c>
      <c r="BD9"/>
      <c r="BE9"/>
      <c r="BF9"/>
      <c r="BG9"/>
      <c r="BH9"/>
      <c r="BI9"/>
      <c r="BJ9"/>
      <c r="BK9"/>
      <c r="BL9"/>
      <c r="BM9"/>
      <c r="BN9"/>
      <c r="BO9"/>
      <c r="BP9"/>
      <c r="BQ9"/>
      <c r="BR9"/>
      <c r="BS9"/>
      <c r="BT9"/>
    </row>
    <row r="10" spans="1:72" x14ac:dyDescent="0.3">
      <c r="A10" t="s">
        <v>2497</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80</v>
      </c>
      <c r="AQ10">
        <v>0</v>
      </c>
      <c r="AR10">
        <v>1628.42</v>
      </c>
      <c r="AS10">
        <v>301</v>
      </c>
      <c r="AT10">
        <v>1125</v>
      </c>
      <c r="AU10">
        <v>0</v>
      </c>
      <c r="AV10">
        <v>376.1</v>
      </c>
      <c r="AW10">
        <v>250</v>
      </c>
      <c r="AX10">
        <v>0</v>
      </c>
      <c r="AY10">
        <v>0</v>
      </c>
      <c r="AZ10">
        <v>0</v>
      </c>
      <c r="BA10">
        <v>0</v>
      </c>
      <c r="BB10">
        <v>0</v>
      </c>
      <c r="BC10">
        <v>0</v>
      </c>
      <c r="BD10"/>
      <c r="BE10"/>
      <c r="BF10"/>
      <c r="BG10"/>
      <c r="BH10"/>
      <c r="BI10"/>
      <c r="BJ10"/>
      <c r="BK10"/>
      <c r="BL10"/>
      <c r="BM10"/>
      <c r="BN10"/>
      <c r="BO10"/>
      <c r="BP10"/>
      <c r="BQ10"/>
      <c r="BR10"/>
      <c r="BS10"/>
      <c r="BT10"/>
    </row>
    <row r="11" spans="1:72" x14ac:dyDescent="0.3">
      <c r="A11" t="s">
        <v>2470</v>
      </c>
      <c r="B11">
        <v>0</v>
      </c>
      <c r="C11">
        <v>0</v>
      </c>
      <c r="D11">
        <v>19229512.84</v>
      </c>
      <c r="E11">
        <v>20407560</v>
      </c>
      <c r="F11">
        <v>0</v>
      </c>
      <c r="G11">
        <v>0</v>
      </c>
      <c r="H11">
        <v>20166634.739999998</v>
      </c>
      <c r="I11">
        <v>21284694</v>
      </c>
      <c r="J11">
        <v>19835801</v>
      </c>
      <c r="K11">
        <v>19635907</v>
      </c>
      <c r="L11">
        <v>19241653.609999999</v>
      </c>
      <c r="M11">
        <v>18720755</v>
      </c>
      <c r="N11">
        <v>18714565</v>
      </c>
      <c r="O11">
        <v>18197743</v>
      </c>
      <c r="P11">
        <v>17071011.93</v>
      </c>
      <c r="Q11">
        <v>15467001</v>
      </c>
      <c r="R11">
        <v>14875867</v>
      </c>
      <c r="S11">
        <v>14156099</v>
      </c>
      <c r="T11">
        <v>14116309.539999999</v>
      </c>
      <c r="U11">
        <v>14246107</v>
      </c>
      <c r="V11">
        <v>15132585</v>
      </c>
      <c r="W11">
        <v>16068769</v>
      </c>
      <c r="X11">
        <v>16388529.470000001</v>
      </c>
      <c r="Y11">
        <v>15730925</v>
      </c>
      <c r="Z11">
        <v>15899657</v>
      </c>
      <c r="AA11">
        <v>15190761</v>
      </c>
      <c r="AB11">
        <v>16316038.91</v>
      </c>
      <c r="AC11">
        <v>15378163</v>
      </c>
      <c r="AD11">
        <v>14753913</v>
      </c>
      <c r="AE11">
        <v>14796648</v>
      </c>
      <c r="AF11">
        <v>15115609.6</v>
      </c>
      <c r="AG11">
        <v>13191004</v>
      </c>
      <c r="AH11">
        <v>8432374</v>
      </c>
      <c r="AI11">
        <v>11779171</v>
      </c>
      <c r="AJ11">
        <v>11726791.279999999</v>
      </c>
      <c r="AK11">
        <v>10186426</v>
      </c>
      <c r="AL11">
        <v>9930957</v>
      </c>
      <c r="AM11">
        <v>9769284</v>
      </c>
      <c r="AN11">
        <v>9364896.6099999994</v>
      </c>
      <c r="AO11">
        <v>9028670</v>
      </c>
      <c r="AP11">
        <v>6413920</v>
      </c>
      <c r="AQ11">
        <v>6252229</v>
      </c>
      <c r="AR11">
        <v>5609514.5300000003</v>
      </c>
      <c r="AS11">
        <v>5012885</v>
      </c>
      <c r="AT11">
        <v>5188833</v>
      </c>
      <c r="AU11">
        <v>5605001</v>
      </c>
      <c r="AV11">
        <v>5772882.1299999999</v>
      </c>
      <c r="AW11">
        <v>4825466</v>
      </c>
      <c r="AX11">
        <v>0</v>
      </c>
      <c r="AY11">
        <v>0</v>
      </c>
      <c r="AZ11">
        <v>0</v>
      </c>
      <c r="BA11">
        <v>0</v>
      </c>
      <c r="BB11">
        <v>0</v>
      </c>
      <c r="BC11">
        <v>0</v>
      </c>
      <c r="BD11"/>
      <c r="BE11"/>
      <c r="BF11"/>
      <c r="BG11"/>
      <c r="BH11"/>
      <c r="BI11"/>
      <c r="BJ11"/>
      <c r="BK11"/>
      <c r="BL11"/>
      <c r="BM11"/>
      <c r="BN11"/>
      <c r="BO11"/>
      <c r="BP11"/>
      <c r="BQ11"/>
      <c r="BR11"/>
      <c r="BS11"/>
      <c r="BT11"/>
    </row>
    <row r="12" spans="1:72" x14ac:dyDescent="0.3">
      <c r="A12" t="s">
        <v>2711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35000</v>
      </c>
      <c r="AA12">
        <v>84500</v>
      </c>
      <c r="AB12">
        <v>95000</v>
      </c>
      <c r="AC12">
        <v>100000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354</v>
      </c>
      <c r="AY12">
        <v>423</v>
      </c>
      <c r="AZ12">
        <v>437</v>
      </c>
      <c r="BA12">
        <v>1301</v>
      </c>
      <c r="BB12">
        <v>754</v>
      </c>
      <c r="BC12">
        <v>666</v>
      </c>
      <c r="BD12"/>
      <c r="BE12"/>
      <c r="BF12"/>
      <c r="BG12"/>
      <c r="BH12"/>
      <c r="BI12"/>
      <c r="BJ12"/>
      <c r="BK12"/>
      <c r="BL12"/>
      <c r="BM12"/>
      <c r="BN12"/>
      <c r="BO12"/>
      <c r="BP12"/>
      <c r="BQ12"/>
      <c r="BR12"/>
      <c r="BS12"/>
      <c r="BT12"/>
    </row>
    <row r="13" spans="1:72" x14ac:dyDescent="0.3">
      <c r="A13" t="s">
        <v>2497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35000</v>
      </c>
      <c r="AA13">
        <v>84500</v>
      </c>
      <c r="AB13">
        <v>95000</v>
      </c>
      <c r="AC13">
        <v>100000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354</v>
      </c>
      <c r="AY13">
        <v>423</v>
      </c>
      <c r="AZ13">
        <v>437</v>
      </c>
      <c r="BA13">
        <v>1301</v>
      </c>
      <c r="BB13">
        <v>754</v>
      </c>
      <c r="BC13">
        <v>666</v>
      </c>
      <c r="BD13"/>
      <c r="BE13"/>
      <c r="BF13"/>
      <c r="BG13"/>
      <c r="BH13"/>
      <c r="BI13"/>
      <c r="BJ13"/>
      <c r="BK13"/>
      <c r="BL13"/>
      <c r="BM13"/>
      <c r="BN13"/>
      <c r="BO13"/>
      <c r="BP13"/>
      <c r="BQ13"/>
      <c r="BR13"/>
      <c r="BS13"/>
      <c r="BT13"/>
    </row>
    <row r="14" spans="1:72" x14ac:dyDescent="0.3">
      <c r="A14" t="s">
        <v>791</v>
      </c>
      <c r="B14">
        <v>3188983</v>
      </c>
      <c r="C14">
        <v>3888710</v>
      </c>
      <c r="D14">
        <v>2372085.73</v>
      </c>
      <c r="E14">
        <v>2669384</v>
      </c>
      <c r="F14">
        <v>3190459</v>
      </c>
      <c r="G14">
        <v>2738839</v>
      </c>
      <c r="H14">
        <v>4828455.68</v>
      </c>
      <c r="I14">
        <v>2885118</v>
      </c>
      <c r="J14">
        <v>4203825</v>
      </c>
      <c r="K14">
        <v>3614558</v>
      </c>
      <c r="L14">
        <v>3822985.49</v>
      </c>
      <c r="M14">
        <v>3572779</v>
      </c>
      <c r="N14">
        <v>4423856</v>
      </c>
      <c r="O14">
        <v>4669631</v>
      </c>
      <c r="P14">
        <v>3950534.97</v>
      </c>
      <c r="Q14">
        <v>2519035</v>
      </c>
      <c r="R14">
        <v>4346762</v>
      </c>
      <c r="S14">
        <v>4442010</v>
      </c>
      <c r="T14">
        <v>3085251.64</v>
      </c>
      <c r="U14">
        <v>4330901</v>
      </c>
      <c r="V14">
        <v>7175044</v>
      </c>
      <c r="W14">
        <v>6200861</v>
      </c>
      <c r="X14">
        <v>5059252.3600000003</v>
      </c>
      <c r="Y14">
        <v>3399470</v>
      </c>
      <c r="Z14">
        <v>4703751</v>
      </c>
      <c r="AA14">
        <v>3672746</v>
      </c>
      <c r="AB14">
        <v>2519497.23</v>
      </c>
      <c r="AC14">
        <v>1808426</v>
      </c>
      <c r="AD14">
        <v>2682563</v>
      </c>
      <c r="AE14">
        <v>2343076</v>
      </c>
      <c r="AF14">
        <v>2864932.21</v>
      </c>
      <c r="AG14">
        <v>1571348</v>
      </c>
      <c r="AH14">
        <v>1568464</v>
      </c>
      <c r="AI14">
        <v>1644073</v>
      </c>
      <c r="AJ14">
        <v>1426532.18</v>
      </c>
      <c r="AK14">
        <v>781637</v>
      </c>
      <c r="AL14">
        <v>1151611</v>
      </c>
      <c r="AM14">
        <v>1484317</v>
      </c>
      <c r="AN14">
        <v>1087089.8500000001</v>
      </c>
      <c r="AO14">
        <v>668795</v>
      </c>
      <c r="AP14">
        <v>1162347</v>
      </c>
      <c r="AQ14">
        <v>1263813</v>
      </c>
      <c r="AR14">
        <v>932209.41</v>
      </c>
      <c r="AS14">
        <v>720286</v>
      </c>
      <c r="AT14">
        <v>1011094</v>
      </c>
      <c r="AU14">
        <v>759161</v>
      </c>
      <c r="AV14">
        <v>629388.07999999996</v>
      </c>
      <c r="AW14">
        <v>740122</v>
      </c>
      <c r="AX14">
        <v>906641</v>
      </c>
      <c r="AY14">
        <v>1265746</v>
      </c>
      <c r="AZ14">
        <v>1592505</v>
      </c>
      <c r="BA14">
        <v>2206366</v>
      </c>
      <c r="BB14">
        <v>1922763</v>
      </c>
      <c r="BC14">
        <v>2051413</v>
      </c>
      <c r="BD14"/>
      <c r="BE14"/>
      <c r="BF14"/>
      <c r="BG14"/>
      <c r="BH14"/>
      <c r="BI14"/>
      <c r="BJ14"/>
      <c r="BK14"/>
      <c r="BL14"/>
      <c r="BM14"/>
      <c r="BN14"/>
      <c r="BO14"/>
      <c r="BP14"/>
      <c r="BQ14"/>
      <c r="BR14"/>
      <c r="BS14"/>
      <c r="BT14"/>
    </row>
    <row r="15" spans="1:72" x14ac:dyDescent="0.3">
      <c r="A15" t="s">
        <v>2472</v>
      </c>
      <c r="B15">
        <v>280841</v>
      </c>
      <c r="C15">
        <v>119184</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3026103</v>
      </c>
      <c r="AP15">
        <v>2250593</v>
      </c>
      <c r="AQ15">
        <v>1744297</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2716</v>
      </c>
      <c r="B16">
        <v>0</v>
      </c>
      <c r="C16">
        <v>0</v>
      </c>
      <c r="D16">
        <v>0</v>
      </c>
      <c r="E16">
        <v>128315</v>
      </c>
      <c r="F16">
        <v>50651</v>
      </c>
      <c r="G16">
        <v>342548</v>
      </c>
      <c r="H16">
        <v>0</v>
      </c>
      <c r="I16">
        <v>0</v>
      </c>
      <c r="J16">
        <v>0</v>
      </c>
      <c r="K16">
        <v>0</v>
      </c>
      <c r="L16">
        <v>5772.18</v>
      </c>
      <c r="M16">
        <v>0</v>
      </c>
      <c r="N16">
        <v>67111</v>
      </c>
      <c r="O16">
        <v>0</v>
      </c>
      <c r="P16">
        <v>82917.259999999995</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2717</v>
      </c>
      <c r="B17">
        <v>0</v>
      </c>
      <c r="C17">
        <v>0</v>
      </c>
      <c r="D17">
        <v>0</v>
      </c>
      <c r="E17">
        <v>128315</v>
      </c>
      <c r="F17">
        <v>50651</v>
      </c>
      <c r="G17">
        <v>342548</v>
      </c>
      <c r="H17">
        <v>0</v>
      </c>
      <c r="I17">
        <v>0</v>
      </c>
      <c r="J17">
        <v>0</v>
      </c>
      <c r="K17">
        <v>0</v>
      </c>
      <c r="L17">
        <v>5772.18</v>
      </c>
      <c r="M17">
        <v>0</v>
      </c>
      <c r="N17">
        <v>67111</v>
      </c>
      <c r="O17">
        <v>0</v>
      </c>
      <c r="P17">
        <v>82917.259999999995</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2718</v>
      </c>
      <c r="B18">
        <v>1397597</v>
      </c>
      <c r="C18">
        <v>1365601</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3103</v>
      </c>
      <c r="B19">
        <v>6672</v>
      </c>
      <c r="C19">
        <v>2576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3104</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86937</v>
      </c>
      <c r="AQ20">
        <v>32519</v>
      </c>
      <c r="AR20">
        <v>63261.61</v>
      </c>
      <c r="AS20">
        <v>63087</v>
      </c>
      <c r="AT20">
        <v>217928</v>
      </c>
      <c r="AU20">
        <v>111365</v>
      </c>
      <c r="AV20">
        <v>406478.54</v>
      </c>
      <c r="AW20">
        <v>241978</v>
      </c>
      <c r="AX20">
        <v>168412</v>
      </c>
      <c r="AY20">
        <v>0</v>
      </c>
      <c r="AZ20">
        <v>0</v>
      </c>
      <c r="BA20">
        <v>0</v>
      </c>
      <c r="BB20">
        <v>0</v>
      </c>
      <c r="BC20">
        <v>0</v>
      </c>
      <c r="BD20"/>
      <c r="BE20"/>
      <c r="BF20"/>
      <c r="BG20"/>
      <c r="BH20"/>
      <c r="BI20"/>
      <c r="BJ20"/>
      <c r="BK20"/>
      <c r="BL20"/>
      <c r="BM20"/>
      <c r="BN20"/>
      <c r="BO20"/>
      <c r="BP20"/>
      <c r="BQ20"/>
      <c r="BR20"/>
      <c r="BS20"/>
      <c r="BT20"/>
    </row>
    <row r="21" spans="1:72" x14ac:dyDescent="0.3">
      <c r="A21" t="s">
        <v>3105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86937</v>
      </c>
      <c r="AQ21">
        <v>32519</v>
      </c>
      <c r="AR21">
        <v>63261.61</v>
      </c>
      <c r="AS21">
        <v>63087</v>
      </c>
      <c r="AT21">
        <v>217928</v>
      </c>
      <c r="AU21">
        <v>111365</v>
      </c>
      <c r="AV21">
        <v>406478.54</v>
      </c>
      <c r="AW21">
        <v>241978</v>
      </c>
      <c r="AX21">
        <v>168412</v>
      </c>
      <c r="AY21">
        <v>0</v>
      </c>
      <c r="AZ21">
        <v>0</v>
      </c>
      <c r="BA21">
        <v>0</v>
      </c>
      <c r="BB21">
        <v>0</v>
      </c>
      <c r="BC21">
        <v>0</v>
      </c>
      <c r="BD21"/>
      <c r="BE21"/>
      <c r="BF21"/>
      <c r="BG21"/>
      <c r="BH21"/>
      <c r="BI21"/>
      <c r="BJ21"/>
      <c r="BK21"/>
      <c r="BL21"/>
      <c r="BM21"/>
      <c r="BN21"/>
      <c r="BO21"/>
      <c r="BP21"/>
      <c r="BQ21"/>
      <c r="BR21"/>
      <c r="BS21"/>
      <c r="BT21"/>
    </row>
    <row r="22" spans="1:72" x14ac:dyDescent="0.3">
      <c r="A22" t="s">
        <v>2473</v>
      </c>
      <c r="B22">
        <v>438508</v>
      </c>
      <c r="C22">
        <v>395224</v>
      </c>
      <c r="D22">
        <v>212130.16</v>
      </c>
      <c r="E22">
        <v>230505</v>
      </c>
      <c r="F22">
        <v>1922386</v>
      </c>
      <c r="G22">
        <v>2229502</v>
      </c>
      <c r="H22">
        <v>521344.55</v>
      </c>
      <c r="I22">
        <v>301974</v>
      </c>
      <c r="J22">
        <v>402748</v>
      </c>
      <c r="K22">
        <v>292068</v>
      </c>
      <c r="L22">
        <v>546831.31000000006</v>
      </c>
      <c r="M22">
        <v>399905</v>
      </c>
      <c r="N22">
        <v>238125</v>
      </c>
      <c r="O22">
        <v>243422</v>
      </c>
      <c r="P22">
        <v>443354.78</v>
      </c>
      <c r="Q22">
        <v>328525</v>
      </c>
      <c r="R22">
        <v>503197</v>
      </c>
      <c r="S22">
        <v>539535</v>
      </c>
      <c r="T22">
        <v>508453.93</v>
      </c>
      <c r="U22">
        <v>1649173</v>
      </c>
      <c r="V22">
        <v>2207109</v>
      </c>
      <c r="W22">
        <v>2062960</v>
      </c>
      <c r="X22">
        <v>1942220.77</v>
      </c>
      <c r="Y22">
        <v>2597572</v>
      </c>
      <c r="Z22">
        <v>1836250</v>
      </c>
      <c r="AA22">
        <v>943638</v>
      </c>
      <c r="AB22">
        <v>686131.87</v>
      </c>
      <c r="AC22">
        <v>486147</v>
      </c>
      <c r="AD22">
        <v>722279</v>
      </c>
      <c r="AE22">
        <v>119237</v>
      </c>
      <c r="AF22">
        <v>153136.15</v>
      </c>
      <c r="AG22">
        <v>128465</v>
      </c>
      <c r="AH22">
        <v>94295</v>
      </c>
      <c r="AI22">
        <v>91051</v>
      </c>
      <c r="AJ22">
        <v>78963.63</v>
      </c>
      <c r="AK22">
        <v>1411769</v>
      </c>
      <c r="AL22">
        <v>55114</v>
      </c>
      <c r="AM22">
        <v>54239</v>
      </c>
      <c r="AN22">
        <v>112352.41</v>
      </c>
      <c r="AO22">
        <v>141701</v>
      </c>
      <c r="AP22">
        <v>2184803</v>
      </c>
      <c r="AQ22">
        <v>4653055</v>
      </c>
      <c r="AR22">
        <v>2459171.2000000002</v>
      </c>
      <c r="AS22">
        <v>2161355</v>
      </c>
      <c r="AT22">
        <v>1877817</v>
      </c>
      <c r="AU22">
        <v>1984990</v>
      </c>
      <c r="AV22">
        <v>1551132.21</v>
      </c>
      <c r="AW22">
        <v>1893925</v>
      </c>
      <c r="AX22">
        <v>2204746</v>
      </c>
      <c r="AY22">
        <v>3828304</v>
      </c>
      <c r="AZ22">
        <v>3047683</v>
      </c>
      <c r="BA22">
        <v>2686550</v>
      </c>
      <c r="BB22">
        <v>3147242</v>
      </c>
      <c r="BC22">
        <v>2769916</v>
      </c>
      <c r="BD22"/>
      <c r="BE22"/>
      <c r="BF22"/>
      <c r="BG22"/>
      <c r="BH22"/>
      <c r="BI22"/>
      <c r="BJ22"/>
      <c r="BK22"/>
      <c r="BL22"/>
      <c r="BM22"/>
      <c r="BN22"/>
      <c r="BO22"/>
      <c r="BP22"/>
      <c r="BQ22"/>
      <c r="BR22"/>
      <c r="BS22"/>
      <c r="BT22"/>
    </row>
    <row r="23" spans="1:72" x14ac:dyDescent="0.3">
      <c r="A23" t="s">
        <v>2474</v>
      </c>
      <c r="B23">
        <v>438508</v>
      </c>
      <c r="C23">
        <v>395224</v>
      </c>
      <c r="D23">
        <v>0</v>
      </c>
      <c r="E23">
        <v>0</v>
      </c>
      <c r="F23">
        <v>1922386</v>
      </c>
      <c r="G23">
        <v>2229502</v>
      </c>
      <c r="H23">
        <v>0</v>
      </c>
      <c r="I23">
        <v>0</v>
      </c>
      <c r="J23">
        <v>0</v>
      </c>
      <c r="K23">
        <v>0</v>
      </c>
      <c r="L23">
        <v>546831.31000000006</v>
      </c>
      <c r="M23">
        <v>0</v>
      </c>
      <c r="N23">
        <v>0</v>
      </c>
      <c r="O23">
        <v>243422</v>
      </c>
      <c r="P23">
        <v>443354.78</v>
      </c>
      <c r="Q23">
        <v>328525</v>
      </c>
      <c r="R23">
        <v>503197</v>
      </c>
      <c r="S23">
        <v>0</v>
      </c>
      <c r="T23">
        <v>508453.93</v>
      </c>
      <c r="U23">
        <v>1649173</v>
      </c>
      <c r="V23">
        <v>2207109</v>
      </c>
      <c r="W23">
        <v>2062960</v>
      </c>
      <c r="X23">
        <v>1942220.77</v>
      </c>
      <c r="Y23">
        <v>0</v>
      </c>
      <c r="Z23">
        <v>0</v>
      </c>
      <c r="AA23">
        <v>0</v>
      </c>
      <c r="AB23">
        <v>0</v>
      </c>
      <c r="AC23">
        <v>0</v>
      </c>
      <c r="AD23">
        <v>0</v>
      </c>
      <c r="AE23">
        <v>0</v>
      </c>
      <c r="AF23">
        <v>0</v>
      </c>
      <c r="AG23">
        <v>0</v>
      </c>
      <c r="AH23">
        <v>0</v>
      </c>
      <c r="AI23">
        <v>0</v>
      </c>
      <c r="AJ23">
        <v>0</v>
      </c>
      <c r="AK23">
        <v>1411769</v>
      </c>
      <c r="AL23">
        <v>55114</v>
      </c>
      <c r="AM23">
        <v>0</v>
      </c>
      <c r="AN23">
        <v>0</v>
      </c>
      <c r="AO23">
        <v>141701</v>
      </c>
      <c r="AP23">
        <v>2184803</v>
      </c>
      <c r="AQ23">
        <v>4653055</v>
      </c>
      <c r="AR23">
        <v>2459171.2000000002</v>
      </c>
      <c r="AS23">
        <v>2161355</v>
      </c>
      <c r="AT23">
        <v>1877817</v>
      </c>
      <c r="AU23">
        <v>1984990</v>
      </c>
      <c r="AV23">
        <v>1551132.21</v>
      </c>
      <c r="AW23">
        <v>1893925</v>
      </c>
      <c r="AX23">
        <v>2204746</v>
      </c>
      <c r="AY23">
        <v>0</v>
      </c>
      <c r="AZ23">
        <v>0</v>
      </c>
      <c r="BA23">
        <v>0</v>
      </c>
      <c r="BB23">
        <v>0</v>
      </c>
      <c r="BC23">
        <v>0</v>
      </c>
      <c r="BD23"/>
      <c r="BE23"/>
      <c r="BF23"/>
      <c r="BG23"/>
      <c r="BH23"/>
      <c r="BI23"/>
      <c r="BJ23"/>
      <c r="BK23"/>
      <c r="BL23"/>
      <c r="BM23"/>
      <c r="BN23"/>
      <c r="BO23"/>
      <c r="BP23"/>
      <c r="BQ23"/>
      <c r="BR23"/>
      <c r="BS23"/>
      <c r="BT23"/>
    </row>
    <row r="24" spans="1:72" x14ac:dyDescent="0.3">
      <c r="A24" t="s">
        <v>792</v>
      </c>
      <c r="B24">
        <v>41188198</v>
      </c>
      <c r="C24">
        <v>42380711</v>
      </c>
      <c r="D24">
        <v>42155398.490000002</v>
      </c>
      <c r="E24">
        <v>41899232</v>
      </c>
      <c r="F24">
        <v>51593156</v>
      </c>
      <c r="G24">
        <v>55337328</v>
      </c>
      <c r="H24">
        <v>47142151.490000002</v>
      </c>
      <c r="I24">
        <v>37690368</v>
      </c>
      <c r="J24">
        <v>37623470</v>
      </c>
      <c r="K24">
        <v>46038275</v>
      </c>
      <c r="L24">
        <v>34904673.119999997</v>
      </c>
      <c r="M24">
        <v>33068513</v>
      </c>
      <c r="N24">
        <v>33351874</v>
      </c>
      <c r="O24">
        <v>34016545</v>
      </c>
      <c r="P24">
        <v>34840859.859999999</v>
      </c>
      <c r="Q24">
        <v>30259894</v>
      </c>
      <c r="R24">
        <v>31977084</v>
      </c>
      <c r="S24">
        <v>31987347</v>
      </c>
      <c r="T24">
        <v>31899338.789999999</v>
      </c>
      <c r="U24">
        <v>33782164</v>
      </c>
      <c r="V24">
        <v>39486560</v>
      </c>
      <c r="W24">
        <v>40263975</v>
      </c>
      <c r="X24">
        <v>38006869.409999996</v>
      </c>
      <c r="Y24">
        <v>33747659</v>
      </c>
      <c r="Z24">
        <v>37114588</v>
      </c>
      <c r="AA24">
        <v>48385616</v>
      </c>
      <c r="AB24">
        <v>39126511.299999997</v>
      </c>
      <c r="AC24">
        <v>35335317</v>
      </c>
      <c r="AD24">
        <v>47002207</v>
      </c>
      <c r="AE24">
        <v>35671257</v>
      </c>
      <c r="AF24">
        <v>34964881.549999997</v>
      </c>
      <c r="AG24">
        <v>30739158</v>
      </c>
      <c r="AH24">
        <v>41310940</v>
      </c>
      <c r="AI24">
        <v>51532871</v>
      </c>
      <c r="AJ24">
        <v>38103408.68</v>
      </c>
      <c r="AK24">
        <v>37942806</v>
      </c>
      <c r="AL24">
        <v>46675699</v>
      </c>
      <c r="AM24">
        <v>46945605</v>
      </c>
      <c r="AN24">
        <v>33177859.460000001</v>
      </c>
      <c r="AO24">
        <v>35800620</v>
      </c>
      <c r="AP24">
        <v>40642573</v>
      </c>
      <c r="AQ24">
        <v>41757249</v>
      </c>
      <c r="AR24">
        <v>25902939.800000001</v>
      </c>
      <c r="AS24">
        <v>33843030</v>
      </c>
      <c r="AT24">
        <v>32998589</v>
      </c>
      <c r="AU24">
        <v>46098883</v>
      </c>
      <c r="AV24">
        <v>33571381.950000003</v>
      </c>
      <c r="AW24">
        <v>30647347</v>
      </c>
      <c r="AX24">
        <v>36161701</v>
      </c>
      <c r="AY24">
        <v>38968184</v>
      </c>
      <c r="AZ24">
        <v>26958321</v>
      </c>
      <c r="BA24">
        <v>23533770</v>
      </c>
      <c r="BB24">
        <v>24162312</v>
      </c>
      <c r="BC24">
        <v>26450307</v>
      </c>
      <c r="BD24"/>
      <c r="BE24"/>
      <c r="BF24"/>
      <c r="BG24"/>
      <c r="BH24"/>
      <c r="BI24"/>
      <c r="BJ24"/>
      <c r="BK24"/>
      <c r="BL24"/>
      <c r="BM24"/>
      <c r="BN24"/>
      <c r="BO24"/>
      <c r="BP24"/>
      <c r="BQ24"/>
      <c r="BR24"/>
      <c r="BS24"/>
      <c r="BT24"/>
    </row>
    <row r="25" spans="1:72" x14ac:dyDescent="0.3">
      <c r="A25" t="s">
        <v>2475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2476</v>
      </c>
      <c r="B26">
        <v>0</v>
      </c>
      <c r="C26">
        <v>0</v>
      </c>
      <c r="D26">
        <v>0</v>
      </c>
      <c r="E26">
        <v>0</v>
      </c>
      <c r="F26">
        <v>0</v>
      </c>
      <c r="G26">
        <v>0</v>
      </c>
      <c r="H26">
        <v>0</v>
      </c>
      <c r="I26">
        <v>0</v>
      </c>
      <c r="J26">
        <v>0</v>
      </c>
      <c r="K26">
        <v>0</v>
      </c>
      <c r="L26">
        <v>0</v>
      </c>
      <c r="M26">
        <v>0</v>
      </c>
      <c r="N26">
        <v>0</v>
      </c>
      <c r="O26">
        <v>0</v>
      </c>
      <c r="P26">
        <v>0</v>
      </c>
      <c r="Q26">
        <v>0</v>
      </c>
      <c r="R26">
        <v>0</v>
      </c>
      <c r="S26">
        <v>0</v>
      </c>
      <c r="T26">
        <v>0</v>
      </c>
      <c r="U26">
        <v>0</v>
      </c>
      <c r="V26">
        <v>558181</v>
      </c>
      <c r="W26">
        <v>0</v>
      </c>
      <c r="X26">
        <v>0</v>
      </c>
      <c r="Y26">
        <v>1227694</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1347212</v>
      </c>
      <c r="AY26">
        <v>0</v>
      </c>
      <c r="AZ26">
        <v>0</v>
      </c>
      <c r="BA26">
        <v>0</v>
      </c>
      <c r="BB26">
        <v>0</v>
      </c>
      <c r="BC26">
        <v>0</v>
      </c>
      <c r="BD26"/>
      <c r="BE26"/>
      <c r="BF26"/>
      <c r="BG26"/>
      <c r="BH26"/>
      <c r="BI26"/>
      <c r="BJ26"/>
      <c r="BK26"/>
      <c r="BL26"/>
      <c r="BM26"/>
      <c r="BN26"/>
      <c r="BO26"/>
      <c r="BP26"/>
      <c r="BQ26"/>
      <c r="BR26"/>
      <c r="BS26"/>
      <c r="BT26"/>
    </row>
    <row r="27" spans="1:72" x14ac:dyDescent="0.3">
      <c r="A27" t="s">
        <v>2469</v>
      </c>
      <c r="B27">
        <v>0</v>
      </c>
      <c r="C27">
        <v>0</v>
      </c>
      <c r="D27">
        <v>0</v>
      </c>
      <c r="E27">
        <v>0</v>
      </c>
      <c r="F27">
        <v>0</v>
      </c>
      <c r="G27">
        <v>0</v>
      </c>
      <c r="H27">
        <v>0</v>
      </c>
      <c r="I27">
        <v>0</v>
      </c>
      <c r="J27">
        <v>0</v>
      </c>
      <c r="K27">
        <v>0</v>
      </c>
      <c r="L27">
        <v>0</v>
      </c>
      <c r="M27">
        <v>0</v>
      </c>
      <c r="N27">
        <v>0</v>
      </c>
      <c r="O27">
        <v>0</v>
      </c>
      <c r="P27">
        <v>0</v>
      </c>
      <c r="Q27">
        <v>0</v>
      </c>
      <c r="R27">
        <v>0</v>
      </c>
      <c r="S27">
        <v>0</v>
      </c>
      <c r="T27">
        <v>0</v>
      </c>
      <c r="U27">
        <v>0</v>
      </c>
      <c r="V27">
        <v>558181</v>
      </c>
      <c r="W27">
        <v>0</v>
      </c>
      <c r="X27">
        <v>0</v>
      </c>
      <c r="Y27">
        <v>1227694</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1347212</v>
      </c>
      <c r="AY27">
        <v>0</v>
      </c>
      <c r="AZ27">
        <v>0</v>
      </c>
      <c r="BA27">
        <v>0</v>
      </c>
      <c r="BB27">
        <v>0</v>
      </c>
      <c r="BC27">
        <v>0</v>
      </c>
      <c r="BD27"/>
      <c r="BE27"/>
      <c r="BF27"/>
      <c r="BG27"/>
      <c r="BH27"/>
      <c r="BI27"/>
      <c r="BJ27"/>
      <c r="BK27"/>
      <c r="BL27"/>
      <c r="BM27"/>
      <c r="BN27"/>
      <c r="BO27"/>
      <c r="BP27"/>
      <c r="BQ27"/>
      <c r="BR27"/>
      <c r="BS27"/>
      <c r="BT27"/>
    </row>
    <row r="28" spans="1:72" x14ac:dyDescent="0.3">
      <c r="A28" t="s">
        <v>2481</v>
      </c>
      <c r="B28">
        <v>0</v>
      </c>
      <c r="C28">
        <v>0</v>
      </c>
      <c r="D28">
        <v>0</v>
      </c>
      <c r="E28">
        <v>0</v>
      </c>
      <c r="F28">
        <v>0</v>
      </c>
      <c r="G28">
        <v>0</v>
      </c>
      <c r="H28">
        <v>67032.210000000006</v>
      </c>
      <c r="I28">
        <v>68032</v>
      </c>
      <c r="J28">
        <v>59976</v>
      </c>
      <c r="K28">
        <v>59976</v>
      </c>
      <c r="L28">
        <v>59976.21</v>
      </c>
      <c r="M28">
        <v>59976</v>
      </c>
      <c r="N28">
        <v>59976</v>
      </c>
      <c r="O28">
        <v>59976</v>
      </c>
      <c r="P28">
        <v>59399.31</v>
      </c>
      <c r="Q28">
        <v>59399</v>
      </c>
      <c r="R28">
        <v>59399</v>
      </c>
      <c r="S28">
        <v>59399</v>
      </c>
      <c r="T28">
        <v>59399.31</v>
      </c>
      <c r="U28">
        <v>58399</v>
      </c>
      <c r="V28">
        <v>58399</v>
      </c>
      <c r="W28">
        <v>58399</v>
      </c>
      <c r="X28">
        <v>58399.31</v>
      </c>
      <c r="Y28">
        <v>58399</v>
      </c>
      <c r="Z28">
        <v>58399</v>
      </c>
      <c r="AA28">
        <v>58399</v>
      </c>
      <c r="AB28">
        <v>58399.31</v>
      </c>
      <c r="AC28">
        <v>104361</v>
      </c>
      <c r="AD28">
        <v>104361</v>
      </c>
      <c r="AE28">
        <v>104361</v>
      </c>
      <c r="AF28">
        <v>104360.75</v>
      </c>
      <c r="AG28">
        <v>104361</v>
      </c>
      <c r="AH28">
        <v>104361</v>
      </c>
      <c r="AI28">
        <v>106714</v>
      </c>
      <c r="AJ28">
        <v>107217.76</v>
      </c>
      <c r="AK28">
        <v>106714</v>
      </c>
      <c r="AL28">
        <v>106714</v>
      </c>
      <c r="AM28">
        <v>106427</v>
      </c>
      <c r="AN28">
        <v>106426.63</v>
      </c>
      <c r="AO28">
        <v>106427</v>
      </c>
      <c r="AP28">
        <v>106427</v>
      </c>
      <c r="AQ28">
        <v>106329</v>
      </c>
      <c r="AR28">
        <v>106328.86</v>
      </c>
      <c r="AS28">
        <v>1211285</v>
      </c>
      <c r="AT28">
        <v>937958</v>
      </c>
      <c r="AU28">
        <v>3492333</v>
      </c>
      <c r="AV28">
        <v>3259829.7</v>
      </c>
      <c r="AW28">
        <v>217134</v>
      </c>
      <c r="AX28">
        <v>171414</v>
      </c>
      <c r="AY28">
        <v>179828</v>
      </c>
      <c r="AZ28">
        <v>92761</v>
      </c>
      <c r="BA28">
        <v>92761</v>
      </c>
      <c r="BB28">
        <v>92761</v>
      </c>
      <c r="BC28">
        <v>92761</v>
      </c>
      <c r="BD28"/>
      <c r="BE28"/>
      <c r="BF28"/>
      <c r="BG28"/>
      <c r="BH28"/>
      <c r="BI28"/>
      <c r="BJ28"/>
      <c r="BK28"/>
      <c r="BL28"/>
      <c r="BM28"/>
      <c r="BN28"/>
      <c r="BO28"/>
      <c r="BP28"/>
      <c r="BQ28"/>
      <c r="BR28"/>
      <c r="BS28"/>
      <c r="BT28"/>
    </row>
    <row r="29" spans="1:72" x14ac:dyDescent="0.3">
      <c r="A29" t="s">
        <v>2482</v>
      </c>
      <c r="B29">
        <v>727456</v>
      </c>
      <c r="C29">
        <v>772586</v>
      </c>
      <c r="D29">
        <v>830632.77</v>
      </c>
      <c r="E29">
        <v>893234</v>
      </c>
      <c r="F29">
        <v>869681</v>
      </c>
      <c r="G29">
        <v>878601</v>
      </c>
      <c r="H29">
        <v>660122.06000000006</v>
      </c>
      <c r="I29">
        <v>680099</v>
      </c>
      <c r="J29">
        <v>705365</v>
      </c>
      <c r="K29">
        <v>736984</v>
      </c>
      <c r="L29">
        <v>753789.54</v>
      </c>
      <c r="M29">
        <v>807359</v>
      </c>
      <c r="N29">
        <v>840300</v>
      </c>
      <c r="O29">
        <v>864185</v>
      </c>
      <c r="P29">
        <v>89264.81</v>
      </c>
      <c r="Q29">
        <v>0</v>
      </c>
      <c r="R29">
        <v>89647</v>
      </c>
      <c r="S29">
        <v>87244</v>
      </c>
      <c r="T29">
        <v>38896.519999999997</v>
      </c>
      <c r="U29">
        <v>0</v>
      </c>
      <c r="V29">
        <v>10411</v>
      </c>
      <c r="W29">
        <v>0</v>
      </c>
      <c r="X29">
        <v>0</v>
      </c>
      <c r="Y29">
        <v>7897</v>
      </c>
      <c r="Z29">
        <v>0</v>
      </c>
      <c r="AA29">
        <v>0</v>
      </c>
      <c r="AB29">
        <v>0</v>
      </c>
      <c r="AC29">
        <v>1178</v>
      </c>
      <c r="AD29">
        <v>3028</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2483</v>
      </c>
      <c r="B30">
        <v>33728</v>
      </c>
      <c r="C30">
        <v>33123</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3064</v>
      </c>
      <c r="B31">
        <v>693728</v>
      </c>
      <c r="C31">
        <v>739463</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2484</v>
      </c>
      <c r="B32">
        <v>0</v>
      </c>
      <c r="C32">
        <v>0</v>
      </c>
      <c r="D32">
        <v>0</v>
      </c>
      <c r="E32">
        <v>0</v>
      </c>
      <c r="F32">
        <v>0</v>
      </c>
      <c r="G32">
        <v>0</v>
      </c>
      <c r="H32">
        <v>0</v>
      </c>
      <c r="I32">
        <v>0</v>
      </c>
      <c r="J32">
        <v>0</v>
      </c>
      <c r="K32">
        <v>0</v>
      </c>
      <c r="L32">
        <v>0</v>
      </c>
      <c r="M32">
        <v>0</v>
      </c>
      <c r="N32">
        <v>0</v>
      </c>
      <c r="O32">
        <v>0</v>
      </c>
      <c r="P32">
        <v>0</v>
      </c>
      <c r="Q32">
        <v>92874</v>
      </c>
      <c r="R32">
        <v>0</v>
      </c>
      <c r="S32">
        <v>0</v>
      </c>
      <c r="T32">
        <v>0</v>
      </c>
      <c r="U32">
        <v>11175</v>
      </c>
      <c r="V32">
        <v>0</v>
      </c>
      <c r="W32">
        <v>6983</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3106</v>
      </c>
      <c r="B33">
        <v>0</v>
      </c>
      <c r="C33">
        <v>0</v>
      </c>
      <c r="D33">
        <v>0</v>
      </c>
      <c r="E33">
        <v>0</v>
      </c>
      <c r="F33">
        <v>0</v>
      </c>
      <c r="G33">
        <v>0</v>
      </c>
      <c r="H33">
        <v>0</v>
      </c>
      <c r="I33">
        <v>0</v>
      </c>
      <c r="J33">
        <v>0</v>
      </c>
      <c r="K33">
        <v>0</v>
      </c>
      <c r="L33">
        <v>0</v>
      </c>
      <c r="M33">
        <v>0</v>
      </c>
      <c r="N33">
        <v>0</v>
      </c>
      <c r="O33">
        <v>0</v>
      </c>
      <c r="P33">
        <v>0</v>
      </c>
      <c r="Q33">
        <v>0</v>
      </c>
      <c r="R33">
        <v>0</v>
      </c>
      <c r="S33">
        <v>0</v>
      </c>
      <c r="T33">
        <v>577660.24</v>
      </c>
      <c r="U33">
        <v>410700</v>
      </c>
      <c r="V33">
        <v>0</v>
      </c>
      <c r="W33">
        <v>582681</v>
      </c>
      <c r="X33">
        <v>795449.41</v>
      </c>
      <c r="Y33">
        <v>0</v>
      </c>
      <c r="Z33">
        <v>725275</v>
      </c>
      <c r="AA33">
        <v>417681</v>
      </c>
      <c r="AB33">
        <v>568880.93999999994</v>
      </c>
      <c r="AC33">
        <v>519617</v>
      </c>
      <c r="AD33">
        <v>547473</v>
      </c>
      <c r="AE33">
        <v>526529</v>
      </c>
      <c r="AF33">
        <v>653397.78</v>
      </c>
      <c r="AG33">
        <v>0</v>
      </c>
      <c r="AH33">
        <v>0</v>
      </c>
      <c r="AI33">
        <v>0</v>
      </c>
      <c r="AJ33">
        <v>0</v>
      </c>
      <c r="AK33">
        <v>0</v>
      </c>
      <c r="AL33">
        <v>0</v>
      </c>
      <c r="AM33">
        <v>0</v>
      </c>
      <c r="AN33">
        <v>0</v>
      </c>
      <c r="AO33">
        <v>0</v>
      </c>
      <c r="AP33">
        <v>0</v>
      </c>
      <c r="AQ33">
        <v>0</v>
      </c>
      <c r="AR33">
        <v>1221272.5</v>
      </c>
      <c r="AS33">
        <v>1028955</v>
      </c>
      <c r="AT33">
        <v>1445993</v>
      </c>
      <c r="AU33">
        <v>830124</v>
      </c>
      <c r="AV33">
        <v>1464135.56</v>
      </c>
      <c r="AW33">
        <v>1830834</v>
      </c>
      <c r="AX33">
        <v>0</v>
      </c>
      <c r="AY33">
        <v>0</v>
      </c>
      <c r="AZ33">
        <v>0</v>
      </c>
      <c r="BA33">
        <v>0</v>
      </c>
      <c r="BB33">
        <v>0</v>
      </c>
      <c r="BC33">
        <v>0</v>
      </c>
      <c r="BD33"/>
      <c r="BE33"/>
      <c r="BF33"/>
      <c r="BG33"/>
      <c r="BH33"/>
      <c r="BI33"/>
      <c r="BJ33"/>
      <c r="BK33"/>
      <c r="BL33"/>
      <c r="BM33"/>
      <c r="BN33"/>
      <c r="BO33"/>
      <c r="BP33"/>
      <c r="BQ33"/>
      <c r="BR33"/>
      <c r="BS33"/>
      <c r="BT33"/>
    </row>
    <row r="34" spans="1:72" x14ac:dyDescent="0.3">
      <c r="A34" t="s">
        <v>2485</v>
      </c>
      <c r="B34">
        <v>110031</v>
      </c>
      <c r="C34">
        <v>118986</v>
      </c>
      <c r="D34">
        <v>110030.93</v>
      </c>
      <c r="E34">
        <v>112653</v>
      </c>
      <c r="F34">
        <v>123853</v>
      </c>
      <c r="G34">
        <v>123853</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3066</v>
      </c>
      <c r="B35">
        <v>110031</v>
      </c>
      <c r="C35">
        <v>118986</v>
      </c>
      <c r="D35">
        <v>110030.93</v>
      </c>
      <c r="E35">
        <v>112653</v>
      </c>
      <c r="F35">
        <v>123853</v>
      </c>
      <c r="G35">
        <v>123853</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793</v>
      </c>
      <c r="B36">
        <v>117184140</v>
      </c>
      <c r="C36">
        <v>119277521</v>
      </c>
      <c r="D36">
        <v>181240333.21000001</v>
      </c>
      <c r="E36">
        <v>184646571</v>
      </c>
      <c r="F36">
        <v>123840772</v>
      </c>
      <c r="G36">
        <v>122322749</v>
      </c>
      <c r="H36">
        <v>125510307.3</v>
      </c>
      <c r="I36">
        <v>127311226</v>
      </c>
      <c r="J36">
        <v>129252905</v>
      </c>
      <c r="K36">
        <v>127833385</v>
      </c>
      <c r="L36">
        <v>130211973.8</v>
      </c>
      <c r="M36">
        <v>130821075</v>
      </c>
      <c r="N36">
        <v>132358622</v>
      </c>
      <c r="O36">
        <v>133864097</v>
      </c>
      <c r="P36">
        <v>132579258.89</v>
      </c>
      <c r="Q36">
        <v>130658435</v>
      </c>
      <c r="R36">
        <v>129013608</v>
      </c>
      <c r="S36">
        <v>124189615</v>
      </c>
      <c r="T36">
        <v>118271443.2</v>
      </c>
      <c r="U36">
        <v>112111037</v>
      </c>
      <c r="V36">
        <v>103177893</v>
      </c>
      <c r="W36">
        <v>93609051</v>
      </c>
      <c r="X36">
        <v>84291102.599999994</v>
      </c>
      <c r="Y36">
        <v>77428009</v>
      </c>
      <c r="Z36">
        <v>71856437</v>
      </c>
      <c r="AA36">
        <v>65869792</v>
      </c>
      <c r="AB36">
        <v>60702586.420000002</v>
      </c>
      <c r="AC36">
        <v>55409263</v>
      </c>
      <c r="AD36">
        <v>49427146</v>
      </c>
      <c r="AE36">
        <v>42588249</v>
      </c>
      <c r="AF36">
        <v>35922236.159999996</v>
      </c>
      <c r="AG36">
        <v>26712764</v>
      </c>
      <c r="AH36">
        <v>19891685</v>
      </c>
      <c r="AI36">
        <v>14860606</v>
      </c>
      <c r="AJ36">
        <v>11139837.529999999</v>
      </c>
      <c r="AK36">
        <v>8879202</v>
      </c>
      <c r="AL36">
        <v>8420560</v>
      </c>
      <c r="AM36">
        <v>7912978</v>
      </c>
      <c r="AN36">
        <v>7616337.0800000001</v>
      </c>
      <c r="AO36">
        <v>7226623</v>
      </c>
      <c r="AP36">
        <v>7258057</v>
      </c>
      <c r="AQ36">
        <v>7102877</v>
      </c>
      <c r="AR36">
        <v>7367843.46</v>
      </c>
      <c r="AS36">
        <v>7465287</v>
      </c>
      <c r="AT36">
        <v>7586837</v>
      </c>
      <c r="AU36">
        <v>7828984</v>
      </c>
      <c r="AV36">
        <v>8167485.5099999998</v>
      </c>
      <c r="AW36">
        <v>8340304</v>
      </c>
      <c r="AX36">
        <v>8448998</v>
      </c>
      <c r="AY36">
        <v>8234422</v>
      </c>
      <c r="AZ36">
        <v>8143679</v>
      </c>
      <c r="BA36">
        <v>8018277</v>
      </c>
      <c r="BB36">
        <v>8036612</v>
      </c>
      <c r="BC36">
        <v>8265113</v>
      </c>
      <c r="BD36"/>
      <c r="BE36"/>
      <c r="BF36"/>
      <c r="BG36"/>
      <c r="BH36"/>
      <c r="BI36"/>
      <c r="BJ36"/>
      <c r="BK36"/>
      <c r="BL36"/>
      <c r="BM36"/>
      <c r="BN36"/>
      <c r="BO36"/>
      <c r="BP36"/>
      <c r="BQ36"/>
      <c r="BR36"/>
      <c r="BS36"/>
      <c r="BT36"/>
    </row>
    <row r="37" spans="1:72" x14ac:dyDescent="0.3">
      <c r="A37" t="s">
        <v>2488</v>
      </c>
      <c r="B37">
        <v>54690532</v>
      </c>
      <c r="C37">
        <v>57145334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c r="BE37"/>
      <c r="BF37"/>
      <c r="BG37"/>
      <c r="BH37"/>
      <c r="BI37"/>
      <c r="BJ37"/>
      <c r="BK37"/>
      <c r="BL37"/>
      <c r="BM37"/>
      <c r="BN37"/>
      <c r="BO37"/>
      <c r="BP37"/>
      <c r="BQ37"/>
      <c r="BR37"/>
      <c r="BS37"/>
      <c r="BT37"/>
    </row>
    <row r="38" spans="1:72" x14ac:dyDescent="0.3">
      <c r="A38" t="s">
        <v>794</v>
      </c>
      <c r="B38">
        <v>147143987</v>
      </c>
      <c r="C38">
        <v>135529627</v>
      </c>
      <c r="D38">
        <v>117342054.23</v>
      </c>
      <c r="E38">
        <v>118107751</v>
      </c>
      <c r="F38">
        <v>120617545</v>
      </c>
      <c r="G38">
        <v>122998890</v>
      </c>
      <c r="H38">
        <v>108542393.11</v>
      </c>
      <c r="I38">
        <v>110555750</v>
      </c>
      <c r="J38">
        <v>112627406</v>
      </c>
      <c r="K38">
        <v>114725719</v>
      </c>
      <c r="L38">
        <v>116840887.95</v>
      </c>
      <c r="M38">
        <v>118946834</v>
      </c>
      <c r="N38">
        <v>108591798</v>
      </c>
      <c r="O38">
        <v>110444150</v>
      </c>
      <c r="P38">
        <v>112022749.63</v>
      </c>
      <c r="Q38">
        <v>113891390</v>
      </c>
      <c r="R38">
        <v>115821298</v>
      </c>
      <c r="S38">
        <v>117633806</v>
      </c>
      <c r="T38">
        <v>119477625.91</v>
      </c>
      <c r="U38">
        <v>121294752</v>
      </c>
      <c r="V38">
        <v>123056896</v>
      </c>
      <c r="W38">
        <v>54413413</v>
      </c>
      <c r="X38">
        <v>54982906.100000001</v>
      </c>
      <c r="Y38">
        <v>14848466</v>
      </c>
      <c r="Z38">
        <v>17937945</v>
      </c>
      <c r="AA38">
        <v>20919384</v>
      </c>
      <c r="AB38">
        <v>23867132.460000001</v>
      </c>
      <c r="AC38">
        <v>26826771</v>
      </c>
      <c r="AD38">
        <v>30082745</v>
      </c>
      <c r="AE38">
        <v>33328224</v>
      </c>
      <c r="AF38">
        <v>36278485.770000003</v>
      </c>
      <c r="AG38">
        <v>39306829</v>
      </c>
      <c r="AH38">
        <v>27907322</v>
      </c>
      <c r="AI38">
        <v>44115699</v>
      </c>
      <c r="AJ38">
        <v>45766334.490000002</v>
      </c>
      <c r="AK38">
        <v>32894129</v>
      </c>
      <c r="AL38">
        <v>34507409</v>
      </c>
      <c r="AM38">
        <v>36541032</v>
      </c>
      <c r="AN38">
        <v>38779760.539999999</v>
      </c>
      <c r="AO38">
        <v>41321732</v>
      </c>
      <c r="AP38">
        <v>44433062</v>
      </c>
      <c r="AQ38">
        <v>47500590</v>
      </c>
      <c r="AR38">
        <v>52516977.75</v>
      </c>
      <c r="AS38">
        <v>55941610</v>
      </c>
      <c r="AT38">
        <v>59906482</v>
      </c>
      <c r="AU38">
        <v>63750935</v>
      </c>
      <c r="AV38">
        <v>67833121.629999995</v>
      </c>
      <c r="AW38">
        <v>71971152</v>
      </c>
      <c r="AX38">
        <v>74887068</v>
      </c>
      <c r="AY38">
        <v>77613370</v>
      </c>
      <c r="AZ38">
        <v>79583362</v>
      </c>
      <c r="BA38">
        <v>84249326</v>
      </c>
      <c r="BB38">
        <v>85614995</v>
      </c>
      <c r="BC38">
        <v>86899554</v>
      </c>
      <c r="BD38"/>
      <c r="BE38"/>
      <c r="BF38"/>
      <c r="BG38"/>
      <c r="BH38"/>
      <c r="BI38"/>
      <c r="BJ38"/>
      <c r="BK38"/>
      <c r="BL38"/>
      <c r="BM38"/>
      <c r="BN38"/>
      <c r="BO38"/>
      <c r="BP38"/>
      <c r="BQ38"/>
      <c r="BR38"/>
      <c r="BS38"/>
      <c r="BT38"/>
    </row>
    <row r="39" spans="1:72" x14ac:dyDescent="0.3">
      <c r="A39" t="s">
        <v>3107</v>
      </c>
      <c r="B39">
        <v>0</v>
      </c>
      <c r="C39">
        <v>0</v>
      </c>
      <c r="D39">
        <v>0</v>
      </c>
      <c r="E39">
        <v>0</v>
      </c>
      <c r="F39">
        <v>115142917</v>
      </c>
      <c r="G39">
        <v>117578271</v>
      </c>
      <c r="H39">
        <v>0</v>
      </c>
      <c r="I39">
        <v>0</v>
      </c>
      <c r="J39">
        <v>0</v>
      </c>
      <c r="K39">
        <v>0</v>
      </c>
      <c r="L39">
        <v>111749059.14</v>
      </c>
      <c r="M39">
        <v>0</v>
      </c>
      <c r="N39">
        <v>0</v>
      </c>
      <c r="O39">
        <v>105586750</v>
      </c>
      <c r="P39">
        <v>0</v>
      </c>
      <c r="Q39">
        <v>0</v>
      </c>
      <c r="R39">
        <v>0</v>
      </c>
      <c r="S39">
        <v>0</v>
      </c>
      <c r="T39">
        <v>0</v>
      </c>
      <c r="U39">
        <v>0</v>
      </c>
      <c r="V39">
        <v>119327966</v>
      </c>
      <c r="W39">
        <v>0</v>
      </c>
      <c r="X39">
        <v>0</v>
      </c>
      <c r="Y39">
        <v>11894238</v>
      </c>
      <c r="Z39">
        <v>0</v>
      </c>
      <c r="AA39">
        <v>0</v>
      </c>
      <c r="AB39">
        <v>0</v>
      </c>
      <c r="AC39">
        <v>0</v>
      </c>
      <c r="AD39">
        <v>0</v>
      </c>
      <c r="AE39">
        <v>0</v>
      </c>
      <c r="AF39">
        <v>0</v>
      </c>
      <c r="AG39">
        <v>0</v>
      </c>
      <c r="AH39">
        <v>25792484</v>
      </c>
      <c r="AI39">
        <v>0</v>
      </c>
      <c r="AJ39">
        <v>0</v>
      </c>
      <c r="AK39">
        <v>0</v>
      </c>
      <c r="AL39">
        <v>0</v>
      </c>
      <c r="AM39">
        <v>0</v>
      </c>
      <c r="AN39">
        <v>0</v>
      </c>
      <c r="AO39">
        <v>0</v>
      </c>
      <c r="AP39">
        <v>0</v>
      </c>
      <c r="AQ39">
        <v>0</v>
      </c>
      <c r="AR39">
        <v>0</v>
      </c>
      <c r="AS39">
        <v>0</v>
      </c>
      <c r="AT39">
        <v>0</v>
      </c>
      <c r="AU39">
        <v>0</v>
      </c>
      <c r="AV39">
        <v>0</v>
      </c>
      <c r="AW39">
        <v>0</v>
      </c>
      <c r="AX39">
        <v>68449970</v>
      </c>
      <c r="AY39">
        <v>71084531</v>
      </c>
      <c r="AZ39">
        <v>73045439</v>
      </c>
      <c r="BA39">
        <v>74101060</v>
      </c>
      <c r="BB39">
        <v>75301472</v>
      </c>
      <c r="BC39">
        <v>76432418</v>
      </c>
      <c r="BD39"/>
      <c r="BE39"/>
      <c r="BF39"/>
      <c r="BG39"/>
      <c r="BH39"/>
      <c r="BI39"/>
      <c r="BJ39"/>
      <c r="BK39"/>
      <c r="BL39"/>
      <c r="BM39"/>
      <c r="BN39"/>
      <c r="BO39"/>
      <c r="BP39"/>
      <c r="BQ39"/>
      <c r="BR39"/>
      <c r="BS39"/>
      <c r="BT39"/>
    </row>
    <row r="40" spans="1:72" x14ac:dyDescent="0.3">
      <c r="A40" t="s">
        <v>2489</v>
      </c>
      <c r="B40">
        <v>147143987</v>
      </c>
      <c r="C40">
        <v>135529627</v>
      </c>
      <c r="D40">
        <v>117342054.23</v>
      </c>
      <c r="E40">
        <v>118107751</v>
      </c>
      <c r="F40">
        <v>5474628</v>
      </c>
      <c r="G40">
        <v>5420619</v>
      </c>
      <c r="H40">
        <v>108542393.11</v>
      </c>
      <c r="I40">
        <v>110555750</v>
      </c>
      <c r="J40">
        <v>112627406</v>
      </c>
      <c r="K40">
        <v>114725719</v>
      </c>
      <c r="L40">
        <v>5091828.8099999996</v>
      </c>
      <c r="M40">
        <v>118946834</v>
      </c>
      <c r="N40">
        <v>108591798</v>
      </c>
      <c r="O40">
        <v>4857400</v>
      </c>
      <c r="P40">
        <v>112022749.63</v>
      </c>
      <c r="Q40">
        <v>113891390</v>
      </c>
      <c r="R40">
        <v>115821298</v>
      </c>
      <c r="S40">
        <v>117633806</v>
      </c>
      <c r="T40">
        <v>119477625.91</v>
      </c>
      <c r="U40">
        <v>121294752</v>
      </c>
      <c r="V40">
        <v>3728930</v>
      </c>
      <c r="W40">
        <v>54413413</v>
      </c>
      <c r="X40">
        <v>54982906.100000001</v>
      </c>
      <c r="Y40">
        <v>2954228</v>
      </c>
      <c r="Z40">
        <v>17937945</v>
      </c>
      <c r="AA40">
        <v>20919384</v>
      </c>
      <c r="AB40">
        <v>23867132.460000001</v>
      </c>
      <c r="AC40">
        <v>26826771</v>
      </c>
      <c r="AD40">
        <v>30082745</v>
      </c>
      <c r="AE40">
        <v>33328224</v>
      </c>
      <c r="AF40">
        <v>36278485.770000003</v>
      </c>
      <c r="AG40">
        <v>39306829</v>
      </c>
      <c r="AH40">
        <v>2114838</v>
      </c>
      <c r="AI40">
        <v>44115699</v>
      </c>
      <c r="AJ40">
        <v>45766334.490000002</v>
      </c>
      <c r="AK40">
        <v>32894129</v>
      </c>
      <c r="AL40">
        <v>34507409</v>
      </c>
      <c r="AM40">
        <v>36541032</v>
      </c>
      <c r="AN40">
        <v>38779760.539999999</v>
      </c>
      <c r="AO40">
        <v>41321732</v>
      </c>
      <c r="AP40">
        <v>44433062</v>
      </c>
      <c r="AQ40">
        <v>47500590</v>
      </c>
      <c r="AR40">
        <v>52516977.75</v>
      </c>
      <c r="AS40">
        <v>55941610</v>
      </c>
      <c r="AT40">
        <v>59906482</v>
      </c>
      <c r="AU40">
        <v>63750935</v>
      </c>
      <c r="AV40">
        <v>67833121.629999995</v>
      </c>
      <c r="AW40">
        <v>71971152</v>
      </c>
      <c r="AX40">
        <v>6437098</v>
      </c>
      <c r="AY40">
        <v>6528839</v>
      </c>
      <c r="AZ40">
        <v>6537923</v>
      </c>
      <c r="BA40">
        <v>10148266</v>
      </c>
      <c r="BB40">
        <v>10313523</v>
      </c>
      <c r="BC40">
        <v>10467136</v>
      </c>
      <c r="BD40"/>
      <c r="BE40"/>
      <c r="BF40"/>
      <c r="BG40"/>
      <c r="BH40"/>
      <c r="BI40"/>
      <c r="BJ40"/>
      <c r="BK40"/>
      <c r="BL40"/>
      <c r="BM40"/>
      <c r="BN40"/>
      <c r="BO40"/>
      <c r="BP40"/>
      <c r="BQ40"/>
      <c r="BR40"/>
      <c r="BS40"/>
      <c r="BT40"/>
    </row>
    <row r="41" spans="1:72" x14ac:dyDescent="0.3">
      <c r="A41" t="s">
        <v>2490</v>
      </c>
      <c r="B41">
        <v>2881700</v>
      </c>
      <c r="C41">
        <v>2881700</v>
      </c>
      <c r="D41">
        <v>2881699.66</v>
      </c>
      <c r="E41">
        <v>2881700</v>
      </c>
      <c r="F41">
        <v>2881700</v>
      </c>
      <c r="G41">
        <v>2881700</v>
      </c>
      <c r="H41">
        <v>2881699.66</v>
      </c>
      <c r="I41">
        <v>2881700</v>
      </c>
      <c r="J41">
        <v>2881700</v>
      </c>
      <c r="K41">
        <v>2881700</v>
      </c>
      <c r="L41">
        <v>2881699.66</v>
      </c>
      <c r="M41">
        <v>2881700</v>
      </c>
      <c r="N41">
        <v>2881700</v>
      </c>
      <c r="O41">
        <v>2881700</v>
      </c>
      <c r="P41">
        <v>34930.69</v>
      </c>
      <c r="Q41">
        <v>34931</v>
      </c>
      <c r="R41">
        <v>34931</v>
      </c>
      <c r="S41">
        <v>34931</v>
      </c>
      <c r="T41">
        <v>34930.69</v>
      </c>
      <c r="U41">
        <v>34931</v>
      </c>
      <c r="V41">
        <v>34931</v>
      </c>
      <c r="W41">
        <v>34931</v>
      </c>
      <c r="X41">
        <v>34930.69</v>
      </c>
      <c r="Y41">
        <v>34931</v>
      </c>
      <c r="Z41">
        <v>34931</v>
      </c>
      <c r="AA41">
        <v>34931</v>
      </c>
      <c r="AB41">
        <v>34930.69</v>
      </c>
      <c r="AC41">
        <v>34931</v>
      </c>
      <c r="AD41">
        <v>34931</v>
      </c>
      <c r="AE41">
        <v>34931</v>
      </c>
      <c r="AF41">
        <v>34930.69</v>
      </c>
      <c r="AG41">
        <v>34931</v>
      </c>
      <c r="AH41">
        <v>34931</v>
      </c>
      <c r="AI41">
        <v>34931</v>
      </c>
      <c r="AJ41">
        <v>34930.69</v>
      </c>
      <c r="AK41">
        <v>34931</v>
      </c>
      <c r="AL41">
        <v>34931</v>
      </c>
      <c r="AM41">
        <v>34931</v>
      </c>
      <c r="AN41">
        <v>34930.69</v>
      </c>
      <c r="AO41">
        <v>419929</v>
      </c>
      <c r="AP41">
        <v>805929</v>
      </c>
      <c r="AQ41">
        <v>1191429</v>
      </c>
      <c r="AR41">
        <v>0</v>
      </c>
      <c r="AS41">
        <v>0</v>
      </c>
      <c r="AT41">
        <v>0</v>
      </c>
      <c r="AU41">
        <v>0</v>
      </c>
      <c r="AV41">
        <v>0</v>
      </c>
      <c r="AW41">
        <v>0</v>
      </c>
      <c r="AX41">
        <v>0</v>
      </c>
      <c r="AY41">
        <v>0</v>
      </c>
      <c r="AZ41">
        <v>0</v>
      </c>
      <c r="BA41">
        <v>0</v>
      </c>
      <c r="BB41">
        <v>0</v>
      </c>
      <c r="BC41">
        <v>0</v>
      </c>
      <c r="BD41"/>
      <c r="BE41"/>
      <c r="BF41"/>
      <c r="BG41"/>
      <c r="BH41"/>
      <c r="BI41"/>
      <c r="BJ41"/>
      <c r="BK41"/>
      <c r="BL41"/>
      <c r="BM41"/>
      <c r="BN41"/>
      <c r="BO41"/>
      <c r="BP41"/>
      <c r="BQ41"/>
      <c r="BR41"/>
      <c r="BS41"/>
      <c r="BT41"/>
    </row>
    <row r="42" spans="1:72" s="114" customFormat="1" x14ac:dyDescent="0.3">
      <c r="A42" t="s">
        <v>2491</v>
      </c>
      <c r="B42">
        <v>4130815</v>
      </c>
      <c r="C42">
        <v>4136408</v>
      </c>
      <c r="D42">
        <v>4120355.27</v>
      </c>
      <c r="E42">
        <v>3828098</v>
      </c>
      <c r="F42">
        <v>3777266</v>
      </c>
      <c r="G42">
        <v>3705091</v>
      </c>
      <c r="H42">
        <v>3490521.59</v>
      </c>
      <c r="I42">
        <v>3021012</v>
      </c>
      <c r="J42">
        <v>2991009</v>
      </c>
      <c r="K42">
        <v>2871373</v>
      </c>
      <c r="L42">
        <v>3210339.72</v>
      </c>
      <c r="M42">
        <v>2798998</v>
      </c>
      <c r="N42">
        <v>2682928</v>
      </c>
      <c r="O42">
        <v>2557652</v>
      </c>
      <c r="P42">
        <v>2562435.79</v>
      </c>
      <c r="Q42">
        <v>2743122</v>
      </c>
      <c r="R42">
        <v>2660024</v>
      </c>
      <c r="S42">
        <v>2603736</v>
      </c>
      <c r="T42">
        <v>2617832.3199999998</v>
      </c>
      <c r="U42">
        <v>2547064</v>
      </c>
      <c r="V42">
        <v>2322203</v>
      </c>
      <c r="W42">
        <v>2256799</v>
      </c>
      <c r="X42">
        <v>1251587.96</v>
      </c>
      <c r="Y42">
        <v>1057871</v>
      </c>
      <c r="Z42">
        <v>990310</v>
      </c>
      <c r="AA42">
        <v>1174439</v>
      </c>
      <c r="AB42">
        <v>1441855.94</v>
      </c>
      <c r="AC42">
        <v>2478224</v>
      </c>
      <c r="AD42">
        <v>2703990</v>
      </c>
      <c r="AE42">
        <v>3101337</v>
      </c>
      <c r="AF42">
        <v>3557332.64</v>
      </c>
      <c r="AG42">
        <v>4224620</v>
      </c>
      <c r="AH42">
        <v>4720562</v>
      </c>
      <c r="AI42">
        <v>5020201</v>
      </c>
      <c r="AJ42">
        <v>5314463.24</v>
      </c>
      <c r="AK42">
        <v>5493880</v>
      </c>
      <c r="AL42">
        <v>5901423</v>
      </c>
      <c r="AM42">
        <v>6170178</v>
      </c>
      <c r="AN42">
        <v>6421927.9400000004</v>
      </c>
      <c r="AO42">
        <v>9444123</v>
      </c>
      <c r="AP42">
        <v>9605503</v>
      </c>
      <c r="AQ42">
        <v>9738388</v>
      </c>
      <c r="AR42">
        <v>9814071.7400000002</v>
      </c>
      <c r="AS42">
        <v>9793374</v>
      </c>
      <c r="AT42">
        <v>9978106</v>
      </c>
      <c r="AU42">
        <v>9997210</v>
      </c>
      <c r="AV42">
        <v>10051552.6</v>
      </c>
      <c r="AW42">
        <v>9949784</v>
      </c>
      <c r="AX42">
        <v>9939985</v>
      </c>
      <c r="AY42">
        <v>0</v>
      </c>
      <c r="AZ42">
        <v>0</v>
      </c>
      <c r="BA42">
        <v>0</v>
      </c>
      <c r="BB42">
        <v>0</v>
      </c>
      <c r="BC42">
        <v>0</v>
      </c>
      <c r="BD42"/>
      <c r="BE42"/>
      <c r="BF42"/>
      <c r="BG42"/>
      <c r="BH42"/>
      <c r="BI42"/>
      <c r="BJ42"/>
      <c r="BK42"/>
      <c r="BL42"/>
      <c r="BM42"/>
      <c r="BN42"/>
      <c r="BO42"/>
      <c r="BP42"/>
      <c r="BQ42"/>
      <c r="BR42"/>
      <c r="BS42"/>
      <c r="BT42"/>
    </row>
    <row r="43" spans="1:72" x14ac:dyDescent="0.3">
      <c r="A43" t="s">
        <v>2492</v>
      </c>
      <c r="B43">
        <v>1589154</v>
      </c>
      <c r="C43">
        <v>1490437</v>
      </c>
      <c r="D43">
        <v>1490072.82</v>
      </c>
      <c r="E43">
        <v>1428176</v>
      </c>
      <c r="F43">
        <v>64370060</v>
      </c>
      <c r="G43">
        <v>66467176</v>
      </c>
      <c r="H43">
        <v>1374894.32</v>
      </c>
      <c r="I43">
        <v>1384947</v>
      </c>
      <c r="J43">
        <v>1465583</v>
      </c>
      <c r="K43">
        <v>1486155</v>
      </c>
      <c r="L43">
        <v>1641645.47</v>
      </c>
      <c r="M43">
        <v>2007054</v>
      </c>
      <c r="N43">
        <v>1997752</v>
      </c>
      <c r="O43">
        <v>2096827</v>
      </c>
      <c r="P43">
        <v>1878455.28</v>
      </c>
      <c r="Q43">
        <v>1990888</v>
      </c>
      <c r="R43">
        <v>1694426</v>
      </c>
      <c r="S43">
        <v>2550642</v>
      </c>
      <c r="T43">
        <v>2693223.58</v>
      </c>
      <c r="U43">
        <v>1252454</v>
      </c>
      <c r="V43">
        <v>2018150</v>
      </c>
      <c r="W43">
        <v>2343869</v>
      </c>
      <c r="X43">
        <v>2340027.69</v>
      </c>
      <c r="Y43">
        <v>2356124</v>
      </c>
      <c r="Z43">
        <v>2017438</v>
      </c>
      <c r="AA43">
        <v>1935023</v>
      </c>
      <c r="AB43">
        <v>550265.96</v>
      </c>
      <c r="AC43">
        <v>539943</v>
      </c>
      <c r="AD43">
        <v>536803</v>
      </c>
      <c r="AE43">
        <v>515249</v>
      </c>
      <c r="AF43">
        <v>510084.97</v>
      </c>
      <c r="AG43">
        <v>508532</v>
      </c>
      <c r="AH43">
        <v>14593222</v>
      </c>
      <c r="AI43">
        <v>498475</v>
      </c>
      <c r="AJ43">
        <v>501704.81</v>
      </c>
      <c r="AK43">
        <v>513238</v>
      </c>
      <c r="AL43">
        <v>516671</v>
      </c>
      <c r="AM43">
        <v>527353</v>
      </c>
      <c r="AN43">
        <v>535076.56999999995</v>
      </c>
      <c r="AO43">
        <v>552919</v>
      </c>
      <c r="AP43">
        <v>579247</v>
      </c>
      <c r="AQ43">
        <v>587610</v>
      </c>
      <c r="AR43">
        <v>527985.12</v>
      </c>
      <c r="AS43">
        <v>624189</v>
      </c>
      <c r="AT43">
        <v>643164</v>
      </c>
      <c r="AU43">
        <v>654597</v>
      </c>
      <c r="AV43">
        <v>678218.29</v>
      </c>
      <c r="AW43">
        <v>722917</v>
      </c>
      <c r="AX43">
        <v>741676</v>
      </c>
      <c r="AY43">
        <v>12648437</v>
      </c>
      <c r="AZ43">
        <v>13303166</v>
      </c>
      <c r="BA43">
        <v>11333236</v>
      </c>
      <c r="BB43">
        <v>11045008</v>
      </c>
      <c r="BC43">
        <v>10972737</v>
      </c>
      <c r="BD43"/>
      <c r="BE43"/>
      <c r="BF43"/>
      <c r="BG43"/>
      <c r="BH43"/>
      <c r="BI43"/>
      <c r="BJ43"/>
      <c r="BK43"/>
      <c r="BL43"/>
      <c r="BM43"/>
      <c r="BN43"/>
      <c r="BO43"/>
      <c r="BP43"/>
      <c r="BQ43"/>
      <c r="BR43"/>
      <c r="BS43"/>
      <c r="BT43"/>
    </row>
    <row r="44" spans="1:72" x14ac:dyDescent="0.3">
      <c r="A44" t="s">
        <v>2493</v>
      </c>
      <c r="B44">
        <v>1589154</v>
      </c>
      <c r="C44">
        <v>1490437</v>
      </c>
      <c r="D44">
        <v>1490072.82</v>
      </c>
      <c r="E44">
        <v>1428176</v>
      </c>
      <c r="F44">
        <v>64370060</v>
      </c>
      <c r="G44">
        <v>66467176</v>
      </c>
      <c r="H44">
        <v>1374894.32</v>
      </c>
      <c r="I44">
        <v>1384947</v>
      </c>
      <c r="J44">
        <v>1465583</v>
      </c>
      <c r="K44">
        <v>1486155</v>
      </c>
      <c r="L44">
        <v>1641645.47</v>
      </c>
      <c r="M44">
        <v>2007054</v>
      </c>
      <c r="N44">
        <v>1997752</v>
      </c>
      <c r="O44">
        <v>2096827</v>
      </c>
      <c r="P44">
        <v>1878455.28</v>
      </c>
      <c r="Q44">
        <v>1990888</v>
      </c>
      <c r="R44">
        <v>1694426</v>
      </c>
      <c r="S44">
        <v>2550642</v>
      </c>
      <c r="T44">
        <v>2693223.58</v>
      </c>
      <c r="U44">
        <v>1252454</v>
      </c>
      <c r="V44">
        <v>2018150</v>
      </c>
      <c r="W44">
        <v>2343869</v>
      </c>
      <c r="X44">
        <v>2340027.69</v>
      </c>
      <c r="Y44">
        <v>2356124</v>
      </c>
      <c r="Z44">
        <v>2017438</v>
      </c>
      <c r="AA44">
        <v>1935023</v>
      </c>
      <c r="AB44">
        <v>550265.96</v>
      </c>
      <c r="AC44">
        <v>539943</v>
      </c>
      <c r="AD44">
        <v>536803</v>
      </c>
      <c r="AE44">
        <v>515249</v>
      </c>
      <c r="AF44">
        <v>510084.97</v>
      </c>
      <c r="AG44">
        <v>508532</v>
      </c>
      <c r="AH44">
        <v>14593222</v>
      </c>
      <c r="AI44">
        <v>498475</v>
      </c>
      <c r="AJ44">
        <v>501704.81</v>
      </c>
      <c r="AK44">
        <v>513238</v>
      </c>
      <c r="AL44">
        <v>516671</v>
      </c>
      <c r="AM44">
        <v>527353</v>
      </c>
      <c r="AN44">
        <v>535076.56999999995</v>
      </c>
      <c r="AO44">
        <v>552919</v>
      </c>
      <c r="AP44">
        <v>579247</v>
      </c>
      <c r="AQ44">
        <v>587610</v>
      </c>
      <c r="AR44">
        <v>527985.12</v>
      </c>
      <c r="AS44">
        <v>624189</v>
      </c>
      <c r="AT44">
        <v>643164</v>
      </c>
      <c r="AU44">
        <v>654597</v>
      </c>
      <c r="AV44">
        <v>678218.29</v>
      </c>
      <c r="AW44">
        <v>722917</v>
      </c>
      <c r="AX44">
        <v>741676</v>
      </c>
      <c r="AY44">
        <v>12648437</v>
      </c>
      <c r="AZ44">
        <v>13303166</v>
      </c>
      <c r="BA44">
        <v>11333236</v>
      </c>
      <c r="BB44">
        <v>11045008</v>
      </c>
      <c r="BC44">
        <v>10972737</v>
      </c>
      <c r="BD44"/>
      <c r="BE44"/>
      <c r="BF44"/>
      <c r="BG44"/>
      <c r="BH44"/>
      <c r="BI44"/>
      <c r="BJ44"/>
      <c r="BK44"/>
      <c r="BL44"/>
      <c r="BM44"/>
      <c r="BN44"/>
      <c r="BO44"/>
      <c r="BP44"/>
      <c r="BQ44"/>
      <c r="BR44"/>
      <c r="BS44"/>
      <c r="BT44"/>
    </row>
    <row r="45" spans="1:72" x14ac:dyDescent="0.3">
      <c r="A45" t="s">
        <v>795</v>
      </c>
      <c r="B45">
        <v>328457815</v>
      </c>
      <c r="C45">
        <v>321352599</v>
      </c>
      <c r="D45">
        <v>308015178.89999998</v>
      </c>
      <c r="E45">
        <v>311898183</v>
      </c>
      <c r="F45">
        <v>316480877</v>
      </c>
      <c r="G45">
        <v>319378060</v>
      </c>
      <c r="H45">
        <v>242526970.24000001</v>
      </c>
      <c r="I45">
        <v>245902766</v>
      </c>
      <c r="J45">
        <v>249983944</v>
      </c>
      <c r="K45">
        <v>250595292</v>
      </c>
      <c r="L45">
        <v>255600312.34999999</v>
      </c>
      <c r="M45">
        <v>258322996</v>
      </c>
      <c r="N45">
        <v>249413076</v>
      </c>
      <c r="O45">
        <v>252768587</v>
      </c>
      <c r="P45">
        <v>249226494.41</v>
      </c>
      <c r="Q45">
        <v>249471039</v>
      </c>
      <c r="R45">
        <v>249373333</v>
      </c>
      <c r="S45">
        <v>247159373</v>
      </c>
      <c r="T45">
        <v>243771011.77000001</v>
      </c>
      <c r="U45">
        <v>237720512</v>
      </c>
      <c r="V45">
        <v>231237064</v>
      </c>
      <c r="W45">
        <v>153306126</v>
      </c>
      <c r="X45">
        <v>143754403.77000001</v>
      </c>
      <c r="Y45">
        <v>97019391</v>
      </c>
      <c r="Z45">
        <v>93620735</v>
      </c>
      <c r="AA45">
        <v>90409649</v>
      </c>
      <c r="AB45">
        <v>87224051.719999999</v>
      </c>
      <c r="AC45">
        <v>85914288</v>
      </c>
      <c r="AD45">
        <v>83440477</v>
      </c>
      <c r="AE45">
        <v>80198880</v>
      </c>
      <c r="AF45">
        <v>77060828.769999996</v>
      </c>
      <c r="AG45">
        <v>70892037</v>
      </c>
      <c r="AH45">
        <v>67252083</v>
      </c>
      <c r="AI45">
        <v>64636626</v>
      </c>
      <c r="AJ45">
        <v>62864488.509999998</v>
      </c>
      <c r="AK45">
        <v>47922094</v>
      </c>
      <c r="AL45">
        <v>49487708</v>
      </c>
      <c r="AM45">
        <v>51292899</v>
      </c>
      <c r="AN45">
        <v>53494459.460000001</v>
      </c>
      <c r="AO45">
        <v>59071753</v>
      </c>
      <c r="AP45">
        <v>62788225</v>
      </c>
      <c r="AQ45">
        <v>66227223</v>
      </c>
      <c r="AR45">
        <v>71554479.420000002</v>
      </c>
      <c r="AS45">
        <v>76064700</v>
      </c>
      <c r="AT45">
        <v>80498540</v>
      </c>
      <c r="AU45">
        <v>86554183</v>
      </c>
      <c r="AV45">
        <v>91454343.290000007</v>
      </c>
      <c r="AW45">
        <v>93032125</v>
      </c>
      <c r="AX45">
        <v>95536353</v>
      </c>
      <c r="AY45">
        <v>98676057</v>
      </c>
      <c r="AZ45">
        <v>101122968</v>
      </c>
      <c r="BA45">
        <v>103693600</v>
      </c>
      <c r="BB45">
        <v>104789376</v>
      </c>
      <c r="BC45">
        <v>106230165</v>
      </c>
      <c r="BD45"/>
      <c r="BE45"/>
      <c r="BF45"/>
      <c r="BG45"/>
      <c r="BH45"/>
      <c r="BI45"/>
      <c r="BJ45"/>
      <c r="BK45"/>
      <c r="BL45"/>
      <c r="BM45"/>
      <c r="BN45"/>
      <c r="BO45"/>
      <c r="BP45"/>
      <c r="BQ45"/>
      <c r="BR45"/>
      <c r="BS45"/>
      <c r="BT45"/>
    </row>
    <row r="46" spans="1:72" s="114" customFormat="1" x14ac:dyDescent="0.3">
      <c r="A46" t="s">
        <v>796</v>
      </c>
      <c r="B46">
        <v>369646013</v>
      </c>
      <c r="C46">
        <v>363733310</v>
      </c>
      <c r="D46">
        <v>350170577.38999999</v>
      </c>
      <c r="E46">
        <v>353797415</v>
      </c>
      <c r="F46">
        <v>368074033</v>
      </c>
      <c r="G46">
        <v>374715388</v>
      </c>
      <c r="H46">
        <v>289669121.73000002</v>
      </c>
      <c r="I46">
        <v>283593134</v>
      </c>
      <c r="J46">
        <v>287607414</v>
      </c>
      <c r="K46">
        <v>296633567</v>
      </c>
      <c r="L46">
        <v>290504985.47000003</v>
      </c>
      <c r="M46">
        <v>291391509</v>
      </c>
      <c r="N46">
        <v>282764950</v>
      </c>
      <c r="O46">
        <v>286785132</v>
      </c>
      <c r="P46">
        <v>284067354.26999998</v>
      </c>
      <c r="Q46">
        <v>279730933</v>
      </c>
      <c r="R46">
        <v>281350417</v>
      </c>
      <c r="S46">
        <v>279146720</v>
      </c>
      <c r="T46">
        <v>275670350.56</v>
      </c>
      <c r="U46">
        <v>271502676</v>
      </c>
      <c r="V46">
        <v>270723624</v>
      </c>
      <c r="W46">
        <v>193570101</v>
      </c>
      <c r="X46">
        <v>181761273.16999999</v>
      </c>
      <c r="Y46">
        <v>130767050</v>
      </c>
      <c r="Z46">
        <v>130735323</v>
      </c>
      <c r="AA46">
        <v>138795265</v>
      </c>
      <c r="AB46">
        <v>126350563.02</v>
      </c>
      <c r="AC46">
        <v>121249605</v>
      </c>
      <c r="AD46">
        <v>130442684</v>
      </c>
      <c r="AE46">
        <v>115870137</v>
      </c>
      <c r="AF46">
        <v>112025710.31999999</v>
      </c>
      <c r="AG46">
        <v>101631195</v>
      </c>
      <c r="AH46">
        <v>108563023</v>
      </c>
      <c r="AI46">
        <v>116169497</v>
      </c>
      <c r="AJ46">
        <v>100967897.19</v>
      </c>
      <c r="AK46">
        <v>85864900</v>
      </c>
      <c r="AL46">
        <v>96163407</v>
      </c>
      <c r="AM46">
        <v>98238504</v>
      </c>
      <c r="AN46">
        <v>86672318.920000002</v>
      </c>
      <c r="AO46">
        <v>94872373</v>
      </c>
      <c r="AP46">
        <v>103430798</v>
      </c>
      <c r="AQ46">
        <v>107984472</v>
      </c>
      <c r="AR46">
        <v>97457419.230000004</v>
      </c>
      <c r="AS46">
        <v>109907730</v>
      </c>
      <c r="AT46">
        <v>113497129</v>
      </c>
      <c r="AU46">
        <v>132653066</v>
      </c>
      <c r="AV46">
        <v>125025725.23999999</v>
      </c>
      <c r="AW46">
        <v>123679472</v>
      </c>
      <c r="AX46">
        <v>131698054</v>
      </c>
      <c r="AY46">
        <v>137644241</v>
      </c>
      <c r="AZ46">
        <v>128081289</v>
      </c>
      <c r="BA46">
        <v>127227370</v>
      </c>
      <c r="BB46">
        <v>128951688</v>
      </c>
      <c r="BC46">
        <v>132680472</v>
      </c>
      <c r="BD46"/>
      <c r="BE46"/>
      <c r="BF46"/>
      <c r="BG46"/>
      <c r="BH46"/>
      <c r="BI46"/>
      <c r="BJ46"/>
      <c r="BK46"/>
      <c r="BL46"/>
      <c r="BM46"/>
      <c r="BN46"/>
      <c r="BO46"/>
      <c r="BP46"/>
      <c r="BQ46"/>
      <c r="BR46"/>
      <c r="BS46"/>
      <c r="BT46"/>
    </row>
    <row r="47" spans="1:72" x14ac:dyDescent="0.3">
      <c r="A47" t="s">
        <v>2494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2495</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797</v>
      </c>
      <c r="B49">
        <v>0</v>
      </c>
      <c r="C49">
        <v>2000000</v>
      </c>
      <c r="D49">
        <v>4900000</v>
      </c>
      <c r="E49">
        <v>3900000</v>
      </c>
      <c r="F49">
        <v>0</v>
      </c>
      <c r="G49">
        <v>0</v>
      </c>
      <c r="H49">
        <v>0</v>
      </c>
      <c r="I49">
        <v>1000000</v>
      </c>
      <c r="J49">
        <v>0</v>
      </c>
      <c r="K49">
        <v>0</v>
      </c>
      <c r="L49">
        <v>5900000</v>
      </c>
      <c r="M49">
        <v>8050000</v>
      </c>
      <c r="N49">
        <v>2050000</v>
      </c>
      <c r="O49">
        <v>50000</v>
      </c>
      <c r="P49">
        <v>6500000</v>
      </c>
      <c r="Q49">
        <v>12000000</v>
      </c>
      <c r="R49">
        <v>9000000</v>
      </c>
      <c r="S49">
        <v>0</v>
      </c>
      <c r="T49">
        <v>9200000</v>
      </c>
      <c r="U49">
        <v>20790000</v>
      </c>
      <c r="V49">
        <v>11190000</v>
      </c>
      <c r="W49">
        <v>6500000</v>
      </c>
      <c r="X49">
        <v>8500000</v>
      </c>
      <c r="Y49">
        <v>10500000</v>
      </c>
      <c r="Z49">
        <v>0</v>
      </c>
      <c r="AA49">
        <v>0</v>
      </c>
      <c r="AB49">
        <v>0</v>
      </c>
      <c r="AC49">
        <v>3000000</v>
      </c>
      <c r="AD49">
        <v>0</v>
      </c>
      <c r="AE49">
        <v>0</v>
      </c>
      <c r="AF49">
        <v>4000000</v>
      </c>
      <c r="AG49">
        <v>5000000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798</v>
      </c>
      <c r="B50">
        <v>40348455</v>
      </c>
      <c r="C50">
        <v>40673109</v>
      </c>
      <c r="D50">
        <v>40570674.700000003</v>
      </c>
      <c r="E50">
        <v>40719931</v>
      </c>
      <c r="F50">
        <v>39242574</v>
      </c>
      <c r="G50">
        <v>39057171</v>
      </c>
      <c r="H50">
        <v>41376819.75</v>
      </c>
      <c r="I50">
        <v>40387093</v>
      </c>
      <c r="J50">
        <v>38210690</v>
      </c>
      <c r="K50">
        <v>39381828</v>
      </c>
      <c r="L50">
        <v>37679694.759999998</v>
      </c>
      <c r="M50">
        <v>33281146</v>
      </c>
      <c r="N50">
        <v>31058578</v>
      </c>
      <c r="O50">
        <v>33569736</v>
      </c>
      <c r="P50">
        <v>32140894.34</v>
      </c>
      <c r="Q50">
        <v>28276413</v>
      </c>
      <c r="R50">
        <v>30801025</v>
      </c>
      <c r="S50">
        <v>31687659</v>
      </c>
      <c r="T50">
        <v>34292055.240000002</v>
      </c>
      <c r="U50">
        <v>29951420</v>
      </c>
      <c r="V50">
        <v>31585075</v>
      </c>
      <c r="W50">
        <v>32423242</v>
      </c>
      <c r="X50">
        <v>27750537.989999998</v>
      </c>
      <c r="Y50">
        <v>22621310</v>
      </c>
      <c r="Z50">
        <v>22606055</v>
      </c>
      <c r="AA50">
        <v>23025265</v>
      </c>
      <c r="AB50">
        <v>23092055.329999998</v>
      </c>
      <c r="AC50">
        <v>20250175</v>
      </c>
      <c r="AD50">
        <v>20945581</v>
      </c>
      <c r="AE50">
        <v>19333192</v>
      </c>
      <c r="AF50">
        <v>21254377.890000001</v>
      </c>
      <c r="AG50">
        <v>17263745</v>
      </c>
      <c r="AH50">
        <v>14163263</v>
      </c>
      <c r="AI50">
        <v>12240073</v>
      </c>
      <c r="AJ50">
        <v>14785111.6</v>
      </c>
      <c r="AK50">
        <v>12173472</v>
      </c>
      <c r="AL50">
        <v>10340113</v>
      </c>
      <c r="AM50">
        <v>8955337</v>
      </c>
      <c r="AN50">
        <v>9579079.8499999996</v>
      </c>
      <c r="AO50">
        <v>8495119</v>
      </c>
      <c r="AP50">
        <v>2834585</v>
      </c>
      <c r="AQ50">
        <v>2605465</v>
      </c>
      <c r="AR50">
        <v>3404530.83</v>
      </c>
      <c r="AS50">
        <v>3067672</v>
      </c>
      <c r="AT50">
        <v>2814826</v>
      </c>
      <c r="AU50">
        <v>3575458</v>
      </c>
      <c r="AV50">
        <v>2968878.34</v>
      </c>
      <c r="AW50">
        <v>3410849</v>
      </c>
      <c r="AX50">
        <v>4179439</v>
      </c>
      <c r="AY50">
        <v>3825637</v>
      </c>
      <c r="AZ50">
        <v>4263084</v>
      </c>
      <c r="BA50">
        <v>4738731</v>
      </c>
      <c r="BB50">
        <v>4754706</v>
      </c>
      <c r="BC50">
        <v>4155578</v>
      </c>
      <c r="BD50"/>
      <c r="BE50"/>
      <c r="BF50"/>
      <c r="BG50"/>
      <c r="BH50"/>
      <c r="BI50"/>
      <c r="BJ50"/>
      <c r="BK50"/>
      <c r="BL50"/>
      <c r="BM50"/>
      <c r="BN50"/>
      <c r="BO50"/>
      <c r="BP50"/>
      <c r="BQ50"/>
      <c r="BR50"/>
      <c r="BS50"/>
      <c r="BT50"/>
    </row>
    <row r="51" spans="1:72" x14ac:dyDescent="0.3">
      <c r="A51" t="s">
        <v>2469</v>
      </c>
      <c r="B51">
        <v>0</v>
      </c>
      <c r="C51">
        <v>0</v>
      </c>
      <c r="D51">
        <v>0</v>
      </c>
      <c r="E51">
        <v>0</v>
      </c>
      <c r="F51">
        <v>39242574</v>
      </c>
      <c r="G51">
        <v>39057171</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7128274</v>
      </c>
      <c r="AI51">
        <v>0</v>
      </c>
      <c r="AJ51">
        <v>0</v>
      </c>
      <c r="AK51">
        <v>0</v>
      </c>
      <c r="AL51">
        <v>0</v>
      </c>
      <c r="AM51">
        <v>0</v>
      </c>
      <c r="AN51">
        <v>0</v>
      </c>
      <c r="AO51">
        <v>0</v>
      </c>
      <c r="AP51">
        <v>0</v>
      </c>
      <c r="AQ51">
        <v>0</v>
      </c>
      <c r="AR51">
        <v>0</v>
      </c>
      <c r="AS51">
        <v>0</v>
      </c>
      <c r="AT51">
        <v>0</v>
      </c>
      <c r="AU51">
        <v>0</v>
      </c>
      <c r="AV51">
        <v>0</v>
      </c>
      <c r="AW51">
        <v>0</v>
      </c>
      <c r="AX51">
        <v>3990364</v>
      </c>
      <c r="AY51">
        <v>3825637</v>
      </c>
      <c r="AZ51">
        <v>4263084</v>
      </c>
      <c r="BA51">
        <v>4738731</v>
      </c>
      <c r="BB51">
        <v>4754706</v>
      </c>
      <c r="BC51">
        <v>4155578</v>
      </c>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51917</v>
      </c>
      <c r="AQ52">
        <v>0</v>
      </c>
      <c r="AR52">
        <v>244946.23</v>
      </c>
      <c r="AS52">
        <v>202038</v>
      </c>
      <c r="AT52">
        <v>200308</v>
      </c>
      <c r="AU52">
        <v>127672</v>
      </c>
      <c r="AV52">
        <v>240103.87</v>
      </c>
      <c r="AW52">
        <v>136102</v>
      </c>
      <c r="AX52">
        <v>189075</v>
      </c>
      <c r="AY52">
        <v>0</v>
      </c>
      <c r="AZ52">
        <v>0</v>
      </c>
      <c r="BA52">
        <v>0</v>
      </c>
      <c r="BB52">
        <v>0</v>
      </c>
      <c r="BC52">
        <v>0</v>
      </c>
      <c r="BD52"/>
      <c r="BE52"/>
      <c r="BF52"/>
      <c r="BG52"/>
      <c r="BH52"/>
      <c r="BI52"/>
      <c r="BJ52"/>
      <c r="BK52"/>
      <c r="BL52"/>
      <c r="BM52"/>
      <c r="BN52"/>
      <c r="BO52"/>
      <c r="BP52"/>
      <c r="BQ52"/>
      <c r="BR52"/>
      <c r="BS52"/>
      <c r="BT52"/>
    </row>
    <row r="53" spans="1:72" x14ac:dyDescent="0.3">
      <c r="A53" t="s">
        <v>2496</v>
      </c>
      <c r="B53">
        <v>0</v>
      </c>
      <c r="C53">
        <v>0</v>
      </c>
      <c r="D53">
        <v>40570674.700000003</v>
      </c>
      <c r="E53">
        <v>40719931</v>
      </c>
      <c r="F53">
        <v>0</v>
      </c>
      <c r="G53">
        <v>0</v>
      </c>
      <c r="H53">
        <v>41376819.75</v>
      </c>
      <c r="I53">
        <v>40387093</v>
      </c>
      <c r="J53">
        <v>38210690</v>
      </c>
      <c r="K53">
        <v>39381828</v>
      </c>
      <c r="L53">
        <v>37679694.759999998</v>
      </c>
      <c r="M53">
        <v>33281146</v>
      </c>
      <c r="N53">
        <v>31058578</v>
      </c>
      <c r="O53">
        <v>33569736</v>
      </c>
      <c r="P53">
        <v>32140894.34</v>
      </c>
      <c r="Q53">
        <v>28276413</v>
      </c>
      <c r="R53">
        <v>30801025</v>
      </c>
      <c r="S53">
        <v>31687659</v>
      </c>
      <c r="T53">
        <v>34292055.240000002</v>
      </c>
      <c r="U53">
        <v>29951420</v>
      </c>
      <c r="V53">
        <v>31585075</v>
      </c>
      <c r="W53">
        <v>32423242</v>
      </c>
      <c r="X53">
        <v>27750537.989999998</v>
      </c>
      <c r="Y53">
        <v>22621310</v>
      </c>
      <c r="Z53">
        <v>22606055</v>
      </c>
      <c r="AA53">
        <v>23025265</v>
      </c>
      <c r="AB53">
        <v>23092055.329999998</v>
      </c>
      <c r="AC53">
        <v>20250175</v>
      </c>
      <c r="AD53">
        <v>20945581</v>
      </c>
      <c r="AE53">
        <v>19333192</v>
      </c>
      <c r="AF53">
        <v>21254377.890000001</v>
      </c>
      <c r="AG53">
        <v>17263745</v>
      </c>
      <c r="AH53">
        <v>7034989</v>
      </c>
      <c r="AI53">
        <v>12240073</v>
      </c>
      <c r="AJ53">
        <v>14785111.6</v>
      </c>
      <c r="AK53">
        <v>12173472</v>
      </c>
      <c r="AL53">
        <v>10340113</v>
      </c>
      <c r="AM53">
        <v>8955337</v>
      </c>
      <c r="AN53">
        <v>9579079.8499999996</v>
      </c>
      <c r="AO53">
        <v>8495119</v>
      </c>
      <c r="AP53">
        <v>2782668</v>
      </c>
      <c r="AQ53">
        <v>2605465</v>
      </c>
      <c r="AR53">
        <v>3159584.6</v>
      </c>
      <c r="AS53">
        <v>2865634</v>
      </c>
      <c r="AT53">
        <v>2614518</v>
      </c>
      <c r="AU53">
        <v>3447786</v>
      </c>
      <c r="AV53">
        <v>2728774.47</v>
      </c>
      <c r="AW53">
        <v>3274747</v>
      </c>
      <c r="AX53">
        <v>0</v>
      </c>
      <c r="AY53">
        <v>0</v>
      </c>
      <c r="AZ53">
        <v>0</v>
      </c>
      <c r="BA53">
        <v>0</v>
      </c>
      <c r="BB53">
        <v>0</v>
      </c>
      <c r="BC53">
        <v>0</v>
      </c>
      <c r="BD53"/>
      <c r="BE53"/>
      <c r="BF53"/>
      <c r="BG53"/>
      <c r="BH53"/>
      <c r="BI53"/>
      <c r="BJ53"/>
      <c r="BK53"/>
      <c r="BL53"/>
      <c r="BM53"/>
      <c r="BN53"/>
      <c r="BO53"/>
      <c r="BP53"/>
      <c r="BQ53"/>
      <c r="BR53"/>
      <c r="BS53"/>
      <c r="BT53"/>
    </row>
    <row r="54" spans="1:72" x14ac:dyDescent="0.3">
      <c r="A54" t="s">
        <v>2720</v>
      </c>
      <c r="B54">
        <v>0</v>
      </c>
      <c r="C54">
        <v>0</v>
      </c>
      <c r="D54">
        <v>5248416.6900000004</v>
      </c>
      <c r="E54">
        <v>5248417</v>
      </c>
      <c r="F54">
        <v>0</v>
      </c>
      <c r="G54">
        <v>0</v>
      </c>
      <c r="H54">
        <v>5248416.6900000004</v>
      </c>
      <c r="I54">
        <v>5248417</v>
      </c>
      <c r="J54">
        <v>5248417</v>
      </c>
      <c r="K54">
        <v>5361756</v>
      </c>
      <c r="L54">
        <v>0</v>
      </c>
      <c r="M54">
        <v>5361819</v>
      </c>
      <c r="N54">
        <v>5361819</v>
      </c>
      <c r="O54">
        <v>0</v>
      </c>
      <c r="P54">
        <v>5361818.6100000003</v>
      </c>
      <c r="Q54">
        <v>5361819</v>
      </c>
      <c r="R54">
        <v>5361820</v>
      </c>
      <c r="S54">
        <v>5361350</v>
      </c>
      <c r="T54">
        <v>5360786.67</v>
      </c>
      <c r="U54">
        <v>5359450</v>
      </c>
      <c r="V54">
        <v>0</v>
      </c>
      <c r="W54">
        <v>5364006</v>
      </c>
      <c r="X54">
        <v>5364084.95</v>
      </c>
      <c r="Y54">
        <v>10368715</v>
      </c>
      <c r="Z54">
        <v>6316237</v>
      </c>
      <c r="AA54">
        <v>6245422</v>
      </c>
      <c r="AB54">
        <v>5130156.87</v>
      </c>
      <c r="AC54">
        <v>5852961</v>
      </c>
      <c r="AD54">
        <v>5518278</v>
      </c>
      <c r="AE54">
        <v>0</v>
      </c>
      <c r="AF54">
        <v>3534750.01</v>
      </c>
      <c r="AG54">
        <v>11035985</v>
      </c>
      <c r="AH54">
        <v>9519835</v>
      </c>
      <c r="AI54">
        <v>0</v>
      </c>
      <c r="AJ54">
        <v>4854693.28</v>
      </c>
      <c r="AK54">
        <v>11147236</v>
      </c>
      <c r="AL54">
        <v>9233740</v>
      </c>
      <c r="AM54">
        <v>6590859</v>
      </c>
      <c r="AN54">
        <v>4592603.93</v>
      </c>
      <c r="AO54">
        <v>9071588</v>
      </c>
      <c r="AP54">
        <v>7375162</v>
      </c>
      <c r="AQ54">
        <v>5509754</v>
      </c>
      <c r="AR54">
        <v>3327856.06</v>
      </c>
      <c r="AS54">
        <v>7397231</v>
      </c>
      <c r="AT54">
        <v>6128575</v>
      </c>
      <c r="AU54">
        <v>4279600</v>
      </c>
      <c r="AV54">
        <v>3069881.36</v>
      </c>
      <c r="AW54">
        <v>6240329</v>
      </c>
      <c r="AX54">
        <v>5166147</v>
      </c>
      <c r="AY54">
        <v>0</v>
      </c>
      <c r="AZ54">
        <v>0</v>
      </c>
      <c r="BA54">
        <v>0</v>
      </c>
      <c r="BB54">
        <v>0</v>
      </c>
      <c r="BC54">
        <v>0</v>
      </c>
      <c r="BD54"/>
      <c r="BE54"/>
      <c r="BF54"/>
      <c r="BG54"/>
      <c r="BH54"/>
      <c r="BI54"/>
      <c r="BJ54"/>
      <c r="BK54"/>
      <c r="BL54"/>
      <c r="BM54"/>
      <c r="BN54"/>
      <c r="BO54"/>
      <c r="BP54"/>
      <c r="BQ54"/>
      <c r="BR54"/>
      <c r="BS54"/>
      <c r="BT54"/>
    </row>
    <row r="55" spans="1:72" x14ac:dyDescent="0.3">
      <c r="A55" t="s">
        <v>3096</v>
      </c>
      <c r="B55">
        <v>14082801</v>
      </c>
      <c r="C55">
        <v>12321716</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799</v>
      </c>
      <c r="B56">
        <v>0</v>
      </c>
      <c r="C56">
        <v>0</v>
      </c>
      <c r="D56">
        <v>0</v>
      </c>
      <c r="E56">
        <v>0</v>
      </c>
      <c r="F56">
        <v>0</v>
      </c>
      <c r="G56">
        <v>0</v>
      </c>
      <c r="H56">
        <v>0</v>
      </c>
      <c r="I56">
        <v>1000000</v>
      </c>
      <c r="J56">
        <v>0</v>
      </c>
      <c r="K56">
        <v>0</v>
      </c>
      <c r="L56">
        <v>0</v>
      </c>
      <c r="M56">
        <v>2000000</v>
      </c>
      <c r="N56">
        <v>500000</v>
      </c>
      <c r="O56">
        <v>0</v>
      </c>
      <c r="P56">
        <v>0</v>
      </c>
      <c r="Q56">
        <v>2000000</v>
      </c>
      <c r="R56">
        <v>0</v>
      </c>
      <c r="S56">
        <v>0</v>
      </c>
      <c r="T56">
        <v>0</v>
      </c>
      <c r="U56">
        <v>1000000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204349</v>
      </c>
      <c r="AZ56">
        <v>486336</v>
      </c>
      <c r="BA56">
        <v>311564</v>
      </c>
      <c r="BB56">
        <v>330110</v>
      </c>
      <c r="BC56">
        <v>354800</v>
      </c>
      <c r="BD56"/>
      <c r="BE56"/>
      <c r="BF56"/>
      <c r="BG56"/>
      <c r="BH56"/>
      <c r="BI56"/>
      <c r="BJ56"/>
      <c r="BK56"/>
      <c r="BL56"/>
      <c r="BM56"/>
      <c r="BN56"/>
      <c r="BO56"/>
      <c r="BP56"/>
      <c r="BQ56"/>
      <c r="BR56"/>
      <c r="BS56"/>
      <c r="BT56"/>
    </row>
    <row r="57" spans="1:72" x14ac:dyDescent="0.3">
      <c r="A57" t="s">
        <v>2497</v>
      </c>
      <c r="B57">
        <v>0</v>
      </c>
      <c r="C57">
        <v>0</v>
      </c>
      <c r="D57">
        <v>0</v>
      </c>
      <c r="E57">
        <v>0</v>
      </c>
      <c r="F57">
        <v>0</v>
      </c>
      <c r="G57">
        <v>0</v>
      </c>
      <c r="H57">
        <v>0</v>
      </c>
      <c r="I57">
        <v>1000000</v>
      </c>
      <c r="J57">
        <v>0</v>
      </c>
      <c r="K57">
        <v>0</v>
      </c>
      <c r="L57">
        <v>0</v>
      </c>
      <c r="M57">
        <v>2000000</v>
      </c>
      <c r="N57">
        <v>500000</v>
      </c>
      <c r="O57">
        <v>0</v>
      </c>
      <c r="P57">
        <v>0</v>
      </c>
      <c r="Q57">
        <v>2000000</v>
      </c>
      <c r="R57">
        <v>0</v>
      </c>
      <c r="S57">
        <v>0</v>
      </c>
      <c r="T57">
        <v>0</v>
      </c>
      <c r="U57">
        <v>1000000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204349</v>
      </c>
      <c r="AZ57">
        <v>486336</v>
      </c>
      <c r="BA57">
        <v>311564</v>
      </c>
      <c r="BB57">
        <v>330110</v>
      </c>
      <c r="BC57">
        <v>354800</v>
      </c>
      <c r="BD57"/>
      <c r="BE57"/>
      <c r="BF57"/>
      <c r="BG57"/>
      <c r="BH57"/>
      <c r="BI57"/>
      <c r="BJ57"/>
      <c r="BK57"/>
      <c r="BL57"/>
      <c r="BM57"/>
      <c r="BN57"/>
      <c r="BO57"/>
      <c r="BP57"/>
      <c r="BQ57"/>
      <c r="BR57"/>
      <c r="BS57"/>
      <c r="BT57"/>
    </row>
    <row r="58" spans="1:72" x14ac:dyDescent="0.3">
      <c r="A58" t="s">
        <v>800</v>
      </c>
      <c r="B58">
        <v>12738399</v>
      </c>
      <c r="C58">
        <v>15204638</v>
      </c>
      <c r="D58">
        <v>34599207.079999998</v>
      </c>
      <c r="E58">
        <v>45728647</v>
      </c>
      <c r="F58">
        <v>59380373</v>
      </c>
      <c r="G58">
        <v>60565763</v>
      </c>
      <c r="H58">
        <v>49361923.93</v>
      </c>
      <c r="I58">
        <v>35857453</v>
      </c>
      <c r="J58">
        <v>15548751</v>
      </c>
      <c r="K58">
        <v>15201785</v>
      </c>
      <c r="L58">
        <v>15175352.060000001</v>
      </c>
      <c r="M58">
        <v>23421749</v>
      </c>
      <c r="N58">
        <v>22034960</v>
      </c>
      <c r="O58">
        <v>14408092</v>
      </c>
      <c r="P58">
        <v>17064479.760000002</v>
      </c>
      <c r="Q58">
        <v>17524969</v>
      </c>
      <c r="R58">
        <v>14301366</v>
      </c>
      <c r="S58">
        <v>14692170</v>
      </c>
      <c r="T58">
        <v>12501861.65</v>
      </c>
      <c r="U58">
        <v>4597328</v>
      </c>
      <c r="V58">
        <v>4648995</v>
      </c>
      <c r="W58">
        <v>4267810</v>
      </c>
      <c r="X58">
        <v>4355626.8600000003</v>
      </c>
      <c r="Y58">
        <v>4375328</v>
      </c>
      <c r="Z58">
        <v>6997961</v>
      </c>
      <c r="AA58">
        <v>6877381</v>
      </c>
      <c r="AB58">
        <v>6227880.6200000001</v>
      </c>
      <c r="AC58">
        <v>6424363</v>
      </c>
      <c r="AD58">
        <v>6430536</v>
      </c>
      <c r="AE58">
        <v>6428315</v>
      </c>
      <c r="AF58">
        <v>8959658.7599999998</v>
      </c>
      <c r="AG58">
        <v>2975455</v>
      </c>
      <c r="AH58">
        <v>6970169</v>
      </c>
      <c r="AI58">
        <v>10943746</v>
      </c>
      <c r="AJ58">
        <v>8461950.1099999994</v>
      </c>
      <c r="AK58">
        <v>8463638</v>
      </c>
      <c r="AL58">
        <v>9473542</v>
      </c>
      <c r="AM58">
        <v>5458268</v>
      </c>
      <c r="AN58">
        <v>5469182.9500000002</v>
      </c>
      <c r="AO58">
        <v>18021117</v>
      </c>
      <c r="AP58">
        <v>16243482</v>
      </c>
      <c r="AQ58">
        <v>15735569</v>
      </c>
      <c r="AR58">
        <v>15861522.960000001</v>
      </c>
      <c r="AS58">
        <v>4425685</v>
      </c>
      <c r="AT58">
        <v>463214</v>
      </c>
      <c r="AU58">
        <v>462367</v>
      </c>
      <c r="AV58">
        <v>476439.9</v>
      </c>
      <c r="AW58">
        <v>479004</v>
      </c>
      <c r="AX58">
        <v>3923078</v>
      </c>
      <c r="AY58">
        <v>3889173</v>
      </c>
      <c r="AZ58">
        <v>7037683</v>
      </c>
      <c r="BA58">
        <v>6906813</v>
      </c>
      <c r="BB58">
        <v>4020540</v>
      </c>
      <c r="BC58">
        <v>0</v>
      </c>
      <c r="BD58"/>
      <c r="BE58"/>
      <c r="BF58"/>
      <c r="BG58"/>
      <c r="BH58"/>
      <c r="BI58"/>
      <c r="BJ58"/>
      <c r="BK58"/>
      <c r="BL58"/>
      <c r="BM58"/>
      <c r="BN58"/>
      <c r="BO58"/>
      <c r="BP58"/>
      <c r="BQ58"/>
      <c r="BR58"/>
      <c r="BS58"/>
      <c r="BT58"/>
    </row>
    <row r="59" spans="1:72" x14ac:dyDescent="0.3">
      <c r="A59" t="s">
        <v>2499</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3991691.66</v>
      </c>
      <c r="AS59">
        <v>3991307</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2500</v>
      </c>
      <c r="B60">
        <v>12738399</v>
      </c>
      <c r="C60">
        <v>15204638</v>
      </c>
      <c r="D60">
        <v>34599207.079999998</v>
      </c>
      <c r="E60">
        <v>45728647</v>
      </c>
      <c r="F60">
        <v>59380373</v>
      </c>
      <c r="G60">
        <v>60565763</v>
      </c>
      <c r="H60">
        <v>49361923.93</v>
      </c>
      <c r="I60">
        <v>35857453</v>
      </c>
      <c r="J60">
        <v>15548751</v>
      </c>
      <c r="K60">
        <v>15201785</v>
      </c>
      <c r="L60">
        <v>15175352.060000001</v>
      </c>
      <c r="M60">
        <v>23421749</v>
      </c>
      <c r="N60">
        <v>22034960</v>
      </c>
      <c r="O60">
        <v>14408092</v>
      </c>
      <c r="P60">
        <v>17064479.760000002</v>
      </c>
      <c r="Q60">
        <v>17524969</v>
      </c>
      <c r="R60">
        <v>14301366</v>
      </c>
      <c r="S60">
        <v>14692170</v>
      </c>
      <c r="T60">
        <v>12501861.65</v>
      </c>
      <c r="U60">
        <v>4597328</v>
      </c>
      <c r="V60">
        <v>4648995</v>
      </c>
      <c r="W60">
        <v>4267810</v>
      </c>
      <c r="X60">
        <v>4355626.8600000003</v>
      </c>
      <c r="Y60">
        <v>4375328</v>
      </c>
      <c r="Z60">
        <v>6997961</v>
      </c>
      <c r="AA60">
        <v>6877381</v>
      </c>
      <c r="AB60">
        <v>6227880.6200000001</v>
      </c>
      <c r="AC60">
        <v>6424363</v>
      </c>
      <c r="AD60">
        <v>6430536</v>
      </c>
      <c r="AE60">
        <v>6428315</v>
      </c>
      <c r="AF60">
        <v>8959658.7599999998</v>
      </c>
      <c r="AG60">
        <v>2975455</v>
      </c>
      <c r="AH60">
        <v>6970169</v>
      </c>
      <c r="AI60">
        <v>10943746</v>
      </c>
      <c r="AJ60">
        <v>8461950.1099999994</v>
      </c>
      <c r="AK60">
        <v>8463638</v>
      </c>
      <c r="AL60">
        <v>9473542</v>
      </c>
      <c r="AM60">
        <v>5458268</v>
      </c>
      <c r="AN60">
        <v>5469182.9500000002</v>
      </c>
      <c r="AO60">
        <v>18021117</v>
      </c>
      <c r="AP60">
        <v>16243482</v>
      </c>
      <c r="AQ60">
        <v>15735569</v>
      </c>
      <c r="AR60">
        <v>11869831.300000001</v>
      </c>
      <c r="AS60">
        <v>434378</v>
      </c>
      <c r="AT60">
        <v>463214</v>
      </c>
      <c r="AU60">
        <v>462367</v>
      </c>
      <c r="AV60">
        <v>476439.9</v>
      </c>
      <c r="AW60">
        <v>479004</v>
      </c>
      <c r="AX60">
        <v>3923078</v>
      </c>
      <c r="AY60">
        <v>3889173</v>
      </c>
      <c r="AZ60">
        <v>7037683</v>
      </c>
      <c r="BA60">
        <v>6906813</v>
      </c>
      <c r="BB60">
        <v>4020540</v>
      </c>
      <c r="BC60">
        <v>0</v>
      </c>
      <c r="BD60"/>
      <c r="BE60"/>
      <c r="BF60"/>
      <c r="BG60"/>
      <c r="BH60"/>
      <c r="BI60"/>
      <c r="BJ60"/>
      <c r="BK60"/>
      <c r="BL60"/>
      <c r="BM60"/>
      <c r="BN60"/>
      <c r="BO60"/>
      <c r="BP60"/>
      <c r="BQ60"/>
      <c r="BR60"/>
      <c r="BS60"/>
      <c r="BT60"/>
    </row>
    <row r="61" spans="1:72" x14ac:dyDescent="0.3">
      <c r="A61" t="s">
        <v>2501</v>
      </c>
      <c r="B61">
        <v>0</v>
      </c>
      <c r="C61">
        <v>11289</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3097</v>
      </c>
      <c r="B62">
        <v>0</v>
      </c>
      <c r="C62">
        <v>0</v>
      </c>
      <c r="D62">
        <v>297201.7</v>
      </c>
      <c r="E62">
        <v>117229</v>
      </c>
      <c r="F62">
        <v>0</v>
      </c>
      <c r="G62">
        <v>10584948</v>
      </c>
      <c r="H62">
        <v>140659.10999999999</v>
      </c>
      <c r="I62">
        <v>155922</v>
      </c>
      <c r="J62">
        <v>263476</v>
      </c>
      <c r="K62">
        <v>9895557</v>
      </c>
      <c r="L62">
        <v>5361818.6100000003</v>
      </c>
      <c r="M62">
        <v>38127</v>
      </c>
      <c r="N62">
        <v>0</v>
      </c>
      <c r="O62">
        <v>15975770</v>
      </c>
      <c r="P62">
        <v>0</v>
      </c>
      <c r="Q62">
        <v>0</v>
      </c>
      <c r="R62">
        <v>0</v>
      </c>
      <c r="S62">
        <v>12754579</v>
      </c>
      <c r="T62">
        <v>0</v>
      </c>
      <c r="U62">
        <v>0</v>
      </c>
      <c r="V62">
        <v>5362061</v>
      </c>
      <c r="W62">
        <v>19294953</v>
      </c>
      <c r="X62">
        <v>0</v>
      </c>
      <c r="Y62">
        <v>0</v>
      </c>
      <c r="Z62">
        <v>0</v>
      </c>
      <c r="AA62">
        <v>17717715</v>
      </c>
      <c r="AB62">
        <v>0</v>
      </c>
      <c r="AC62">
        <v>0</v>
      </c>
      <c r="AD62">
        <v>0</v>
      </c>
      <c r="AE62">
        <v>17094907</v>
      </c>
      <c r="AF62">
        <v>0</v>
      </c>
      <c r="AG62">
        <v>0</v>
      </c>
      <c r="AH62">
        <v>0</v>
      </c>
      <c r="AI62">
        <v>14863345</v>
      </c>
      <c r="AJ62">
        <v>0</v>
      </c>
      <c r="AK62">
        <v>0</v>
      </c>
      <c r="AL62">
        <v>0</v>
      </c>
      <c r="AM62">
        <v>12661590</v>
      </c>
      <c r="AN62">
        <v>0</v>
      </c>
      <c r="AO62">
        <v>0</v>
      </c>
      <c r="AP62">
        <v>0</v>
      </c>
      <c r="AQ62">
        <v>11648829</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3098</v>
      </c>
      <c r="B63">
        <v>0</v>
      </c>
      <c r="C63">
        <v>0</v>
      </c>
      <c r="D63">
        <v>297201.7</v>
      </c>
      <c r="E63">
        <v>117229</v>
      </c>
      <c r="F63">
        <v>0</v>
      </c>
      <c r="G63">
        <v>10584948</v>
      </c>
      <c r="H63">
        <v>140659.10999999999</v>
      </c>
      <c r="I63">
        <v>155922</v>
      </c>
      <c r="J63">
        <v>263476</v>
      </c>
      <c r="K63">
        <v>9895557</v>
      </c>
      <c r="L63">
        <v>5361818.6100000003</v>
      </c>
      <c r="M63">
        <v>38127</v>
      </c>
      <c r="N63">
        <v>0</v>
      </c>
      <c r="O63">
        <v>15975770</v>
      </c>
      <c r="P63">
        <v>0</v>
      </c>
      <c r="Q63">
        <v>0</v>
      </c>
      <c r="R63">
        <v>0</v>
      </c>
      <c r="S63">
        <v>12754579</v>
      </c>
      <c r="T63">
        <v>0</v>
      </c>
      <c r="U63">
        <v>0</v>
      </c>
      <c r="V63">
        <v>5362061</v>
      </c>
      <c r="W63">
        <v>19294953</v>
      </c>
      <c r="X63">
        <v>0</v>
      </c>
      <c r="Y63">
        <v>0</v>
      </c>
      <c r="Z63">
        <v>0</v>
      </c>
      <c r="AA63">
        <v>17717715</v>
      </c>
      <c r="AB63">
        <v>0</v>
      </c>
      <c r="AC63">
        <v>0</v>
      </c>
      <c r="AD63">
        <v>0</v>
      </c>
      <c r="AE63">
        <v>17094907</v>
      </c>
      <c r="AF63">
        <v>0</v>
      </c>
      <c r="AG63">
        <v>0</v>
      </c>
      <c r="AH63">
        <v>0</v>
      </c>
      <c r="AI63">
        <v>14863345</v>
      </c>
      <c r="AJ63">
        <v>0</v>
      </c>
      <c r="AK63">
        <v>0</v>
      </c>
      <c r="AL63">
        <v>0</v>
      </c>
      <c r="AM63">
        <v>12661590</v>
      </c>
      <c r="AN63">
        <v>0</v>
      </c>
      <c r="AO63">
        <v>0</v>
      </c>
      <c r="AP63">
        <v>0</v>
      </c>
      <c r="AQ63">
        <v>11648829</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2502</v>
      </c>
      <c r="B64">
        <v>5820014</v>
      </c>
      <c r="C64">
        <v>6299426</v>
      </c>
      <c r="D64">
        <v>6258374.4699999997</v>
      </c>
      <c r="E64">
        <v>6009827</v>
      </c>
      <c r="F64">
        <v>6118881</v>
      </c>
      <c r="G64">
        <v>6144578</v>
      </c>
      <c r="H64">
        <v>6178114.5300000003</v>
      </c>
      <c r="I64">
        <v>5990744</v>
      </c>
      <c r="J64">
        <v>5935765</v>
      </c>
      <c r="K64">
        <v>6031180</v>
      </c>
      <c r="L64">
        <v>6184073.1100000003</v>
      </c>
      <c r="M64">
        <v>5696893</v>
      </c>
      <c r="N64">
        <v>5735279</v>
      </c>
      <c r="O64">
        <v>5816049</v>
      </c>
      <c r="P64">
        <v>6052315.7699999996</v>
      </c>
      <c r="Q64">
        <v>6054442</v>
      </c>
      <c r="R64">
        <v>6254763</v>
      </c>
      <c r="S64">
        <v>6124305</v>
      </c>
      <c r="T64">
        <v>6171225.6100000003</v>
      </c>
      <c r="U64">
        <v>5707131</v>
      </c>
      <c r="V64">
        <v>6302425</v>
      </c>
      <c r="W64">
        <v>6814454</v>
      </c>
      <c r="X64">
        <v>6779043.2000000002</v>
      </c>
      <c r="Y64">
        <v>6125534</v>
      </c>
      <c r="Z64">
        <v>6045442</v>
      </c>
      <c r="AA64">
        <v>5867958</v>
      </c>
      <c r="AB64">
        <v>5892503.3099999996</v>
      </c>
      <c r="AC64">
        <v>5109557</v>
      </c>
      <c r="AD64">
        <v>5203691</v>
      </c>
      <c r="AE64">
        <v>5058839</v>
      </c>
      <c r="AF64">
        <v>4585592.33</v>
      </c>
      <c r="AG64">
        <v>4354224</v>
      </c>
      <c r="AH64">
        <v>4310412</v>
      </c>
      <c r="AI64">
        <v>4128244</v>
      </c>
      <c r="AJ64">
        <v>4495379.51</v>
      </c>
      <c r="AK64">
        <v>4124724</v>
      </c>
      <c r="AL64">
        <v>4175628</v>
      </c>
      <c r="AM64">
        <v>4370527</v>
      </c>
      <c r="AN64">
        <v>5038010.91</v>
      </c>
      <c r="AO64">
        <v>4170304</v>
      </c>
      <c r="AP64">
        <v>4033747</v>
      </c>
      <c r="AQ64">
        <v>3891928</v>
      </c>
      <c r="AR64">
        <v>3897071.92</v>
      </c>
      <c r="AS64">
        <v>3482443</v>
      </c>
      <c r="AT64">
        <v>3490296</v>
      </c>
      <c r="AU64">
        <v>3506462</v>
      </c>
      <c r="AV64">
        <v>3504697.63</v>
      </c>
      <c r="AW64">
        <v>3585054</v>
      </c>
      <c r="AX64">
        <v>3927512</v>
      </c>
      <c r="AY64">
        <v>3916317</v>
      </c>
      <c r="AZ64">
        <v>4391528</v>
      </c>
      <c r="BA64">
        <v>4120698</v>
      </c>
      <c r="BB64">
        <v>4347591</v>
      </c>
      <c r="BC64">
        <v>4314395</v>
      </c>
      <c r="BD64"/>
      <c r="BE64"/>
      <c r="BF64"/>
      <c r="BG64"/>
      <c r="BH64"/>
      <c r="BI64"/>
      <c r="BJ64"/>
      <c r="BK64"/>
      <c r="BL64"/>
      <c r="BM64"/>
      <c r="BN64"/>
      <c r="BO64"/>
      <c r="BP64"/>
      <c r="BQ64"/>
      <c r="BR64"/>
      <c r="BS64"/>
      <c r="BT64"/>
    </row>
    <row r="65" spans="1:72" x14ac:dyDescent="0.3">
      <c r="A65" t="s">
        <v>3070</v>
      </c>
      <c r="B65">
        <v>5820014</v>
      </c>
      <c r="C65">
        <v>6299426</v>
      </c>
      <c r="D65">
        <v>4348673.57</v>
      </c>
      <c r="E65">
        <v>4191702</v>
      </c>
      <c r="F65">
        <v>4387174</v>
      </c>
      <c r="G65">
        <v>4299350</v>
      </c>
      <c r="H65">
        <v>4189025.48</v>
      </c>
      <c r="I65">
        <v>4052983</v>
      </c>
      <c r="J65">
        <v>3952551</v>
      </c>
      <c r="K65">
        <v>4033853</v>
      </c>
      <c r="L65">
        <v>3963530.92</v>
      </c>
      <c r="M65">
        <v>3568550</v>
      </c>
      <c r="N65">
        <v>3382230</v>
      </c>
      <c r="O65">
        <v>3409185</v>
      </c>
      <c r="P65">
        <v>3409682.24</v>
      </c>
      <c r="Q65">
        <v>3559348</v>
      </c>
      <c r="R65">
        <v>3529154</v>
      </c>
      <c r="S65">
        <v>3356245</v>
      </c>
      <c r="T65">
        <v>3208042.63</v>
      </c>
      <c r="U65">
        <v>3019612</v>
      </c>
      <c r="V65">
        <v>2794741</v>
      </c>
      <c r="W65">
        <v>2762407</v>
      </c>
      <c r="X65">
        <v>2331763.14</v>
      </c>
      <c r="Y65">
        <v>0</v>
      </c>
      <c r="Z65">
        <v>2173707</v>
      </c>
      <c r="AA65">
        <v>2355080</v>
      </c>
      <c r="AB65">
        <v>2183175.4</v>
      </c>
      <c r="AC65">
        <v>2011280</v>
      </c>
      <c r="AD65">
        <v>2054048</v>
      </c>
      <c r="AE65">
        <v>1947561</v>
      </c>
      <c r="AF65">
        <v>1599664.6</v>
      </c>
      <c r="AG65">
        <v>1504782</v>
      </c>
      <c r="AH65">
        <v>1454473</v>
      </c>
      <c r="AI65">
        <v>1494620</v>
      </c>
      <c r="AJ65">
        <v>1699344.99</v>
      </c>
      <c r="AK65">
        <v>1808928</v>
      </c>
      <c r="AL65">
        <v>2322280</v>
      </c>
      <c r="AM65">
        <v>2277961</v>
      </c>
      <c r="AN65">
        <v>2363614.6800000002</v>
      </c>
      <c r="AO65">
        <v>2414783</v>
      </c>
      <c r="AP65">
        <v>2371435</v>
      </c>
      <c r="AQ65">
        <v>2321250</v>
      </c>
      <c r="AR65">
        <v>2375891.5699999998</v>
      </c>
      <c r="AS65">
        <v>2360271</v>
      </c>
      <c r="AT65">
        <v>2883672</v>
      </c>
      <c r="AU65">
        <v>2753160</v>
      </c>
      <c r="AV65">
        <v>2850722.99</v>
      </c>
      <c r="AW65">
        <v>2888027</v>
      </c>
      <c r="AX65">
        <v>2966246</v>
      </c>
      <c r="AY65">
        <v>0</v>
      </c>
      <c r="AZ65">
        <v>0</v>
      </c>
      <c r="BA65">
        <v>0</v>
      </c>
      <c r="BB65">
        <v>0</v>
      </c>
      <c r="BC65">
        <v>0</v>
      </c>
      <c r="BD65"/>
      <c r="BE65"/>
      <c r="BF65"/>
      <c r="BG65"/>
      <c r="BH65"/>
      <c r="BI65"/>
      <c r="BJ65"/>
      <c r="BK65"/>
      <c r="BL65"/>
      <c r="BM65"/>
      <c r="BN65"/>
      <c r="BO65"/>
      <c r="BP65"/>
      <c r="BQ65"/>
      <c r="BR65"/>
      <c r="BS65"/>
      <c r="BT65"/>
    </row>
    <row r="66" spans="1:72" x14ac:dyDescent="0.3">
      <c r="A66" t="s">
        <v>2503</v>
      </c>
      <c r="B66">
        <v>0</v>
      </c>
      <c r="C66">
        <v>0</v>
      </c>
      <c r="D66">
        <v>1909700.9</v>
      </c>
      <c r="E66">
        <v>1818125</v>
      </c>
      <c r="F66">
        <v>1731707</v>
      </c>
      <c r="G66">
        <v>1845228</v>
      </c>
      <c r="H66">
        <v>1989089.05</v>
      </c>
      <c r="I66">
        <v>1937761</v>
      </c>
      <c r="J66">
        <v>1983214</v>
      </c>
      <c r="K66">
        <v>1997327</v>
      </c>
      <c r="L66">
        <v>2220542.19</v>
      </c>
      <c r="M66">
        <v>2128343</v>
      </c>
      <c r="N66">
        <v>2353049</v>
      </c>
      <c r="O66">
        <v>2406864</v>
      </c>
      <c r="P66">
        <v>2642633.5299999998</v>
      </c>
      <c r="Q66">
        <v>2495094</v>
      </c>
      <c r="R66">
        <v>2725609</v>
      </c>
      <c r="S66">
        <v>2768060</v>
      </c>
      <c r="T66">
        <v>2963182.98</v>
      </c>
      <c r="U66">
        <v>2687519</v>
      </c>
      <c r="V66">
        <v>3507684</v>
      </c>
      <c r="W66">
        <v>4052047</v>
      </c>
      <c r="X66">
        <v>4447280.0599999996</v>
      </c>
      <c r="Y66">
        <v>6125534</v>
      </c>
      <c r="Z66">
        <v>3871735</v>
      </c>
      <c r="AA66">
        <v>3512878</v>
      </c>
      <c r="AB66">
        <v>3709327.91</v>
      </c>
      <c r="AC66">
        <v>3098277</v>
      </c>
      <c r="AD66">
        <v>3149643</v>
      </c>
      <c r="AE66">
        <v>3111278</v>
      </c>
      <c r="AF66">
        <v>2985927.73</v>
      </c>
      <c r="AG66">
        <v>2849442</v>
      </c>
      <c r="AH66">
        <v>2855939</v>
      </c>
      <c r="AI66">
        <v>2633624</v>
      </c>
      <c r="AJ66">
        <v>2796034.52</v>
      </c>
      <c r="AK66">
        <v>2315796</v>
      </c>
      <c r="AL66">
        <v>1853348</v>
      </c>
      <c r="AM66">
        <v>2092566</v>
      </c>
      <c r="AN66">
        <v>2674396.23</v>
      </c>
      <c r="AO66">
        <v>1755521</v>
      </c>
      <c r="AP66">
        <v>1662312</v>
      </c>
      <c r="AQ66">
        <v>1570678</v>
      </c>
      <c r="AR66">
        <v>1521180.34</v>
      </c>
      <c r="AS66">
        <v>1122172</v>
      </c>
      <c r="AT66">
        <v>606624</v>
      </c>
      <c r="AU66">
        <v>753302</v>
      </c>
      <c r="AV66">
        <v>653974.64</v>
      </c>
      <c r="AW66">
        <v>697027</v>
      </c>
      <c r="AX66">
        <v>961266</v>
      </c>
      <c r="AY66">
        <v>3916317</v>
      </c>
      <c r="AZ66">
        <v>4391528</v>
      </c>
      <c r="BA66">
        <v>4120698</v>
      </c>
      <c r="BB66">
        <v>4347591</v>
      </c>
      <c r="BC66">
        <v>4314395</v>
      </c>
      <c r="BD66"/>
      <c r="BE66"/>
      <c r="BF66"/>
      <c r="BG66"/>
      <c r="BH66"/>
      <c r="BI66"/>
      <c r="BJ66"/>
      <c r="BK66"/>
      <c r="BL66"/>
      <c r="BM66"/>
      <c r="BN66"/>
      <c r="BO66"/>
      <c r="BP66"/>
      <c r="BQ66"/>
      <c r="BR66"/>
      <c r="BS66"/>
      <c r="BT66"/>
    </row>
    <row r="67" spans="1:72" x14ac:dyDescent="0.3">
      <c r="A67" t="s">
        <v>2504</v>
      </c>
      <c r="B67">
        <v>10497028</v>
      </c>
      <c r="C67">
        <v>10560616</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21146.19</v>
      </c>
      <c r="AS67">
        <v>17765</v>
      </c>
      <c r="AT67">
        <v>17617</v>
      </c>
      <c r="AU67">
        <v>19268</v>
      </c>
      <c r="AV67">
        <v>20999.9</v>
      </c>
      <c r="AW67">
        <v>19281</v>
      </c>
      <c r="AX67">
        <v>0</v>
      </c>
      <c r="AY67">
        <v>0</v>
      </c>
      <c r="AZ67">
        <v>0</v>
      </c>
      <c r="BA67">
        <v>0</v>
      </c>
      <c r="BB67">
        <v>0</v>
      </c>
      <c r="BC67">
        <v>3991290</v>
      </c>
      <c r="BD67"/>
      <c r="BE67"/>
      <c r="BF67"/>
      <c r="BG67"/>
      <c r="BH67"/>
      <c r="BI67"/>
      <c r="BJ67"/>
      <c r="BK67"/>
      <c r="BL67"/>
      <c r="BM67"/>
      <c r="BN67"/>
      <c r="BO67"/>
      <c r="BP67"/>
      <c r="BQ67"/>
      <c r="BR67"/>
      <c r="BS67"/>
      <c r="BT67"/>
    </row>
    <row r="68" spans="1:72" x14ac:dyDescent="0.3">
      <c r="A68" t="s">
        <v>3072</v>
      </c>
      <c r="B68">
        <v>5248417</v>
      </c>
      <c r="C68">
        <v>5248417</v>
      </c>
      <c r="D68">
        <v>0</v>
      </c>
      <c r="E68">
        <v>0</v>
      </c>
      <c r="F68">
        <v>5248417</v>
      </c>
      <c r="G68">
        <v>5248417</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2505</v>
      </c>
      <c r="B69">
        <v>2069644</v>
      </c>
      <c r="C69">
        <v>2946091</v>
      </c>
      <c r="D69">
        <v>1867303.49</v>
      </c>
      <c r="E69">
        <v>1094087</v>
      </c>
      <c r="F69">
        <v>4885378</v>
      </c>
      <c r="G69">
        <v>3786840</v>
      </c>
      <c r="H69">
        <v>2892323.88</v>
      </c>
      <c r="I69">
        <v>1556055</v>
      </c>
      <c r="J69">
        <v>2333648</v>
      </c>
      <c r="K69">
        <v>3457729</v>
      </c>
      <c r="L69">
        <v>2412564.71</v>
      </c>
      <c r="M69">
        <v>1105685</v>
      </c>
      <c r="N69">
        <v>2508291</v>
      </c>
      <c r="O69">
        <v>3846223</v>
      </c>
      <c r="P69">
        <v>2456516.2999999998</v>
      </c>
      <c r="Q69">
        <v>1140499</v>
      </c>
      <c r="R69">
        <v>2606867</v>
      </c>
      <c r="S69">
        <v>3064508</v>
      </c>
      <c r="T69">
        <v>1756300.78</v>
      </c>
      <c r="U69">
        <v>1329474</v>
      </c>
      <c r="V69">
        <v>3574076</v>
      </c>
      <c r="W69">
        <v>6176352</v>
      </c>
      <c r="X69">
        <v>4761207.6399999997</v>
      </c>
      <c r="Y69">
        <v>2398135</v>
      </c>
      <c r="Z69">
        <v>3762874</v>
      </c>
      <c r="AA69">
        <v>3898508</v>
      </c>
      <c r="AB69">
        <v>2195545.8199999998</v>
      </c>
      <c r="AC69">
        <v>269332</v>
      </c>
      <c r="AD69">
        <v>2746087</v>
      </c>
      <c r="AE69">
        <v>4137054</v>
      </c>
      <c r="AF69">
        <v>2816611.45</v>
      </c>
      <c r="AG69">
        <v>1413374</v>
      </c>
      <c r="AH69">
        <v>3403751</v>
      </c>
      <c r="AI69">
        <v>5265189</v>
      </c>
      <c r="AJ69">
        <v>3524842.8</v>
      </c>
      <c r="AK69">
        <v>1542981</v>
      </c>
      <c r="AL69">
        <v>3664623</v>
      </c>
      <c r="AM69">
        <v>6819861</v>
      </c>
      <c r="AN69">
        <v>4897346.3499999996</v>
      </c>
      <c r="AO69">
        <v>2564643</v>
      </c>
      <c r="AP69">
        <v>4447484</v>
      </c>
      <c r="AQ69">
        <v>6389181</v>
      </c>
      <c r="AR69">
        <v>4123932.55</v>
      </c>
      <c r="AS69">
        <v>1843389</v>
      </c>
      <c r="AT69">
        <v>3114867</v>
      </c>
      <c r="AU69">
        <v>4266735</v>
      </c>
      <c r="AV69">
        <v>2631354.19</v>
      </c>
      <c r="AW69">
        <v>1231047</v>
      </c>
      <c r="AX69">
        <v>2500924</v>
      </c>
      <c r="AY69">
        <v>0</v>
      </c>
      <c r="AZ69">
        <v>0</v>
      </c>
      <c r="BA69">
        <v>0</v>
      </c>
      <c r="BB69">
        <v>0</v>
      </c>
      <c r="BC69">
        <v>0</v>
      </c>
      <c r="BD69"/>
      <c r="BE69"/>
      <c r="BF69"/>
      <c r="BG69"/>
      <c r="BH69"/>
      <c r="BI69"/>
      <c r="BJ69"/>
      <c r="BK69"/>
      <c r="BL69"/>
      <c r="BM69"/>
      <c r="BN69"/>
      <c r="BO69"/>
      <c r="BP69"/>
      <c r="BQ69"/>
      <c r="BR69"/>
      <c r="BS69"/>
      <c r="BT69"/>
    </row>
    <row r="70" spans="1:72" x14ac:dyDescent="0.3">
      <c r="A70" t="s">
        <v>2506</v>
      </c>
      <c r="B70">
        <v>65619</v>
      </c>
      <c r="C70">
        <v>11013762</v>
      </c>
      <c r="D70">
        <v>72246.11</v>
      </c>
      <c r="E70">
        <v>70531</v>
      </c>
      <c r="F70">
        <v>261362</v>
      </c>
      <c r="G70">
        <v>192908</v>
      </c>
      <c r="H70">
        <v>57041.93</v>
      </c>
      <c r="I70">
        <v>64356</v>
      </c>
      <c r="J70">
        <v>48223</v>
      </c>
      <c r="K70">
        <v>34685</v>
      </c>
      <c r="L70">
        <v>50952.58</v>
      </c>
      <c r="M70">
        <v>37931</v>
      </c>
      <c r="N70">
        <v>45967</v>
      </c>
      <c r="O70">
        <v>349327</v>
      </c>
      <c r="P70">
        <v>24750.9</v>
      </c>
      <c r="Q70">
        <v>21966</v>
      </c>
      <c r="R70">
        <v>14395</v>
      </c>
      <c r="S70">
        <v>15862</v>
      </c>
      <c r="T70">
        <v>45798.27</v>
      </c>
      <c r="U70">
        <v>44116</v>
      </c>
      <c r="V70">
        <v>233327</v>
      </c>
      <c r="W70">
        <v>256778</v>
      </c>
      <c r="X70">
        <v>22791.84</v>
      </c>
      <c r="Y70">
        <v>104309</v>
      </c>
      <c r="Z70">
        <v>29329</v>
      </c>
      <c r="AA70">
        <v>215439</v>
      </c>
      <c r="AB70">
        <v>367976.41</v>
      </c>
      <c r="AC70">
        <v>399941</v>
      </c>
      <c r="AD70">
        <v>806523</v>
      </c>
      <c r="AE70">
        <v>4961075</v>
      </c>
      <c r="AF70">
        <v>340245.31</v>
      </c>
      <c r="AG70">
        <v>201035</v>
      </c>
      <c r="AH70">
        <v>168154</v>
      </c>
      <c r="AI70">
        <v>7685756</v>
      </c>
      <c r="AJ70">
        <v>165648.82999999999</v>
      </c>
      <c r="AK70">
        <v>141880</v>
      </c>
      <c r="AL70">
        <v>160383</v>
      </c>
      <c r="AM70">
        <v>127950</v>
      </c>
      <c r="AN70">
        <v>158217.25</v>
      </c>
      <c r="AO70">
        <v>75519</v>
      </c>
      <c r="AP70">
        <v>4862615</v>
      </c>
      <c r="AQ70">
        <v>4543473</v>
      </c>
      <c r="AR70">
        <v>4853042.5199999996</v>
      </c>
      <c r="AS70">
        <v>4342622</v>
      </c>
      <c r="AT70">
        <v>3884406</v>
      </c>
      <c r="AU70">
        <v>3654253</v>
      </c>
      <c r="AV70">
        <v>3910831.78</v>
      </c>
      <c r="AW70">
        <v>3462208</v>
      </c>
      <c r="AX70">
        <v>2753177</v>
      </c>
      <c r="AY70">
        <v>10717567</v>
      </c>
      <c r="AZ70">
        <v>8681205</v>
      </c>
      <c r="BA70">
        <v>11976811</v>
      </c>
      <c r="BB70">
        <v>11868132</v>
      </c>
      <c r="BC70">
        <v>16883827</v>
      </c>
      <c r="BD70"/>
      <c r="BE70"/>
      <c r="BF70"/>
      <c r="BG70"/>
      <c r="BH70"/>
      <c r="BI70"/>
      <c r="BJ70"/>
      <c r="BK70"/>
      <c r="BL70"/>
      <c r="BM70"/>
      <c r="BN70"/>
      <c r="BO70"/>
      <c r="BP70"/>
      <c r="BQ70"/>
      <c r="BR70"/>
      <c r="BS70"/>
      <c r="BT70"/>
    </row>
    <row r="71" spans="1:72" x14ac:dyDescent="0.3">
      <c r="A71" t="s">
        <v>801</v>
      </c>
      <c r="B71">
        <v>90870377</v>
      </c>
      <c r="C71">
        <v>106279064</v>
      </c>
      <c r="D71">
        <v>93813424.230000004</v>
      </c>
      <c r="E71">
        <v>102888669</v>
      </c>
      <c r="F71">
        <v>115136985</v>
      </c>
      <c r="G71">
        <v>125580625</v>
      </c>
      <c r="H71">
        <v>105255299.81999999</v>
      </c>
      <c r="I71">
        <v>91260040</v>
      </c>
      <c r="J71">
        <v>67588970</v>
      </c>
      <c r="K71">
        <v>79364520</v>
      </c>
      <c r="L71">
        <v>72764455.810000002</v>
      </c>
      <c r="M71">
        <v>78993350</v>
      </c>
      <c r="N71">
        <v>69294894</v>
      </c>
      <c r="O71">
        <v>74015197</v>
      </c>
      <c r="P71">
        <v>69600775.680000007</v>
      </c>
      <c r="Q71">
        <v>72380108</v>
      </c>
      <c r="R71">
        <v>68340236</v>
      </c>
      <c r="S71">
        <v>73700433</v>
      </c>
      <c r="T71">
        <v>69328028.219999999</v>
      </c>
      <c r="U71">
        <v>68778919</v>
      </c>
      <c r="V71">
        <v>62895959</v>
      </c>
      <c r="W71">
        <v>81097595</v>
      </c>
      <c r="X71">
        <v>57533292.479999997</v>
      </c>
      <c r="Y71">
        <v>56493331</v>
      </c>
      <c r="Z71">
        <v>45757898</v>
      </c>
      <c r="AA71">
        <v>63847688</v>
      </c>
      <c r="AB71">
        <v>42906118.340000004</v>
      </c>
      <c r="AC71">
        <v>41306329</v>
      </c>
      <c r="AD71">
        <v>41650696</v>
      </c>
      <c r="AE71">
        <v>57013382</v>
      </c>
      <c r="AF71">
        <v>45491235.740000002</v>
      </c>
      <c r="AG71">
        <v>42243818</v>
      </c>
      <c r="AH71">
        <v>38535584</v>
      </c>
      <c r="AI71">
        <v>55126353</v>
      </c>
      <c r="AJ71">
        <v>36287626.130000003</v>
      </c>
      <c r="AK71">
        <v>37593931</v>
      </c>
      <c r="AL71">
        <v>37048029</v>
      </c>
      <c r="AM71">
        <v>44984392</v>
      </c>
      <c r="AN71">
        <v>29734441.239999998</v>
      </c>
      <c r="AO71">
        <v>42398290</v>
      </c>
      <c r="AP71">
        <v>39797075</v>
      </c>
      <c r="AQ71">
        <v>50324199</v>
      </c>
      <c r="AR71">
        <v>35489103.009999998</v>
      </c>
      <c r="AS71">
        <v>24576807</v>
      </c>
      <c r="AT71">
        <v>19913801</v>
      </c>
      <c r="AU71">
        <v>19764143</v>
      </c>
      <c r="AV71">
        <v>16583083.109999999</v>
      </c>
      <c r="AW71">
        <v>18427772</v>
      </c>
      <c r="AX71">
        <v>22450277</v>
      </c>
      <c r="AY71">
        <v>22553043</v>
      </c>
      <c r="AZ71">
        <v>24859836</v>
      </c>
      <c r="BA71">
        <v>28054617</v>
      </c>
      <c r="BB71">
        <v>25321079</v>
      </c>
      <c r="BC71">
        <v>29699890</v>
      </c>
      <c r="BD71"/>
      <c r="BE71"/>
      <c r="BF71"/>
      <c r="BG71"/>
      <c r="BH71"/>
      <c r="BI71"/>
      <c r="BJ71"/>
      <c r="BK71"/>
      <c r="BL71"/>
      <c r="BM71"/>
      <c r="BN71"/>
      <c r="BO71"/>
      <c r="BP71"/>
      <c r="BQ71"/>
      <c r="BR71"/>
      <c r="BS71"/>
      <c r="BT71"/>
    </row>
    <row r="72" spans="1:72" x14ac:dyDescent="0.3">
      <c r="A72" t="s">
        <v>2507</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2721</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3656250</v>
      </c>
      <c r="AG73">
        <v>0</v>
      </c>
      <c r="AH73">
        <v>207611</v>
      </c>
      <c r="AI73">
        <v>0</v>
      </c>
      <c r="AJ73">
        <v>7312500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2469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207611</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2722</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3656250</v>
      </c>
      <c r="AG75">
        <v>0</v>
      </c>
      <c r="AH75">
        <v>0</v>
      </c>
      <c r="AI75">
        <v>0</v>
      </c>
      <c r="AJ75">
        <v>7312500</v>
      </c>
      <c r="AK75">
        <v>0</v>
      </c>
      <c r="AL75">
        <v>0</v>
      </c>
      <c r="AM75">
        <v>0</v>
      </c>
      <c r="AN75">
        <v>0</v>
      </c>
      <c r="AO75">
        <v>0</v>
      </c>
      <c r="AP75">
        <v>0</v>
      </c>
      <c r="AQ75">
        <v>0</v>
      </c>
      <c r="AR75">
        <v>0</v>
      </c>
      <c r="AS75">
        <v>0</v>
      </c>
      <c r="AT75">
        <v>0</v>
      </c>
      <c r="AU75">
        <v>0</v>
      </c>
      <c r="AV75">
        <v>0</v>
      </c>
      <c r="AW75">
        <v>0</v>
      </c>
      <c r="AX75">
        <v>0</v>
      </c>
      <c r="AY75">
        <v>0</v>
      </c>
      <c r="AZ75">
        <v>0</v>
      </c>
      <c r="BA75">
        <v>0</v>
      </c>
      <c r="BB75">
        <v>0</v>
      </c>
      <c r="BC75">
        <v>0</v>
      </c>
      <c r="BD75"/>
      <c r="BE75"/>
      <c r="BF75"/>
      <c r="BG75"/>
      <c r="BH75"/>
      <c r="BI75"/>
      <c r="BJ75"/>
      <c r="BK75"/>
      <c r="BL75"/>
      <c r="BM75"/>
      <c r="BN75"/>
      <c r="BO75"/>
      <c r="BP75"/>
      <c r="BQ75"/>
      <c r="BR75"/>
      <c r="BS75"/>
      <c r="BT75"/>
    </row>
    <row r="76" spans="1:72" x14ac:dyDescent="0.3">
      <c r="A76" t="s">
        <v>3099</v>
      </c>
      <c r="B76">
        <v>67985316</v>
      </c>
      <c r="C76">
        <v>55455256</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802</v>
      </c>
      <c r="B77">
        <v>80897709</v>
      </c>
      <c r="C77">
        <v>77198074</v>
      </c>
      <c r="D77">
        <v>127451682.01000001</v>
      </c>
      <c r="E77">
        <v>126529626</v>
      </c>
      <c r="F77">
        <v>119427088</v>
      </c>
      <c r="G77">
        <v>174744582</v>
      </c>
      <c r="H77">
        <v>69171920.040000007</v>
      </c>
      <c r="I77">
        <v>84487068</v>
      </c>
      <c r="J77">
        <v>85895430</v>
      </c>
      <c r="K77">
        <v>92020550</v>
      </c>
      <c r="L77">
        <v>155545766.88</v>
      </c>
      <c r="M77">
        <v>94005109</v>
      </c>
      <c r="N77">
        <v>92408401</v>
      </c>
      <c r="O77">
        <v>160339518</v>
      </c>
      <c r="P77">
        <v>100101849.68000001</v>
      </c>
      <c r="Q77">
        <v>91151037</v>
      </c>
      <c r="R77">
        <v>90543063</v>
      </c>
      <c r="S77">
        <v>90813720</v>
      </c>
      <c r="T77">
        <v>87273400.140000001</v>
      </c>
      <c r="U77">
        <v>80887282</v>
      </c>
      <c r="V77">
        <v>76048793</v>
      </c>
      <c r="W77">
        <v>51726858</v>
      </c>
      <c r="X77">
        <v>52576667.380000003</v>
      </c>
      <c r="Y77">
        <v>33625926</v>
      </c>
      <c r="Z77">
        <v>33765092</v>
      </c>
      <c r="AA77">
        <v>33696088</v>
      </c>
      <c r="AB77">
        <v>34478291.369999997</v>
      </c>
      <c r="AC77">
        <v>36570416</v>
      </c>
      <c r="AD77">
        <v>36581776</v>
      </c>
      <c r="AE77">
        <v>15232719</v>
      </c>
      <c r="AF77">
        <v>15354770.699999999</v>
      </c>
      <c r="AG77">
        <v>13329151</v>
      </c>
      <c r="AH77">
        <v>13205810</v>
      </c>
      <c r="AI77">
        <v>12648908</v>
      </c>
      <c r="AJ77">
        <v>11887812.970000001</v>
      </c>
      <c r="AK77">
        <v>11387566</v>
      </c>
      <c r="AL77">
        <v>13757703</v>
      </c>
      <c r="AM77">
        <v>16378632</v>
      </c>
      <c r="AN77">
        <v>16536660.68</v>
      </c>
      <c r="AO77">
        <v>15417719</v>
      </c>
      <c r="AP77">
        <v>20351609</v>
      </c>
      <c r="AQ77">
        <v>20498739</v>
      </c>
      <c r="AR77">
        <v>20422053.920000002</v>
      </c>
      <c r="AS77">
        <v>31913700</v>
      </c>
      <c r="AT77">
        <v>36320084</v>
      </c>
      <c r="AU77">
        <v>35948687</v>
      </c>
      <c r="AV77">
        <v>36580737.119999997</v>
      </c>
      <c r="AW77">
        <v>37192178</v>
      </c>
      <c r="AX77">
        <v>36741000</v>
      </c>
      <c r="AY77">
        <v>37031553</v>
      </c>
      <c r="AZ77">
        <v>29774426</v>
      </c>
      <c r="BA77">
        <v>26135018</v>
      </c>
      <c r="BB77">
        <v>26260948</v>
      </c>
      <c r="BC77">
        <v>0</v>
      </c>
      <c r="BD77"/>
      <c r="BE77"/>
      <c r="BF77"/>
      <c r="BG77"/>
      <c r="BH77"/>
      <c r="BI77"/>
      <c r="BJ77"/>
      <c r="BK77"/>
      <c r="BL77"/>
      <c r="BM77"/>
      <c r="BN77"/>
      <c r="BO77"/>
      <c r="BP77"/>
      <c r="BQ77"/>
      <c r="BR77"/>
      <c r="BS77"/>
      <c r="BT77"/>
    </row>
    <row r="78" spans="1:72" x14ac:dyDescent="0.3">
      <c r="A78" t="s">
        <v>2499</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15490983.380000001</v>
      </c>
      <c r="AS78">
        <v>15489044</v>
      </c>
      <c r="AT78">
        <v>19478319</v>
      </c>
      <c r="AU78">
        <v>19476042</v>
      </c>
      <c r="AV78">
        <v>19474066.379999999</v>
      </c>
      <c r="AW78">
        <v>19471781</v>
      </c>
      <c r="AX78">
        <v>0</v>
      </c>
      <c r="AY78">
        <v>0</v>
      </c>
      <c r="AZ78">
        <v>0</v>
      </c>
      <c r="BA78">
        <v>0</v>
      </c>
      <c r="BB78">
        <v>0</v>
      </c>
      <c r="BC78">
        <v>0</v>
      </c>
      <c r="BD78"/>
      <c r="BE78"/>
      <c r="BF78"/>
      <c r="BG78"/>
      <c r="BH78"/>
      <c r="BI78"/>
      <c r="BJ78"/>
      <c r="BK78"/>
      <c r="BL78"/>
      <c r="BM78"/>
      <c r="BN78"/>
      <c r="BO78"/>
      <c r="BP78"/>
      <c r="BQ78"/>
      <c r="BR78"/>
      <c r="BS78"/>
      <c r="BT78"/>
    </row>
    <row r="79" spans="1:72" x14ac:dyDescent="0.3">
      <c r="A79" t="s">
        <v>2508</v>
      </c>
      <c r="B79">
        <v>80897709</v>
      </c>
      <c r="C79">
        <v>77198074</v>
      </c>
      <c r="D79">
        <v>127451682.01000001</v>
      </c>
      <c r="E79">
        <v>126529626</v>
      </c>
      <c r="F79">
        <v>119427088</v>
      </c>
      <c r="G79">
        <v>174744582</v>
      </c>
      <c r="H79">
        <v>69171920.040000007</v>
      </c>
      <c r="I79">
        <v>84487068</v>
      </c>
      <c r="J79">
        <v>85895430</v>
      </c>
      <c r="K79">
        <v>92020550</v>
      </c>
      <c r="L79">
        <v>155545766.88</v>
      </c>
      <c r="M79">
        <v>94005109</v>
      </c>
      <c r="N79">
        <v>92408401</v>
      </c>
      <c r="O79">
        <v>160339518</v>
      </c>
      <c r="P79">
        <v>100101849.68000001</v>
      </c>
      <c r="Q79">
        <v>91151037</v>
      </c>
      <c r="R79">
        <v>90543063</v>
      </c>
      <c r="S79">
        <v>90813720</v>
      </c>
      <c r="T79">
        <v>87273400.140000001</v>
      </c>
      <c r="U79">
        <v>80887282</v>
      </c>
      <c r="V79">
        <v>76048793</v>
      </c>
      <c r="W79">
        <v>51726858</v>
      </c>
      <c r="X79">
        <v>52576667.380000003</v>
      </c>
      <c r="Y79">
        <v>33625926</v>
      </c>
      <c r="Z79">
        <v>33765092</v>
      </c>
      <c r="AA79">
        <v>33696088</v>
      </c>
      <c r="AB79">
        <v>34478291.369999997</v>
      </c>
      <c r="AC79">
        <v>36570416</v>
      </c>
      <c r="AD79">
        <v>36581776</v>
      </c>
      <c r="AE79">
        <v>15232719</v>
      </c>
      <c r="AF79">
        <v>15354770.699999999</v>
      </c>
      <c r="AG79">
        <v>13329151</v>
      </c>
      <c r="AH79">
        <v>13205810</v>
      </c>
      <c r="AI79">
        <v>12648908</v>
      </c>
      <c r="AJ79">
        <v>11887812.970000001</v>
      </c>
      <c r="AK79">
        <v>11387566</v>
      </c>
      <c r="AL79">
        <v>13757703</v>
      </c>
      <c r="AM79">
        <v>16378632</v>
      </c>
      <c r="AN79">
        <v>16536660.68</v>
      </c>
      <c r="AO79">
        <v>15417719</v>
      </c>
      <c r="AP79">
        <v>20351609</v>
      </c>
      <c r="AQ79">
        <v>20498739</v>
      </c>
      <c r="AR79">
        <v>4931070.53</v>
      </c>
      <c r="AS79">
        <v>16424656</v>
      </c>
      <c r="AT79">
        <v>16841765</v>
      </c>
      <c r="AU79">
        <v>16472645</v>
      </c>
      <c r="AV79">
        <v>17106670.739999998</v>
      </c>
      <c r="AW79">
        <v>17720397</v>
      </c>
      <c r="AX79">
        <v>36741000</v>
      </c>
      <c r="AY79">
        <v>37031553</v>
      </c>
      <c r="AZ79">
        <v>29774426</v>
      </c>
      <c r="BA79">
        <v>26135018</v>
      </c>
      <c r="BB79">
        <v>26260948</v>
      </c>
      <c r="BC79">
        <v>0</v>
      </c>
      <c r="BD79"/>
      <c r="BE79"/>
      <c r="BF79"/>
      <c r="BG79"/>
      <c r="BH79"/>
      <c r="BI79"/>
      <c r="BJ79"/>
      <c r="BK79"/>
      <c r="BL79"/>
      <c r="BM79"/>
      <c r="BN79"/>
      <c r="BO79"/>
      <c r="BP79"/>
      <c r="BQ79"/>
      <c r="BR79"/>
      <c r="BS79"/>
      <c r="BT79"/>
    </row>
    <row r="80" spans="1:72" x14ac:dyDescent="0.3">
      <c r="A80" t="s">
        <v>2509</v>
      </c>
      <c r="B80">
        <v>44361338</v>
      </c>
      <c r="C80">
        <v>46435421</v>
      </c>
      <c r="D80">
        <v>0</v>
      </c>
      <c r="E80">
        <v>0</v>
      </c>
      <c r="F80">
        <v>51911439</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66590.06</v>
      </c>
      <c r="AS80">
        <v>56710</v>
      </c>
      <c r="AT80">
        <v>47965</v>
      </c>
      <c r="AU80">
        <v>49936</v>
      </c>
      <c r="AV80">
        <v>50886.02</v>
      </c>
      <c r="AW80">
        <v>39013</v>
      </c>
      <c r="AX80">
        <v>0</v>
      </c>
      <c r="AY80">
        <v>0</v>
      </c>
      <c r="AZ80">
        <v>0</v>
      </c>
      <c r="BA80">
        <v>0</v>
      </c>
      <c r="BB80">
        <v>0</v>
      </c>
      <c r="BC80">
        <v>22225219</v>
      </c>
      <c r="BD80"/>
      <c r="BE80"/>
      <c r="BF80"/>
      <c r="BG80"/>
      <c r="BH80"/>
      <c r="BI80"/>
      <c r="BJ80"/>
      <c r="BK80"/>
      <c r="BL80"/>
      <c r="BM80"/>
      <c r="BN80"/>
      <c r="BO80"/>
      <c r="BP80"/>
      <c r="BQ80"/>
      <c r="BR80"/>
      <c r="BS80"/>
      <c r="BT80"/>
    </row>
    <row r="81" spans="1:72" x14ac:dyDescent="0.3">
      <c r="A81" t="s">
        <v>3100</v>
      </c>
      <c r="B81">
        <v>937429</v>
      </c>
      <c r="C81">
        <v>874798</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95607</v>
      </c>
      <c r="AH81">
        <v>0</v>
      </c>
      <c r="AI81">
        <v>1012763</v>
      </c>
      <c r="AJ81">
        <v>509535.96</v>
      </c>
      <c r="AK81">
        <v>484141</v>
      </c>
      <c r="AL81">
        <v>258744</v>
      </c>
      <c r="AM81">
        <v>527219</v>
      </c>
      <c r="AN81">
        <v>368506.18</v>
      </c>
      <c r="AO81">
        <v>544226</v>
      </c>
      <c r="AP81">
        <v>609292</v>
      </c>
      <c r="AQ81">
        <v>710094</v>
      </c>
      <c r="AR81">
        <v>0</v>
      </c>
      <c r="AS81">
        <v>0</v>
      </c>
      <c r="AT81">
        <v>0</v>
      </c>
      <c r="AU81">
        <v>0</v>
      </c>
      <c r="AV81">
        <v>0</v>
      </c>
      <c r="AW81">
        <v>0</v>
      </c>
      <c r="AX81">
        <v>0</v>
      </c>
      <c r="AY81">
        <v>0</v>
      </c>
      <c r="AZ81">
        <v>0</v>
      </c>
      <c r="BA81">
        <v>0</v>
      </c>
      <c r="BB81">
        <v>0</v>
      </c>
      <c r="BC81">
        <v>0</v>
      </c>
      <c r="BD81"/>
      <c r="BE81"/>
      <c r="BF81"/>
      <c r="BG81"/>
      <c r="BH81"/>
      <c r="BI81"/>
      <c r="BJ81"/>
      <c r="BK81"/>
      <c r="BL81"/>
      <c r="BM81"/>
      <c r="BN81"/>
      <c r="BO81"/>
      <c r="BP81"/>
      <c r="BQ81"/>
      <c r="BR81"/>
      <c r="BS81"/>
      <c r="BT81"/>
    </row>
    <row r="82" spans="1:72" x14ac:dyDescent="0.3">
      <c r="A82" t="s">
        <v>2510</v>
      </c>
      <c r="B82">
        <v>0</v>
      </c>
      <c r="C82">
        <v>0</v>
      </c>
      <c r="D82">
        <v>1225258.43</v>
      </c>
      <c r="E82">
        <v>1134591</v>
      </c>
      <c r="F82">
        <v>1183495</v>
      </c>
      <c r="G82">
        <v>1014105</v>
      </c>
      <c r="H82">
        <v>0</v>
      </c>
      <c r="I82">
        <v>0</v>
      </c>
      <c r="J82">
        <v>0</v>
      </c>
      <c r="K82">
        <v>0</v>
      </c>
      <c r="L82">
        <v>0</v>
      </c>
      <c r="M82">
        <v>0</v>
      </c>
      <c r="N82">
        <v>0</v>
      </c>
      <c r="O82">
        <v>0</v>
      </c>
      <c r="P82">
        <v>117672.75</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2511</v>
      </c>
      <c r="B83">
        <v>0</v>
      </c>
      <c r="C83">
        <v>0</v>
      </c>
      <c r="D83">
        <v>1225258.43</v>
      </c>
      <c r="E83">
        <v>1134591</v>
      </c>
      <c r="F83">
        <v>1183495</v>
      </c>
      <c r="G83">
        <v>1014105</v>
      </c>
      <c r="H83">
        <v>0</v>
      </c>
      <c r="I83">
        <v>0</v>
      </c>
      <c r="J83">
        <v>0</v>
      </c>
      <c r="K83">
        <v>0</v>
      </c>
      <c r="L83">
        <v>0</v>
      </c>
      <c r="M83">
        <v>0</v>
      </c>
      <c r="N83">
        <v>0</v>
      </c>
      <c r="O83">
        <v>0</v>
      </c>
      <c r="P83">
        <v>117672.75</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c r="BE83"/>
      <c r="BF83"/>
      <c r="BG83"/>
      <c r="BH83"/>
      <c r="BI83"/>
      <c r="BJ83"/>
      <c r="BK83"/>
      <c r="BL83"/>
      <c r="BM83"/>
      <c r="BN83"/>
      <c r="BO83"/>
      <c r="BP83"/>
      <c r="BQ83"/>
      <c r="BR83"/>
      <c r="BS83"/>
      <c r="BT83"/>
    </row>
    <row r="84" spans="1:72" x14ac:dyDescent="0.3">
      <c r="A84" t="s">
        <v>2512</v>
      </c>
      <c r="B84">
        <v>3219963</v>
      </c>
      <c r="C84">
        <v>3162155</v>
      </c>
      <c r="D84">
        <v>3179944.08</v>
      </c>
      <c r="E84">
        <v>3004264</v>
      </c>
      <c r="F84">
        <v>2940620</v>
      </c>
      <c r="G84">
        <v>2885818</v>
      </c>
      <c r="H84">
        <v>2859529.01</v>
      </c>
      <c r="I84">
        <v>3068435</v>
      </c>
      <c r="J84">
        <v>3006776</v>
      </c>
      <c r="K84">
        <v>2299514</v>
      </c>
      <c r="L84">
        <v>2253764.39</v>
      </c>
      <c r="M84">
        <v>2195209</v>
      </c>
      <c r="N84">
        <v>2131985</v>
      </c>
      <c r="O84">
        <v>2064932</v>
      </c>
      <c r="P84">
        <v>1855646.01</v>
      </c>
      <c r="Q84">
        <v>2762729</v>
      </c>
      <c r="R84">
        <v>2697014</v>
      </c>
      <c r="S84">
        <v>2619357</v>
      </c>
      <c r="T84">
        <v>2554402.9900000002</v>
      </c>
      <c r="U84">
        <v>2479441</v>
      </c>
      <c r="V84">
        <v>2406018</v>
      </c>
      <c r="W84">
        <v>2336437</v>
      </c>
      <c r="X84">
        <v>2293784.25</v>
      </c>
      <c r="Y84">
        <v>1616409</v>
      </c>
      <c r="Z84">
        <v>1567735</v>
      </c>
      <c r="AA84">
        <v>1529931</v>
      </c>
      <c r="AB84">
        <v>1499743.03</v>
      </c>
      <c r="AC84">
        <v>1458421</v>
      </c>
      <c r="AD84">
        <v>1417585</v>
      </c>
      <c r="AE84">
        <v>1397405</v>
      </c>
      <c r="AF84">
        <v>1361376.03</v>
      </c>
      <c r="AG84">
        <v>1322346</v>
      </c>
      <c r="AH84">
        <v>1283682</v>
      </c>
      <c r="AI84">
        <v>1248396</v>
      </c>
      <c r="AJ84">
        <v>1222767.05</v>
      </c>
      <c r="AK84">
        <v>457072</v>
      </c>
      <c r="AL84">
        <v>443455</v>
      </c>
      <c r="AM84">
        <v>429869</v>
      </c>
      <c r="AN84">
        <v>422439.79</v>
      </c>
      <c r="AO84">
        <v>409631</v>
      </c>
      <c r="AP84">
        <v>396823</v>
      </c>
      <c r="AQ84">
        <v>392933</v>
      </c>
      <c r="AR84">
        <v>0</v>
      </c>
      <c r="AS84">
        <v>0</v>
      </c>
      <c r="AT84">
        <v>0</v>
      </c>
      <c r="AU84">
        <v>0</v>
      </c>
      <c r="AV84">
        <v>0</v>
      </c>
      <c r="AW84">
        <v>0</v>
      </c>
      <c r="AX84">
        <v>0</v>
      </c>
      <c r="AY84">
        <v>0</v>
      </c>
      <c r="AZ84">
        <v>0</v>
      </c>
      <c r="BA84">
        <v>0</v>
      </c>
      <c r="BB84">
        <v>0</v>
      </c>
      <c r="BC84">
        <v>0</v>
      </c>
      <c r="BD84"/>
      <c r="BE84"/>
      <c r="BF84"/>
      <c r="BG84"/>
      <c r="BH84"/>
      <c r="BI84"/>
      <c r="BJ84"/>
      <c r="BK84"/>
      <c r="BL84"/>
      <c r="BM84"/>
      <c r="BN84"/>
      <c r="BO84"/>
      <c r="BP84"/>
      <c r="BQ84"/>
      <c r="BR84"/>
      <c r="BS84"/>
      <c r="BT84"/>
    </row>
    <row r="85" spans="1:72" x14ac:dyDescent="0.3">
      <c r="A85" t="s">
        <v>2513</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2129</v>
      </c>
      <c r="AA85">
        <v>2127</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2514</v>
      </c>
      <c r="B86">
        <v>2703568</v>
      </c>
      <c r="C86">
        <v>2671221</v>
      </c>
      <c r="D86">
        <v>48810901.299999997</v>
      </c>
      <c r="E86">
        <v>51613695</v>
      </c>
      <c r="F86">
        <v>5777938</v>
      </c>
      <c r="G86">
        <v>5718546</v>
      </c>
      <c r="H86">
        <v>42988203.240000002</v>
      </c>
      <c r="I86">
        <v>42679118</v>
      </c>
      <c r="J86">
        <v>66586854</v>
      </c>
      <c r="K86">
        <v>66180381</v>
      </c>
      <c r="L86">
        <v>2272417.63</v>
      </c>
      <c r="M86">
        <v>65376818</v>
      </c>
      <c r="N86">
        <v>62861042</v>
      </c>
      <c r="O86">
        <v>2329719</v>
      </c>
      <c r="P86">
        <v>61964622.43</v>
      </c>
      <c r="Q86">
        <v>71544545</v>
      </c>
      <c r="R86">
        <v>74924449</v>
      </c>
      <c r="S86">
        <v>74357710</v>
      </c>
      <c r="T86">
        <v>73806185.129999995</v>
      </c>
      <c r="U86">
        <v>83131967</v>
      </c>
      <c r="V86">
        <v>82488313</v>
      </c>
      <c r="W86">
        <v>21129815</v>
      </c>
      <c r="X86">
        <v>20864547.280000001</v>
      </c>
      <c r="Y86">
        <v>836992</v>
      </c>
      <c r="Z86">
        <v>739505</v>
      </c>
      <c r="AA86">
        <v>666962</v>
      </c>
      <c r="AB86">
        <v>601655.75</v>
      </c>
      <c r="AC86">
        <v>4169394</v>
      </c>
      <c r="AD86">
        <v>4043258</v>
      </c>
      <c r="AE86">
        <v>3949176</v>
      </c>
      <c r="AF86">
        <v>269491.75</v>
      </c>
      <c r="AG86">
        <v>7556625</v>
      </c>
      <c r="AH86">
        <v>7542576</v>
      </c>
      <c r="AI86">
        <v>7529459</v>
      </c>
      <c r="AJ86">
        <v>205803.78</v>
      </c>
      <c r="AK86">
        <v>189871</v>
      </c>
      <c r="AL86">
        <v>174194</v>
      </c>
      <c r="AM86">
        <v>157933</v>
      </c>
      <c r="AN86">
        <v>146718.09</v>
      </c>
      <c r="AO86">
        <v>137597</v>
      </c>
      <c r="AP86">
        <v>126373</v>
      </c>
      <c r="AQ86">
        <v>127093</v>
      </c>
      <c r="AR86">
        <v>0</v>
      </c>
      <c r="AS86">
        <v>0</v>
      </c>
      <c r="AT86">
        <v>0</v>
      </c>
      <c r="AU86">
        <v>0</v>
      </c>
      <c r="AV86">
        <v>0</v>
      </c>
      <c r="AW86">
        <v>0</v>
      </c>
      <c r="AX86">
        <v>11337</v>
      </c>
      <c r="AY86">
        <v>11376</v>
      </c>
      <c r="AZ86">
        <v>11382</v>
      </c>
      <c r="BA86">
        <v>9036</v>
      </c>
      <c r="BB86">
        <v>10921</v>
      </c>
      <c r="BC86">
        <v>12226</v>
      </c>
      <c r="BD86"/>
      <c r="BE86"/>
      <c r="BF86"/>
      <c r="BG86"/>
      <c r="BH86"/>
      <c r="BI86"/>
      <c r="BJ86"/>
      <c r="BK86"/>
      <c r="BL86"/>
      <c r="BM86"/>
      <c r="BN86"/>
      <c r="BO86"/>
      <c r="BP86"/>
      <c r="BQ86"/>
      <c r="BR86"/>
      <c r="BS86"/>
      <c r="BT86"/>
    </row>
    <row r="87" spans="1:72" x14ac:dyDescent="0.3">
      <c r="A87" t="s">
        <v>803</v>
      </c>
      <c r="B87">
        <v>200105323</v>
      </c>
      <c r="C87">
        <v>185796925</v>
      </c>
      <c r="D87">
        <v>180667785.81999999</v>
      </c>
      <c r="E87">
        <v>182282176</v>
      </c>
      <c r="F87">
        <v>181240580</v>
      </c>
      <c r="G87">
        <v>184363051</v>
      </c>
      <c r="H87">
        <v>115019652.29000001</v>
      </c>
      <c r="I87">
        <v>130234621</v>
      </c>
      <c r="J87">
        <v>155489060</v>
      </c>
      <c r="K87">
        <v>160500445</v>
      </c>
      <c r="L87">
        <v>160071948.88999999</v>
      </c>
      <c r="M87">
        <v>161577136</v>
      </c>
      <c r="N87">
        <v>157401428</v>
      </c>
      <c r="O87">
        <v>164734169</v>
      </c>
      <c r="P87">
        <v>164039790.87</v>
      </c>
      <c r="Q87">
        <v>165458311</v>
      </c>
      <c r="R87">
        <v>168164526</v>
      </c>
      <c r="S87">
        <v>167790787</v>
      </c>
      <c r="T87">
        <v>163633988.25999999</v>
      </c>
      <c r="U87">
        <v>166498690</v>
      </c>
      <c r="V87">
        <v>160943124</v>
      </c>
      <c r="W87">
        <v>75193110</v>
      </c>
      <c r="X87">
        <v>75734998.909999996</v>
      </c>
      <c r="Y87">
        <v>36079327</v>
      </c>
      <c r="Z87">
        <v>36074461</v>
      </c>
      <c r="AA87">
        <v>35895108</v>
      </c>
      <c r="AB87">
        <v>36579690.149999999</v>
      </c>
      <c r="AC87">
        <v>42198231</v>
      </c>
      <c r="AD87">
        <v>42042619</v>
      </c>
      <c r="AE87">
        <v>20579300</v>
      </c>
      <c r="AF87">
        <v>20641888.489999998</v>
      </c>
      <c r="AG87">
        <v>22303729</v>
      </c>
      <c r="AH87">
        <v>22239679</v>
      </c>
      <c r="AI87">
        <v>22439526</v>
      </c>
      <c r="AJ87">
        <v>21138419.760000002</v>
      </c>
      <c r="AK87">
        <v>12518650</v>
      </c>
      <c r="AL87">
        <v>14634096</v>
      </c>
      <c r="AM87">
        <v>17493653</v>
      </c>
      <c r="AN87">
        <v>17474324.73</v>
      </c>
      <c r="AO87">
        <v>16509173</v>
      </c>
      <c r="AP87">
        <v>21484097</v>
      </c>
      <c r="AQ87">
        <v>21728859</v>
      </c>
      <c r="AR87">
        <v>20488643.98</v>
      </c>
      <c r="AS87">
        <v>31970410</v>
      </c>
      <c r="AT87">
        <v>36368049</v>
      </c>
      <c r="AU87">
        <v>35998623</v>
      </c>
      <c r="AV87">
        <v>36631623.140000001</v>
      </c>
      <c r="AW87">
        <v>37231191</v>
      </c>
      <c r="AX87">
        <v>36752337</v>
      </c>
      <c r="AY87">
        <v>37042929</v>
      </c>
      <c r="AZ87">
        <v>29785808</v>
      </c>
      <c r="BA87">
        <v>26144054</v>
      </c>
      <c r="BB87">
        <v>26271869</v>
      </c>
      <c r="BC87">
        <v>22237445</v>
      </c>
      <c r="BD87"/>
      <c r="BE87"/>
      <c r="BF87"/>
      <c r="BG87"/>
      <c r="BH87"/>
      <c r="BI87"/>
      <c r="BJ87"/>
      <c r="BK87"/>
      <c r="BL87"/>
      <c r="BM87"/>
      <c r="BN87"/>
      <c r="BO87"/>
      <c r="BP87"/>
      <c r="BQ87"/>
      <c r="BR87"/>
      <c r="BS87"/>
      <c r="BT87"/>
    </row>
    <row r="88" spans="1:72" x14ac:dyDescent="0.3">
      <c r="A88" t="s">
        <v>804</v>
      </c>
      <c r="B88">
        <v>290975700</v>
      </c>
      <c r="C88">
        <v>292075989</v>
      </c>
      <c r="D88">
        <v>274481210.05000001</v>
      </c>
      <c r="E88">
        <v>285170845</v>
      </c>
      <c r="F88">
        <v>296377565</v>
      </c>
      <c r="G88">
        <v>309943676</v>
      </c>
      <c r="H88">
        <v>220274952.11000001</v>
      </c>
      <c r="I88">
        <v>221494661</v>
      </c>
      <c r="J88">
        <v>223078030</v>
      </c>
      <c r="K88">
        <v>239864965</v>
      </c>
      <c r="L88">
        <v>232836404.69999999</v>
      </c>
      <c r="M88">
        <v>240570486</v>
      </c>
      <c r="N88">
        <v>226696322</v>
      </c>
      <c r="O88">
        <v>238749366</v>
      </c>
      <c r="P88">
        <v>233640566.55000001</v>
      </c>
      <c r="Q88">
        <v>237838419</v>
      </c>
      <c r="R88">
        <v>236504762</v>
      </c>
      <c r="S88">
        <v>241491220</v>
      </c>
      <c r="T88">
        <v>232962016.47999999</v>
      </c>
      <c r="U88">
        <v>235277609</v>
      </c>
      <c r="V88">
        <v>223839083</v>
      </c>
      <c r="W88">
        <v>156290705</v>
      </c>
      <c r="X88">
        <v>133268291.39</v>
      </c>
      <c r="Y88">
        <v>92572658</v>
      </c>
      <c r="Z88">
        <v>81832359</v>
      </c>
      <c r="AA88">
        <v>99742796</v>
      </c>
      <c r="AB88">
        <v>79485808.489999995</v>
      </c>
      <c r="AC88">
        <v>83504560</v>
      </c>
      <c r="AD88">
        <v>83693315</v>
      </c>
      <c r="AE88">
        <v>77592682</v>
      </c>
      <c r="AF88">
        <v>66133124.229999997</v>
      </c>
      <c r="AG88">
        <v>64547547</v>
      </c>
      <c r="AH88">
        <v>60775263</v>
      </c>
      <c r="AI88">
        <v>77565879</v>
      </c>
      <c r="AJ88">
        <v>57426045.890000001</v>
      </c>
      <c r="AK88">
        <v>50112581</v>
      </c>
      <c r="AL88">
        <v>51682125</v>
      </c>
      <c r="AM88">
        <v>62478045</v>
      </c>
      <c r="AN88">
        <v>47208765.979999997</v>
      </c>
      <c r="AO88">
        <v>58907463</v>
      </c>
      <c r="AP88">
        <v>61281172</v>
      </c>
      <c r="AQ88">
        <v>72053058</v>
      </c>
      <c r="AR88">
        <v>55977746.990000002</v>
      </c>
      <c r="AS88">
        <v>56547217</v>
      </c>
      <c r="AT88">
        <v>56281850</v>
      </c>
      <c r="AU88">
        <v>55762766</v>
      </c>
      <c r="AV88">
        <v>53214706.240000002</v>
      </c>
      <c r="AW88">
        <v>55658963</v>
      </c>
      <c r="AX88">
        <v>59202614</v>
      </c>
      <c r="AY88">
        <v>59595972</v>
      </c>
      <c r="AZ88">
        <v>54645644</v>
      </c>
      <c r="BA88">
        <v>54198671</v>
      </c>
      <c r="BB88">
        <v>51592948</v>
      </c>
      <c r="BC88">
        <v>51937335</v>
      </c>
      <c r="BD88"/>
      <c r="BE88"/>
      <c r="BF88"/>
      <c r="BG88"/>
      <c r="BH88"/>
      <c r="BI88"/>
      <c r="BJ88"/>
      <c r="BK88"/>
      <c r="BL88"/>
      <c r="BM88"/>
      <c r="BN88"/>
      <c r="BO88"/>
      <c r="BP88"/>
      <c r="BQ88"/>
      <c r="BR88"/>
      <c r="BS88"/>
      <c r="BT88"/>
    </row>
    <row r="89" spans="1:72" x14ac:dyDescent="0.3">
      <c r="A89" t="s">
        <v>2515</v>
      </c>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2516</v>
      </c>
      <c r="B90">
        <v>4997460</v>
      </c>
      <c r="C90">
        <v>4997460</v>
      </c>
      <c r="D90">
        <v>4997459.8</v>
      </c>
      <c r="E90">
        <v>4997460</v>
      </c>
      <c r="F90">
        <v>4997460</v>
      </c>
      <c r="G90">
        <v>4997460</v>
      </c>
      <c r="H90">
        <v>4997459.8</v>
      </c>
      <c r="I90">
        <v>4997460</v>
      </c>
      <c r="J90">
        <v>4997460</v>
      </c>
      <c r="K90">
        <v>4997460</v>
      </c>
      <c r="L90">
        <v>4997459.8</v>
      </c>
      <c r="M90">
        <v>4997460</v>
      </c>
      <c r="N90">
        <v>4997460</v>
      </c>
      <c r="O90">
        <v>4997460</v>
      </c>
      <c r="P90">
        <v>4997459.8</v>
      </c>
      <c r="Q90">
        <v>4997460</v>
      </c>
      <c r="R90">
        <v>4997460</v>
      </c>
      <c r="S90">
        <v>4997460</v>
      </c>
      <c r="T90">
        <v>4997459.8</v>
      </c>
      <c r="U90">
        <v>4997460</v>
      </c>
      <c r="V90">
        <v>4997460</v>
      </c>
      <c r="W90">
        <v>4997460</v>
      </c>
      <c r="X90">
        <v>4997459.8</v>
      </c>
      <c r="Y90">
        <v>4997460</v>
      </c>
      <c r="Z90">
        <v>4997460</v>
      </c>
      <c r="AA90">
        <v>4997460</v>
      </c>
      <c r="AB90">
        <v>4997459.8</v>
      </c>
      <c r="AC90">
        <v>4997460</v>
      </c>
      <c r="AD90">
        <v>4997460</v>
      </c>
      <c r="AE90">
        <v>4997460</v>
      </c>
      <c r="AF90">
        <v>4997459.8</v>
      </c>
      <c r="AG90">
        <v>4997460</v>
      </c>
      <c r="AH90">
        <v>4997460</v>
      </c>
      <c r="AI90">
        <v>4997460</v>
      </c>
      <c r="AJ90">
        <v>4997459.8</v>
      </c>
      <c r="AK90">
        <v>4997460</v>
      </c>
      <c r="AL90">
        <v>4997460</v>
      </c>
      <c r="AM90">
        <v>4997460</v>
      </c>
      <c r="AN90">
        <v>4997459.8</v>
      </c>
      <c r="AO90">
        <v>4997460</v>
      </c>
      <c r="AP90">
        <v>4997460</v>
      </c>
      <c r="AQ90">
        <v>4997460</v>
      </c>
      <c r="AR90">
        <v>4997459.8</v>
      </c>
      <c r="AS90">
        <v>4997460</v>
      </c>
      <c r="AT90">
        <v>4997460</v>
      </c>
      <c r="AU90">
        <v>4997460</v>
      </c>
      <c r="AV90">
        <v>4997459.8</v>
      </c>
      <c r="AW90">
        <v>4997460</v>
      </c>
      <c r="AX90">
        <v>4997460</v>
      </c>
      <c r="AY90">
        <v>4997460</v>
      </c>
      <c r="AZ90">
        <v>4997460</v>
      </c>
      <c r="BA90">
        <v>4997460</v>
      </c>
      <c r="BB90">
        <v>4997460</v>
      </c>
      <c r="BC90">
        <v>4997460</v>
      </c>
      <c r="BD90"/>
      <c r="BE90"/>
      <c r="BF90"/>
      <c r="BG90"/>
      <c r="BH90"/>
      <c r="BI90"/>
      <c r="BJ90"/>
      <c r="BK90"/>
      <c r="BL90"/>
      <c r="BM90"/>
      <c r="BN90"/>
      <c r="BO90"/>
      <c r="BP90"/>
      <c r="BQ90"/>
      <c r="BR90"/>
      <c r="BS90"/>
      <c r="BT90"/>
    </row>
    <row r="91" spans="1:72" x14ac:dyDescent="0.3">
      <c r="A91" t="s">
        <v>2517</v>
      </c>
      <c r="B91">
        <v>4997460</v>
      </c>
      <c r="C91">
        <v>4997460</v>
      </c>
      <c r="D91">
        <v>4997459.8</v>
      </c>
      <c r="E91">
        <v>4997460</v>
      </c>
      <c r="F91">
        <v>4997460</v>
      </c>
      <c r="G91">
        <v>4997460</v>
      </c>
      <c r="H91">
        <v>4997459.8</v>
      </c>
      <c r="I91">
        <v>4997460</v>
      </c>
      <c r="J91">
        <v>4997460</v>
      </c>
      <c r="K91">
        <v>4997460</v>
      </c>
      <c r="L91">
        <v>4997459.8</v>
      </c>
      <c r="M91">
        <v>4997460</v>
      </c>
      <c r="N91">
        <v>4997460</v>
      </c>
      <c r="O91">
        <v>4997460</v>
      </c>
      <c r="P91">
        <v>4997459.8</v>
      </c>
      <c r="Q91">
        <v>4997460</v>
      </c>
      <c r="R91">
        <v>4997460</v>
      </c>
      <c r="S91">
        <v>4997460</v>
      </c>
      <c r="T91">
        <v>4997459.8</v>
      </c>
      <c r="U91">
        <v>4997460</v>
      </c>
      <c r="V91">
        <v>4997460</v>
      </c>
      <c r="W91">
        <v>4997460</v>
      </c>
      <c r="X91">
        <v>4997459.8</v>
      </c>
      <c r="Y91">
        <v>4997460</v>
      </c>
      <c r="Z91">
        <v>4997460</v>
      </c>
      <c r="AA91">
        <v>4997460</v>
      </c>
      <c r="AB91">
        <v>4997459.8</v>
      </c>
      <c r="AC91">
        <v>4997460</v>
      </c>
      <c r="AD91">
        <v>4997460</v>
      </c>
      <c r="AE91">
        <v>4997460</v>
      </c>
      <c r="AF91">
        <v>4997459.8</v>
      </c>
      <c r="AG91">
        <v>4997460</v>
      </c>
      <c r="AH91">
        <v>4997460</v>
      </c>
      <c r="AI91">
        <v>4997460</v>
      </c>
      <c r="AJ91">
        <v>4997459.8</v>
      </c>
      <c r="AK91">
        <v>4997460</v>
      </c>
      <c r="AL91">
        <v>4997460</v>
      </c>
      <c r="AM91">
        <v>4997460</v>
      </c>
      <c r="AN91">
        <v>4997459.8</v>
      </c>
      <c r="AO91">
        <v>4997460</v>
      </c>
      <c r="AP91">
        <v>4997460</v>
      </c>
      <c r="AQ91">
        <v>4997460</v>
      </c>
      <c r="AR91">
        <v>4997459.8</v>
      </c>
      <c r="AS91">
        <v>4997460</v>
      </c>
      <c r="AT91">
        <v>4997460</v>
      </c>
      <c r="AU91">
        <v>4997460</v>
      </c>
      <c r="AV91">
        <v>4997459.8</v>
      </c>
      <c r="AW91">
        <v>4997460</v>
      </c>
      <c r="AX91">
        <v>4997460</v>
      </c>
      <c r="AY91">
        <v>4997460</v>
      </c>
      <c r="AZ91">
        <v>4997460</v>
      </c>
      <c r="BA91">
        <v>4997460</v>
      </c>
      <c r="BB91">
        <v>4997460</v>
      </c>
      <c r="BC91">
        <v>4997460</v>
      </c>
      <c r="BD91"/>
      <c r="BE91"/>
      <c r="BF91"/>
      <c r="BG91"/>
      <c r="BH91"/>
      <c r="BI91"/>
      <c r="BJ91"/>
      <c r="BK91"/>
      <c r="BL91"/>
      <c r="BM91"/>
      <c r="BN91"/>
      <c r="BO91"/>
      <c r="BP91"/>
      <c r="BQ91"/>
      <c r="BR91"/>
      <c r="BS91"/>
      <c r="BT91"/>
    </row>
    <row r="92" spans="1:72" x14ac:dyDescent="0.3">
      <c r="A92" t="s">
        <v>2518</v>
      </c>
      <c r="B92">
        <v>2973926</v>
      </c>
      <c r="C92">
        <v>2973554</v>
      </c>
      <c r="D92">
        <v>2973554.31</v>
      </c>
      <c r="E92">
        <v>2973554</v>
      </c>
      <c r="F92">
        <v>2973554</v>
      </c>
      <c r="G92">
        <v>2973178</v>
      </c>
      <c r="H92">
        <v>2973178.63</v>
      </c>
      <c r="I92">
        <v>2973178</v>
      </c>
      <c r="J92">
        <v>2973178</v>
      </c>
      <c r="K92">
        <v>2973095</v>
      </c>
      <c r="L92">
        <v>2973095.33</v>
      </c>
      <c r="M92">
        <v>2973095</v>
      </c>
      <c r="N92">
        <v>2973095</v>
      </c>
      <c r="O92">
        <v>2973095</v>
      </c>
      <c r="P92">
        <v>2973095.33</v>
      </c>
      <c r="Q92">
        <v>2973095</v>
      </c>
      <c r="R92">
        <v>2973095</v>
      </c>
      <c r="S92">
        <v>2973095</v>
      </c>
      <c r="T92">
        <v>2973095.33</v>
      </c>
      <c r="U92">
        <v>2973095</v>
      </c>
      <c r="V92">
        <v>2973095</v>
      </c>
      <c r="W92">
        <v>2973095</v>
      </c>
      <c r="X92">
        <v>2973095.33</v>
      </c>
      <c r="Y92">
        <v>2973095</v>
      </c>
      <c r="Z92">
        <v>2973095</v>
      </c>
      <c r="AA92">
        <v>2973095</v>
      </c>
      <c r="AB92">
        <v>2973095.33</v>
      </c>
      <c r="AC92">
        <v>2973095</v>
      </c>
      <c r="AD92">
        <v>2973095</v>
      </c>
      <c r="AE92">
        <v>2973095</v>
      </c>
      <c r="AF92">
        <v>2973095.33</v>
      </c>
      <c r="AG92">
        <v>2973095</v>
      </c>
      <c r="AH92">
        <v>2973095</v>
      </c>
      <c r="AI92">
        <v>2973095</v>
      </c>
      <c r="AJ92">
        <v>2973095.33</v>
      </c>
      <c r="AK92">
        <v>2973095</v>
      </c>
      <c r="AL92">
        <v>2973095</v>
      </c>
      <c r="AM92">
        <v>2973095</v>
      </c>
      <c r="AN92">
        <v>2973095.33</v>
      </c>
      <c r="AO92">
        <v>2973095</v>
      </c>
      <c r="AP92">
        <v>2973095</v>
      </c>
      <c r="AQ92">
        <v>2970688</v>
      </c>
      <c r="AR92">
        <v>2970076.14</v>
      </c>
      <c r="AS92">
        <v>2968178</v>
      </c>
      <c r="AT92">
        <v>2966472</v>
      </c>
      <c r="AU92">
        <v>2965899</v>
      </c>
      <c r="AV92">
        <v>2965443.05</v>
      </c>
      <c r="AW92">
        <v>2963391</v>
      </c>
      <c r="AX92">
        <v>2962462</v>
      </c>
      <c r="AY92">
        <v>2961749</v>
      </c>
      <c r="AZ92">
        <v>2961740</v>
      </c>
      <c r="BA92">
        <v>2961740</v>
      </c>
      <c r="BB92">
        <v>2961387</v>
      </c>
      <c r="BC92">
        <v>2960311</v>
      </c>
      <c r="BD92"/>
      <c r="BE92"/>
      <c r="BF92"/>
      <c r="BG92"/>
      <c r="BH92"/>
      <c r="BI92"/>
      <c r="BJ92"/>
      <c r="BK92"/>
      <c r="BL92"/>
      <c r="BM92"/>
      <c r="BN92"/>
      <c r="BO92"/>
      <c r="BP92"/>
      <c r="BQ92"/>
      <c r="BR92"/>
      <c r="BS92"/>
      <c r="BT92"/>
    </row>
    <row r="93" spans="1:72" x14ac:dyDescent="0.3">
      <c r="A93" t="s">
        <v>2519</v>
      </c>
      <c r="B93">
        <v>2973926</v>
      </c>
      <c r="C93">
        <v>2973554</v>
      </c>
      <c r="D93">
        <v>2973554.31</v>
      </c>
      <c r="E93">
        <v>2973554</v>
      </c>
      <c r="F93">
        <v>2973554</v>
      </c>
      <c r="G93">
        <v>2973178</v>
      </c>
      <c r="H93">
        <v>2973178.63</v>
      </c>
      <c r="I93">
        <v>2973178</v>
      </c>
      <c r="J93">
        <v>2973178</v>
      </c>
      <c r="K93">
        <v>2973095</v>
      </c>
      <c r="L93">
        <v>2973095.33</v>
      </c>
      <c r="M93">
        <v>2973095</v>
      </c>
      <c r="N93">
        <v>2973095</v>
      </c>
      <c r="O93">
        <v>2973095</v>
      </c>
      <c r="P93">
        <v>2973095.33</v>
      </c>
      <c r="Q93">
        <v>2973095</v>
      </c>
      <c r="R93">
        <v>2973095</v>
      </c>
      <c r="S93">
        <v>2973095</v>
      </c>
      <c r="T93">
        <v>2973095.33</v>
      </c>
      <c r="U93">
        <v>2973095</v>
      </c>
      <c r="V93">
        <v>2973095</v>
      </c>
      <c r="W93">
        <v>2973095</v>
      </c>
      <c r="X93">
        <v>2973095.33</v>
      </c>
      <c r="Y93">
        <v>2973095</v>
      </c>
      <c r="Z93">
        <v>2973095</v>
      </c>
      <c r="AA93">
        <v>2973095</v>
      </c>
      <c r="AB93">
        <v>2973095.33</v>
      </c>
      <c r="AC93">
        <v>2973095</v>
      </c>
      <c r="AD93">
        <v>2973095</v>
      </c>
      <c r="AE93">
        <v>2973095</v>
      </c>
      <c r="AF93">
        <v>2973095.33</v>
      </c>
      <c r="AG93">
        <v>2973095</v>
      </c>
      <c r="AH93">
        <v>2973095</v>
      </c>
      <c r="AI93">
        <v>2973095</v>
      </c>
      <c r="AJ93">
        <v>2973095.33</v>
      </c>
      <c r="AK93">
        <v>2973095</v>
      </c>
      <c r="AL93">
        <v>2973095</v>
      </c>
      <c r="AM93">
        <v>2973095</v>
      </c>
      <c r="AN93">
        <v>2973095.33</v>
      </c>
      <c r="AO93">
        <v>2973095</v>
      </c>
      <c r="AP93">
        <v>2973095</v>
      </c>
      <c r="AQ93">
        <v>2970688</v>
      </c>
      <c r="AR93">
        <v>2970076.14</v>
      </c>
      <c r="AS93">
        <v>2968178</v>
      </c>
      <c r="AT93">
        <v>2966472</v>
      </c>
      <c r="AU93">
        <v>2965899</v>
      </c>
      <c r="AV93">
        <v>2965443.05</v>
      </c>
      <c r="AW93">
        <v>2963391</v>
      </c>
      <c r="AX93">
        <v>2962462</v>
      </c>
      <c r="AY93">
        <v>2961749</v>
      </c>
      <c r="AZ93">
        <v>2961740</v>
      </c>
      <c r="BA93">
        <v>2961740</v>
      </c>
      <c r="BB93">
        <v>2961387</v>
      </c>
      <c r="BC93">
        <v>2960311</v>
      </c>
      <c r="BD93"/>
      <c r="BE93"/>
      <c r="BF93"/>
      <c r="BG93"/>
      <c r="BH93"/>
      <c r="BI93"/>
      <c r="BJ93"/>
      <c r="BK93"/>
      <c r="BL93"/>
      <c r="BM93"/>
      <c r="BN93"/>
      <c r="BO93"/>
      <c r="BP93"/>
      <c r="BQ93"/>
      <c r="BR93"/>
      <c r="BS93"/>
      <c r="BT93"/>
    </row>
    <row r="94" spans="1:72" x14ac:dyDescent="0.3">
      <c r="A94" t="s">
        <v>2520</v>
      </c>
      <c r="B94">
        <v>22506296</v>
      </c>
      <c r="C94">
        <v>22446531</v>
      </c>
      <c r="D94">
        <v>22446531.120000001</v>
      </c>
      <c r="E94">
        <v>22446531</v>
      </c>
      <c r="F94">
        <v>22446531</v>
      </c>
      <c r="G94">
        <v>22386070</v>
      </c>
      <c r="H94">
        <v>22386069.899999999</v>
      </c>
      <c r="I94">
        <v>22386070</v>
      </c>
      <c r="J94">
        <v>22386070</v>
      </c>
      <c r="K94">
        <v>22372276</v>
      </c>
      <c r="L94">
        <v>22372276.09</v>
      </c>
      <c r="M94">
        <v>22372276</v>
      </c>
      <c r="N94">
        <v>22372276</v>
      </c>
      <c r="O94">
        <v>22372276</v>
      </c>
      <c r="P94">
        <v>22372276.09</v>
      </c>
      <c r="Q94">
        <v>22418588</v>
      </c>
      <c r="R94">
        <v>22418588</v>
      </c>
      <c r="S94">
        <v>22388093</v>
      </c>
      <c r="T94">
        <v>22388093.280000001</v>
      </c>
      <c r="U94">
        <v>22388093</v>
      </c>
      <c r="V94">
        <v>22388093</v>
      </c>
      <c r="W94">
        <v>22372276</v>
      </c>
      <c r="X94">
        <v>22372276.09</v>
      </c>
      <c r="Y94">
        <v>22372276</v>
      </c>
      <c r="Z94">
        <v>22372276</v>
      </c>
      <c r="AA94">
        <v>22372276</v>
      </c>
      <c r="AB94">
        <v>22372276.09</v>
      </c>
      <c r="AC94">
        <v>22372276</v>
      </c>
      <c r="AD94">
        <v>22372276</v>
      </c>
      <c r="AE94">
        <v>22372276</v>
      </c>
      <c r="AF94">
        <v>22372276.09</v>
      </c>
      <c r="AG94">
        <v>22372276</v>
      </c>
      <c r="AH94">
        <v>22372276</v>
      </c>
      <c r="AI94">
        <v>22372276</v>
      </c>
      <c r="AJ94">
        <v>22372276.09</v>
      </c>
      <c r="AK94">
        <v>22372276</v>
      </c>
      <c r="AL94">
        <v>22372276</v>
      </c>
      <c r="AM94">
        <v>22372276</v>
      </c>
      <c r="AN94">
        <v>22372276.09</v>
      </c>
      <c r="AO94">
        <v>22372276</v>
      </c>
      <c r="AP94">
        <v>22372276</v>
      </c>
      <c r="AQ94">
        <v>22213744</v>
      </c>
      <c r="AR94">
        <v>22172703.370000001</v>
      </c>
      <c r="AS94">
        <v>22040077</v>
      </c>
      <c r="AT94">
        <v>21918154</v>
      </c>
      <c r="AU94">
        <v>21873552</v>
      </c>
      <c r="AV94">
        <v>21838007.640000001</v>
      </c>
      <c r="AW94">
        <v>21675356</v>
      </c>
      <c r="AX94">
        <v>21601706</v>
      </c>
      <c r="AY94">
        <v>21546061</v>
      </c>
      <c r="AZ94">
        <v>21545336</v>
      </c>
      <c r="BA94">
        <v>21545336</v>
      </c>
      <c r="BB94">
        <v>21517207</v>
      </c>
      <c r="BC94">
        <v>21430420</v>
      </c>
      <c r="BD94"/>
      <c r="BE94"/>
      <c r="BF94"/>
      <c r="BG94"/>
      <c r="BH94"/>
      <c r="BI94"/>
      <c r="BJ94"/>
      <c r="BK94"/>
      <c r="BL94"/>
      <c r="BM94"/>
      <c r="BN94"/>
      <c r="BO94"/>
      <c r="BP94"/>
      <c r="BQ94"/>
      <c r="BR94"/>
      <c r="BS94"/>
      <c r="BT94"/>
    </row>
    <row r="95" spans="1:72" x14ac:dyDescent="0.3">
      <c r="A95" t="s">
        <v>2521</v>
      </c>
      <c r="B95">
        <v>22506296</v>
      </c>
      <c r="C95">
        <v>22446531</v>
      </c>
      <c r="D95">
        <v>22446531.120000001</v>
      </c>
      <c r="E95">
        <v>22446531</v>
      </c>
      <c r="F95">
        <v>22446531</v>
      </c>
      <c r="G95">
        <v>22386070</v>
      </c>
      <c r="H95">
        <v>22386069.899999999</v>
      </c>
      <c r="I95">
        <v>22386070</v>
      </c>
      <c r="J95">
        <v>22386070</v>
      </c>
      <c r="K95">
        <v>22372276</v>
      </c>
      <c r="L95">
        <v>22372276.09</v>
      </c>
      <c r="M95">
        <v>22372276</v>
      </c>
      <c r="N95">
        <v>22372276</v>
      </c>
      <c r="O95">
        <v>22372276</v>
      </c>
      <c r="P95">
        <v>22372276.09</v>
      </c>
      <c r="Q95">
        <v>22418588</v>
      </c>
      <c r="R95">
        <v>22418588</v>
      </c>
      <c r="S95">
        <v>22388093</v>
      </c>
      <c r="T95">
        <v>22388093.280000001</v>
      </c>
      <c r="U95">
        <v>22388093</v>
      </c>
      <c r="V95">
        <v>22388093</v>
      </c>
      <c r="W95">
        <v>22372276</v>
      </c>
      <c r="X95">
        <v>22372276.09</v>
      </c>
      <c r="Y95">
        <v>22372276</v>
      </c>
      <c r="Z95">
        <v>22372276</v>
      </c>
      <c r="AA95">
        <v>22372276</v>
      </c>
      <c r="AB95">
        <v>22372276.09</v>
      </c>
      <c r="AC95">
        <v>22372276</v>
      </c>
      <c r="AD95">
        <v>22372276</v>
      </c>
      <c r="AE95">
        <v>22372276</v>
      </c>
      <c r="AF95">
        <v>22372276.09</v>
      </c>
      <c r="AG95">
        <v>22372276</v>
      </c>
      <c r="AH95">
        <v>22372276</v>
      </c>
      <c r="AI95">
        <v>22372276</v>
      </c>
      <c r="AJ95">
        <v>22372276.09</v>
      </c>
      <c r="AK95">
        <v>22372276</v>
      </c>
      <c r="AL95">
        <v>22372276</v>
      </c>
      <c r="AM95">
        <v>22372276</v>
      </c>
      <c r="AN95">
        <v>22372276.09</v>
      </c>
      <c r="AO95">
        <v>22372276</v>
      </c>
      <c r="AP95">
        <v>22372276</v>
      </c>
      <c r="AQ95">
        <v>22213744</v>
      </c>
      <c r="AR95">
        <v>22172703.370000001</v>
      </c>
      <c r="AS95">
        <v>22040077</v>
      </c>
      <c r="AT95">
        <v>21918154</v>
      </c>
      <c r="AU95">
        <v>21873552</v>
      </c>
      <c r="AV95">
        <v>21838007.640000001</v>
      </c>
      <c r="AW95">
        <v>21675356</v>
      </c>
      <c r="AX95">
        <v>21601706</v>
      </c>
      <c r="AY95">
        <v>21546061</v>
      </c>
      <c r="AZ95">
        <v>21545336</v>
      </c>
      <c r="BA95">
        <v>21545336</v>
      </c>
      <c r="BB95">
        <v>21517207</v>
      </c>
      <c r="BC95">
        <v>21430420</v>
      </c>
      <c r="BD95"/>
      <c r="BE95"/>
      <c r="BF95"/>
      <c r="BG95"/>
      <c r="BH95"/>
      <c r="BI95"/>
      <c r="BJ95"/>
      <c r="BK95"/>
      <c r="BL95"/>
      <c r="BM95"/>
      <c r="BN95"/>
      <c r="BO95"/>
      <c r="BP95"/>
      <c r="BQ95"/>
      <c r="BR95"/>
      <c r="BS95"/>
      <c r="BT95"/>
    </row>
    <row r="96" spans="1:72" x14ac:dyDescent="0.3">
      <c r="A96" t="s">
        <v>2523</v>
      </c>
      <c r="B96">
        <v>54125042</v>
      </c>
      <c r="C96">
        <v>47084225</v>
      </c>
      <c r="D96">
        <v>51382427.530000001</v>
      </c>
      <c r="E96">
        <v>44307890</v>
      </c>
      <c r="F96">
        <v>47429243</v>
      </c>
      <c r="G96">
        <v>40427413</v>
      </c>
      <c r="H96">
        <v>44225576.07</v>
      </c>
      <c r="I96">
        <v>36936898</v>
      </c>
      <c r="J96">
        <v>39374303</v>
      </c>
      <c r="K96">
        <v>31619871</v>
      </c>
      <c r="L96">
        <v>32505107.620000001</v>
      </c>
      <c r="M96">
        <v>25665808</v>
      </c>
      <c r="N96">
        <v>30103222</v>
      </c>
      <c r="O96">
        <v>22098091</v>
      </c>
      <c r="P96">
        <v>24674742.690000001</v>
      </c>
      <c r="Q96">
        <v>16157613</v>
      </c>
      <c r="R96">
        <v>19124177</v>
      </c>
      <c r="S96">
        <v>11908986</v>
      </c>
      <c r="T96">
        <v>16971015.050000001</v>
      </c>
      <c r="U96">
        <v>10502941</v>
      </c>
      <c r="V96">
        <v>21187300</v>
      </c>
      <c r="W96">
        <v>11590996</v>
      </c>
      <c r="X96">
        <v>22813204.399999999</v>
      </c>
      <c r="Y96">
        <v>12529351</v>
      </c>
      <c r="Z96">
        <v>23238116</v>
      </c>
      <c r="AA96">
        <v>13389443</v>
      </c>
      <c r="AB96">
        <v>21210294.420000002</v>
      </c>
      <c r="AC96">
        <v>12088414</v>
      </c>
      <c r="AD96">
        <v>21090279</v>
      </c>
      <c r="AE96">
        <v>12614975</v>
      </c>
      <c r="AF96">
        <v>20229332.550000001</v>
      </c>
      <c r="AG96">
        <v>11413384</v>
      </c>
      <c r="AH96">
        <v>22098062</v>
      </c>
      <c r="AI96">
        <v>12903460</v>
      </c>
      <c r="AJ96">
        <v>17844196.149999999</v>
      </c>
      <c r="AK96">
        <v>9970482</v>
      </c>
      <c r="AL96">
        <v>18723375</v>
      </c>
      <c r="AM96">
        <v>10010294</v>
      </c>
      <c r="AN96">
        <v>13745952.359999999</v>
      </c>
      <c r="AO96">
        <v>10084954</v>
      </c>
      <c r="AP96">
        <v>16309512</v>
      </c>
      <c r="AQ96">
        <v>10193235</v>
      </c>
      <c r="AR96">
        <v>15858480.92</v>
      </c>
      <c r="AS96">
        <v>27869887</v>
      </c>
      <c r="AT96">
        <v>31879550</v>
      </c>
      <c r="AU96">
        <v>51618621</v>
      </c>
      <c r="AV96">
        <v>46646426.490000002</v>
      </c>
      <c r="AW96">
        <v>42540157</v>
      </c>
      <c r="AX96">
        <v>47245261</v>
      </c>
      <c r="AY96">
        <v>52822074</v>
      </c>
      <c r="AZ96">
        <v>48254800</v>
      </c>
      <c r="BA96">
        <v>47834618</v>
      </c>
      <c r="BB96">
        <v>52185458</v>
      </c>
      <c r="BC96">
        <v>55622381</v>
      </c>
      <c r="BD96"/>
      <c r="BE96"/>
      <c r="BF96"/>
      <c r="BG96"/>
      <c r="BH96"/>
      <c r="BI96"/>
      <c r="BJ96"/>
      <c r="BK96"/>
      <c r="BL96"/>
      <c r="BM96"/>
      <c r="BN96"/>
      <c r="BO96"/>
      <c r="BP96"/>
      <c r="BQ96"/>
      <c r="BR96"/>
      <c r="BS96"/>
      <c r="BT96"/>
    </row>
    <row r="97" spans="1:72" x14ac:dyDescent="0.3">
      <c r="A97" t="s">
        <v>2524</v>
      </c>
      <c r="B97">
        <v>500000</v>
      </c>
      <c r="C97">
        <v>500000</v>
      </c>
      <c r="D97">
        <v>500000</v>
      </c>
      <c r="E97">
        <v>500000</v>
      </c>
      <c r="F97">
        <v>500000</v>
      </c>
      <c r="G97">
        <v>500000</v>
      </c>
      <c r="H97">
        <v>500000</v>
      </c>
      <c r="I97">
        <v>500000</v>
      </c>
      <c r="J97">
        <v>500000</v>
      </c>
      <c r="K97">
        <v>500000</v>
      </c>
      <c r="L97">
        <v>500000</v>
      </c>
      <c r="M97">
        <v>500000</v>
      </c>
      <c r="N97">
        <v>500000</v>
      </c>
      <c r="O97">
        <v>500000</v>
      </c>
      <c r="P97">
        <v>500000</v>
      </c>
      <c r="Q97">
        <v>500000</v>
      </c>
      <c r="R97">
        <v>500000</v>
      </c>
      <c r="S97">
        <v>500000</v>
      </c>
      <c r="T97">
        <v>500000</v>
      </c>
      <c r="U97">
        <v>500000</v>
      </c>
      <c r="V97">
        <v>500000</v>
      </c>
      <c r="W97">
        <v>500000</v>
      </c>
      <c r="X97">
        <v>500000</v>
      </c>
      <c r="Y97">
        <v>500000</v>
      </c>
      <c r="Z97">
        <v>500000</v>
      </c>
      <c r="AA97">
        <v>500000</v>
      </c>
      <c r="AB97">
        <v>500000</v>
      </c>
      <c r="AC97">
        <v>500000</v>
      </c>
      <c r="AD97">
        <v>500000</v>
      </c>
      <c r="AE97">
        <v>500000</v>
      </c>
      <c r="AF97">
        <v>500000</v>
      </c>
      <c r="AG97">
        <v>500000</v>
      </c>
      <c r="AH97">
        <v>500000</v>
      </c>
      <c r="AI97">
        <v>500000</v>
      </c>
      <c r="AJ97">
        <v>500000</v>
      </c>
      <c r="AK97">
        <v>500000</v>
      </c>
      <c r="AL97">
        <v>500000</v>
      </c>
      <c r="AM97">
        <v>500000</v>
      </c>
      <c r="AN97">
        <v>500000</v>
      </c>
      <c r="AO97">
        <v>500000</v>
      </c>
      <c r="AP97">
        <v>500000</v>
      </c>
      <c r="AQ97">
        <v>500000</v>
      </c>
      <c r="AR97">
        <v>500000</v>
      </c>
      <c r="AS97">
        <v>500000</v>
      </c>
      <c r="AT97">
        <v>500000</v>
      </c>
      <c r="AU97">
        <v>500000</v>
      </c>
      <c r="AV97">
        <v>500000</v>
      </c>
      <c r="AW97">
        <v>500000</v>
      </c>
      <c r="AX97">
        <v>500000</v>
      </c>
      <c r="AY97">
        <v>500000</v>
      </c>
      <c r="AZ97">
        <v>500000</v>
      </c>
      <c r="BA97">
        <v>500000</v>
      </c>
      <c r="BB97">
        <v>500000</v>
      </c>
      <c r="BC97">
        <v>500000</v>
      </c>
      <c r="BD97"/>
      <c r="BE97"/>
      <c r="BF97"/>
      <c r="BG97"/>
      <c r="BH97"/>
      <c r="BI97"/>
      <c r="BJ97"/>
      <c r="BK97"/>
      <c r="BL97"/>
      <c r="BM97"/>
      <c r="BN97"/>
      <c r="BO97"/>
      <c r="BP97"/>
      <c r="BQ97"/>
      <c r="BR97"/>
      <c r="BS97"/>
      <c r="BT97"/>
    </row>
    <row r="98" spans="1:72" x14ac:dyDescent="0.3">
      <c r="A98" t="s">
        <v>2525</v>
      </c>
      <c r="B98">
        <v>500000</v>
      </c>
      <c r="C98">
        <v>500000</v>
      </c>
      <c r="D98">
        <v>500000</v>
      </c>
      <c r="E98">
        <v>500000</v>
      </c>
      <c r="F98">
        <v>500000</v>
      </c>
      <c r="G98">
        <v>500000</v>
      </c>
      <c r="H98">
        <v>500000</v>
      </c>
      <c r="I98">
        <v>500000</v>
      </c>
      <c r="J98">
        <v>500000</v>
      </c>
      <c r="K98">
        <v>500000</v>
      </c>
      <c r="L98">
        <v>500000</v>
      </c>
      <c r="M98">
        <v>500000</v>
      </c>
      <c r="N98">
        <v>500000</v>
      </c>
      <c r="O98">
        <v>500000</v>
      </c>
      <c r="P98">
        <v>500000</v>
      </c>
      <c r="Q98">
        <v>500000</v>
      </c>
      <c r="R98">
        <v>500000</v>
      </c>
      <c r="S98">
        <v>500000</v>
      </c>
      <c r="T98">
        <v>500000</v>
      </c>
      <c r="U98">
        <v>500000</v>
      </c>
      <c r="V98">
        <v>500000</v>
      </c>
      <c r="W98">
        <v>500000</v>
      </c>
      <c r="X98">
        <v>500000</v>
      </c>
      <c r="Y98">
        <v>500000</v>
      </c>
      <c r="Z98">
        <v>500000</v>
      </c>
      <c r="AA98">
        <v>500000</v>
      </c>
      <c r="AB98">
        <v>500000</v>
      </c>
      <c r="AC98">
        <v>500000</v>
      </c>
      <c r="AD98">
        <v>500000</v>
      </c>
      <c r="AE98">
        <v>500000</v>
      </c>
      <c r="AF98">
        <v>500000</v>
      </c>
      <c r="AG98">
        <v>500000</v>
      </c>
      <c r="AH98">
        <v>500000</v>
      </c>
      <c r="AI98">
        <v>500000</v>
      </c>
      <c r="AJ98">
        <v>500000</v>
      </c>
      <c r="AK98">
        <v>500000</v>
      </c>
      <c r="AL98">
        <v>500000</v>
      </c>
      <c r="AM98">
        <v>500000</v>
      </c>
      <c r="AN98">
        <v>500000</v>
      </c>
      <c r="AO98">
        <v>500000</v>
      </c>
      <c r="AP98">
        <v>500000</v>
      </c>
      <c r="AQ98">
        <v>500000</v>
      </c>
      <c r="AR98">
        <v>500000</v>
      </c>
      <c r="AS98">
        <v>500000</v>
      </c>
      <c r="AT98">
        <v>500000</v>
      </c>
      <c r="AU98">
        <v>500000</v>
      </c>
      <c r="AV98">
        <v>500000</v>
      </c>
      <c r="AW98">
        <v>500000</v>
      </c>
      <c r="AX98">
        <v>500000</v>
      </c>
      <c r="AY98">
        <v>500000</v>
      </c>
      <c r="AZ98">
        <v>500000</v>
      </c>
      <c r="BA98">
        <v>500000</v>
      </c>
      <c r="BB98">
        <v>500000</v>
      </c>
      <c r="BC98">
        <v>500000</v>
      </c>
      <c r="BD98"/>
      <c r="BE98"/>
      <c r="BF98"/>
      <c r="BG98"/>
      <c r="BH98"/>
      <c r="BI98"/>
      <c r="BJ98"/>
      <c r="BK98"/>
      <c r="BL98"/>
      <c r="BM98"/>
      <c r="BN98"/>
      <c r="BO98"/>
      <c r="BP98"/>
      <c r="BQ98"/>
      <c r="BR98"/>
      <c r="BS98"/>
      <c r="BT98"/>
    </row>
    <row r="99" spans="1:72" x14ac:dyDescent="0.3">
      <c r="A99" t="s">
        <v>805</v>
      </c>
      <c r="B99">
        <v>53625042</v>
      </c>
      <c r="C99">
        <v>46584225</v>
      </c>
      <c r="D99">
        <v>50882427.530000001</v>
      </c>
      <c r="E99">
        <v>43807890</v>
      </c>
      <c r="F99">
        <v>46929243</v>
      </c>
      <c r="G99">
        <v>39927413</v>
      </c>
      <c r="H99">
        <v>43725576.07</v>
      </c>
      <c r="I99">
        <v>36436898</v>
      </c>
      <c r="J99">
        <v>38874303</v>
      </c>
      <c r="K99">
        <v>31119871</v>
      </c>
      <c r="L99">
        <v>32005107.620000001</v>
      </c>
      <c r="M99">
        <v>25165808</v>
      </c>
      <c r="N99">
        <v>29603222</v>
      </c>
      <c r="O99">
        <v>21598091</v>
      </c>
      <c r="P99">
        <v>24174742.690000001</v>
      </c>
      <c r="Q99">
        <v>15657613</v>
      </c>
      <c r="R99">
        <v>18624177</v>
      </c>
      <c r="S99">
        <v>11408986</v>
      </c>
      <c r="T99">
        <v>16471015.050000001</v>
      </c>
      <c r="U99">
        <v>10002941</v>
      </c>
      <c r="V99">
        <v>20687300</v>
      </c>
      <c r="W99">
        <v>11090996</v>
      </c>
      <c r="X99">
        <v>22313204.399999999</v>
      </c>
      <c r="Y99">
        <v>12029351</v>
      </c>
      <c r="Z99">
        <v>22738116</v>
      </c>
      <c r="AA99">
        <v>12889443</v>
      </c>
      <c r="AB99">
        <v>20710294.420000002</v>
      </c>
      <c r="AC99">
        <v>11588414</v>
      </c>
      <c r="AD99">
        <v>20590279</v>
      </c>
      <c r="AE99">
        <v>12114975</v>
      </c>
      <c r="AF99">
        <v>19729332.550000001</v>
      </c>
      <c r="AG99">
        <v>10913384</v>
      </c>
      <c r="AH99">
        <v>21598062</v>
      </c>
      <c r="AI99">
        <v>12403460</v>
      </c>
      <c r="AJ99">
        <v>17344196.149999999</v>
      </c>
      <c r="AK99">
        <v>9470482</v>
      </c>
      <c r="AL99">
        <v>18223375</v>
      </c>
      <c r="AM99">
        <v>9510294</v>
      </c>
      <c r="AN99">
        <v>13245952.359999999</v>
      </c>
      <c r="AO99">
        <v>9584954</v>
      </c>
      <c r="AP99">
        <v>15809512</v>
      </c>
      <c r="AQ99">
        <v>9693235</v>
      </c>
      <c r="AR99">
        <v>15358480.92</v>
      </c>
      <c r="AS99">
        <v>27369887</v>
      </c>
      <c r="AT99">
        <v>31379550</v>
      </c>
      <c r="AU99">
        <v>51118621</v>
      </c>
      <c r="AV99">
        <v>46146426.490000002</v>
      </c>
      <c r="AW99">
        <v>42040157</v>
      </c>
      <c r="AX99">
        <v>46745261</v>
      </c>
      <c r="AY99">
        <v>52322074</v>
      </c>
      <c r="AZ99">
        <v>47754800</v>
      </c>
      <c r="BA99">
        <v>47334618</v>
      </c>
      <c r="BB99">
        <v>51685458</v>
      </c>
      <c r="BC99">
        <v>55122381</v>
      </c>
      <c r="BD99"/>
      <c r="BE99"/>
      <c r="BF99"/>
      <c r="BG99"/>
      <c r="BH99"/>
      <c r="BI99"/>
      <c r="BJ99"/>
      <c r="BK99"/>
      <c r="BL99"/>
      <c r="BM99"/>
      <c r="BN99"/>
      <c r="BO99"/>
      <c r="BP99"/>
      <c r="BQ99"/>
      <c r="BR99"/>
      <c r="BS99"/>
      <c r="BT99"/>
    </row>
    <row r="100" spans="1:72" x14ac:dyDescent="0.3">
      <c r="A100" t="s">
        <v>2526</v>
      </c>
      <c r="B100">
        <v>-1059988</v>
      </c>
      <c r="C100">
        <v>-972468</v>
      </c>
      <c r="D100">
        <v>-1238529.01</v>
      </c>
      <c r="E100">
        <v>-1228283</v>
      </c>
      <c r="F100">
        <v>-1280699</v>
      </c>
      <c r="G100">
        <v>-1143356</v>
      </c>
      <c r="H100">
        <v>-318725.49</v>
      </c>
      <c r="I100">
        <v>-324790</v>
      </c>
      <c r="J100">
        <v>-330855</v>
      </c>
      <c r="K100">
        <v>-323656</v>
      </c>
      <c r="L100">
        <v>-329439.23</v>
      </c>
      <c r="M100">
        <v>-336423</v>
      </c>
      <c r="N100">
        <v>278738</v>
      </c>
      <c r="O100">
        <v>268048</v>
      </c>
      <c r="P100">
        <v>300240.55</v>
      </c>
      <c r="Q100">
        <v>238182</v>
      </c>
      <c r="R100">
        <v>224170</v>
      </c>
      <c r="S100">
        <v>246049</v>
      </c>
      <c r="T100">
        <v>236679.79</v>
      </c>
      <c r="U100">
        <v>227366</v>
      </c>
      <c r="V100">
        <v>219880</v>
      </c>
      <c r="W100">
        <v>226592</v>
      </c>
      <c r="X100">
        <v>217756.44</v>
      </c>
      <c r="Y100">
        <v>210198</v>
      </c>
      <c r="Z100">
        <v>208488</v>
      </c>
      <c r="AA100">
        <v>203434</v>
      </c>
      <c r="AB100">
        <v>194732.37</v>
      </c>
      <c r="AC100">
        <v>185934</v>
      </c>
      <c r="AD100">
        <v>181623</v>
      </c>
      <c r="AE100">
        <v>179575</v>
      </c>
      <c r="AF100">
        <v>173403.61</v>
      </c>
      <c r="AG100">
        <v>164063</v>
      </c>
      <c r="AH100">
        <v>161830</v>
      </c>
      <c r="AI100">
        <v>163192</v>
      </c>
      <c r="AJ100">
        <v>163591.1</v>
      </c>
      <c r="AK100">
        <v>161890</v>
      </c>
      <c r="AL100">
        <v>161387</v>
      </c>
      <c r="AM100">
        <v>159929</v>
      </c>
      <c r="AN100">
        <v>162342.9</v>
      </c>
      <c r="AO100">
        <v>160678</v>
      </c>
      <c r="AP100">
        <v>160344</v>
      </c>
      <c r="AQ100">
        <v>236775</v>
      </c>
      <c r="AR100">
        <v>174997.6</v>
      </c>
      <c r="AS100">
        <v>189964</v>
      </c>
      <c r="AT100">
        <v>187948</v>
      </c>
      <c r="AU100">
        <v>202903</v>
      </c>
      <c r="AV100">
        <v>161348.6</v>
      </c>
      <c r="AW100">
        <v>321263</v>
      </c>
      <c r="AX100">
        <v>173907</v>
      </c>
      <c r="AY100">
        <v>204863</v>
      </c>
      <c r="AZ100">
        <v>161187</v>
      </c>
      <c r="BA100">
        <v>161187</v>
      </c>
      <c r="BB100">
        <v>162559</v>
      </c>
      <c r="BC100">
        <v>223100</v>
      </c>
      <c r="BD100"/>
      <c r="BE100"/>
      <c r="BF100"/>
      <c r="BG100"/>
      <c r="BH100"/>
      <c r="BI100"/>
      <c r="BJ100"/>
      <c r="BK100"/>
      <c r="BL100"/>
      <c r="BM100"/>
      <c r="BN100"/>
      <c r="BO100"/>
      <c r="BP100"/>
      <c r="BQ100"/>
      <c r="BR100"/>
      <c r="BS100"/>
      <c r="BT100"/>
    </row>
    <row r="101" spans="1:72" x14ac:dyDescent="0.3">
      <c r="A101" t="s">
        <v>2527</v>
      </c>
      <c r="B101">
        <v>-669657</v>
      </c>
      <c r="C101">
        <v>-669657</v>
      </c>
      <c r="D101">
        <v>-669657.28</v>
      </c>
      <c r="E101">
        <v>-669657</v>
      </c>
      <c r="F101">
        <v>-669657</v>
      </c>
      <c r="G101">
        <v>-669657</v>
      </c>
      <c r="H101">
        <v>-669657.28</v>
      </c>
      <c r="I101">
        <v>-669657</v>
      </c>
      <c r="J101">
        <v>-669657</v>
      </c>
      <c r="K101">
        <v>-669657</v>
      </c>
      <c r="L101">
        <v>-668455.42000000004</v>
      </c>
      <c r="M101">
        <v>-668455</v>
      </c>
      <c r="N101">
        <v>-47179</v>
      </c>
      <c r="O101">
        <v>-41343</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160824</v>
      </c>
      <c r="AR101">
        <v>161150.04999999999</v>
      </c>
      <c r="AS101">
        <v>164794</v>
      </c>
      <c r="AT101">
        <v>165220</v>
      </c>
      <c r="AU101">
        <v>161616</v>
      </c>
      <c r="AV101">
        <v>161348.6</v>
      </c>
      <c r="AW101">
        <v>161351</v>
      </c>
      <c r="AX101">
        <v>161669</v>
      </c>
      <c r="AY101">
        <v>162007</v>
      </c>
      <c r="AZ101">
        <v>161187</v>
      </c>
      <c r="BA101">
        <v>161187</v>
      </c>
      <c r="BB101">
        <v>161187</v>
      </c>
      <c r="BC101">
        <v>61913</v>
      </c>
      <c r="BD101"/>
      <c r="BE101"/>
      <c r="BF101"/>
      <c r="BG101"/>
      <c r="BH101"/>
      <c r="BI101"/>
      <c r="BJ101"/>
      <c r="BK101"/>
      <c r="BL101"/>
      <c r="BM101"/>
      <c r="BN101"/>
      <c r="BO101"/>
      <c r="BP101"/>
      <c r="BQ101"/>
      <c r="BR101"/>
      <c r="BS101"/>
      <c r="BT101"/>
    </row>
    <row r="102" spans="1:72" x14ac:dyDescent="0.3">
      <c r="A102" t="s">
        <v>2529</v>
      </c>
      <c r="B102">
        <v>-669657</v>
      </c>
      <c r="C102">
        <v>-669657</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161669</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2530</v>
      </c>
      <c r="B103">
        <v>0</v>
      </c>
      <c r="C103">
        <v>0</v>
      </c>
      <c r="D103">
        <v>-669657.28</v>
      </c>
      <c r="E103">
        <v>-669657</v>
      </c>
      <c r="F103">
        <v>-669657</v>
      </c>
      <c r="G103">
        <v>-669657</v>
      </c>
      <c r="H103">
        <v>-669657.28</v>
      </c>
      <c r="I103">
        <v>-669657</v>
      </c>
      <c r="J103">
        <v>-669657</v>
      </c>
      <c r="K103">
        <v>-669657</v>
      </c>
      <c r="L103">
        <v>-668455.42000000004</v>
      </c>
      <c r="M103">
        <v>-668455</v>
      </c>
      <c r="N103">
        <v>-47179</v>
      </c>
      <c r="O103">
        <v>-41343</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160824</v>
      </c>
      <c r="AR103">
        <v>161150.04999999999</v>
      </c>
      <c r="AS103">
        <v>164794</v>
      </c>
      <c r="AT103">
        <v>165220</v>
      </c>
      <c r="AU103">
        <v>161616</v>
      </c>
      <c r="AV103">
        <v>161348.6</v>
      </c>
      <c r="AW103">
        <v>161351</v>
      </c>
      <c r="AX103">
        <v>0</v>
      </c>
      <c r="AY103">
        <v>162007</v>
      </c>
      <c r="AZ103">
        <v>161187</v>
      </c>
      <c r="BA103">
        <v>161187</v>
      </c>
      <c r="BB103">
        <v>161187</v>
      </c>
      <c r="BC103">
        <v>61913</v>
      </c>
      <c r="BD103"/>
      <c r="BE103"/>
      <c r="BF103"/>
      <c r="BG103"/>
      <c r="BH103"/>
      <c r="BI103"/>
      <c r="BJ103"/>
      <c r="BK103"/>
      <c r="BL103"/>
      <c r="BM103"/>
      <c r="BN103"/>
      <c r="BO103"/>
      <c r="BP103"/>
      <c r="BQ103"/>
      <c r="BR103"/>
      <c r="BS103"/>
      <c r="BT103"/>
    </row>
    <row r="104" spans="1:72" x14ac:dyDescent="0.3">
      <c r="A104" t="s">
        <v>3108</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75951</v>
      </c>
      <c r="AR104">
        <v>13847.55</v>
      </c>
      <c r="AS104">
        <v>25170</v>
      </c>
      <c r="AT104">
        <v>22728</v>
      </c>
      <c r="AU104">
        <v>41287</v>
      </c>
      <c r="AV104">
        <v>0</v>
      </c>
      <c r="AW104">
        <v>159912</v>
      </c>
      <c r="AX104">
        <v>12238</v>
      </c>
      <c r="AY104">
        <v>0</v>
      </c>
      <c r="AZ104">
        <v>0</v>
      </c>
      <c r="BA104">
        <v>0</v>
      </c>
      <c r="BB104">
        <v>0</v>
      </c>
      <c r="BC104">
        <v>0</v>
      </c>
      <c r="BD104"/>
      <c r="BE104"/>
      <c r="BF104"/>
      <c r="BG104"/>
      <c r="BH104"/>
      <c r="BI104"/>
      <c r="BJ104"/>
      <c r="BK104"/>
      <c r="BL104"/>
      <c r="BM104"/>
      <c r="BN104"/>
      <c r="BO104"/>
      <c r="BP104"/>
      <c r="BQ104"/>
      <c r="BR104"/>
      <c r="BS104"/>
      <c r="BT104"/>
    </row>
    <row r="105" spans="1:72" x14ac:dyDescent="0.3">
      <c r="A105" t="s">
        <v>2532</v>
      </c>
      <c r="B105">
        <v>-390331</v>
      </c>
      <c r="C105">
        <v>-302811</v>
      </c>
      <c r="D105">
        <v>-568871.72</v>
      </c>
      <c r="E105">
        <v>-558626</v>
      </c>
      <c r="F105">
        <v>-611042</v>
      </c>
      <c r="G105">
        <v>-473699</v>
      </c>
      <c r="H105">
        <v>350931.79</v>
      </c>
      <c r="I105">
        <v>344867</v>
      </c>
      <c r="J105">
        <v>338802</v>
      </c>
      <c r="K105">
        <v>346001</v>
      </c>
      <c r="L105">
        <v>339016.19</v>
      </c>
      <c r="M105">
        <v>332032</v>
      </c>
      <c r="N105">
        <v>325917</v>
      </c>
      <c r="O105">
        <v>309391</v>
      </c>
      <c r="P105">
        <v>0</v>
      </c>
      <c r="Q105">
        <v>0</v>
      </c>
      <c r="R105">
        <v>0</v>
      </c>
      <c r="S105">
        <v>0</v>
      </c>
      <c r="T105">
        <v>0</v>
      </c>
      <c r="U105">
        <v>0</v>
      </c>
      <c r="V105">
        <v>0</v>
      </c>
      <c r="W105">
        <v>0</v>
      </c>
      <c r="X105">
        <v>0</v>
      </c>
      <c r="Y105">
        <v>0</v>
      </c>
      <c r="Z105">
        <v>0</v>
      </c>
      <c r="AA105">
        <v>0</v>
      </c>
      <c r="AB105">
        <v>0</v>
      </c>
      <c r="AC105">
        <v>0</v>
      </c>
      <c r="AD105">
        <v>0</v>
      </c>
      <c r="AE105">
        <v>0</v>
      </c>
      <c r="AF105">
        <v>0</v>
      </c>
      <c r="AG105">
        <v>0</v>
      </c>
      <c r="AH105">
        <v>161830</v>
      </c>
      <c r="AI105">
        <v>0</v>
      </c>
      <c r="AJ105">
        <v>0</v>
      </c>
      <c r="AK105">
        <v>0</v>
      </c>
      <c r="AL105">
        <v>0</v>
      </c>
      <c r="AM105">
        <v>0</v>
      </c>
      <c r="AN105">
        <v>0</v>
      </c>
      <c r="AO105">
        <v>0</v>
      </c>
      <c r="AP105">
        <v>0</v>
      </c>
      <c r="AQ105">
        <v>0</v>
      </c>
      <c r="AR105">
        <v>0</v>
      </c>
      <c r="AS105">
        <v>0</v>
      </c>
      <c r="AT105">
        <v>0</v>
      </c>
      <c r="AU105">
        <v>0</v>
      </c>
      <c r="AV105">
        <v>0</v>
      </c>
      <c r="AW105">
        <v>0</v>
      </c>
      <c r="AX105">
        <v>0</v>
      </c>
      <c r="AY105">
        <v>42856</v>
      </c>
      <c r="AZ105">
        <v>0</v>
      </c>
      <c r="BA105">
        <v>0</v>
      </c>
      <c r="BB105">
        <v>1372</v>
      </c>
      <c r="BC105">
        <v>161187</v>
      </c>
      <c r="BD105"/>
      <c r="BE105"/>
      <c r="BF105"/>
      <c r="BG105"/>
      <c r="BH105"/>
      <c r="BI105"/>
      <c r="BJ105"/>
      <c r="BK105"/>
      <c r="BL105"/>
      <c r="BM105"/>
      <c r="BN105"/>
      <c r="BO105"/>
      <c r="BP105"/>
      <c r="BQ105"/>
      <c r="BR105"/>
      <c r="BS105"/>
      <c r="BT105"/>
    </row>
    <row r="106" spans="1:72" x14ac:dyDescent="0.3">
      <c r="A106" t="s">
        <v>806</v>
      </c>
      <c r="B106">
        <v>78545276</v>
      </c>
      <c r="C106">
        <v>71531842</v>
      </c>
      <c r="D106">
        <v>75563983.959999993</v>
      </c>
      <c r="E106">
        <v>68499692</v>
      </c>
      <c r="F106">
        <v>71568629</v>
      </c>
      <c r="G106">
        <v>64643305</v>
      </c>
      <c r="H106">
        <v>69266099.109999999</v>
      </c>
      <c r="I106">
        <v>61971356</v>
      </c>
      <c r="J106">
        <v>64402696</v>
      </c>
      <c r="K106">
        <v>56641586</v>
      </c>
      <c r="L106">
        <v>57521039.810000002</v>
      </c>
      <c r="M106">
        <v>50674756</v>
      </c>
      <c r="N106">
        <v>55727331</v>
      </c>
      <c r="O106">
        <v>47711510</v>
      </c>
      <c r="P106">
        <v>50320354.649999999</v>
      </c>
      <c r="Q106">
        <v>41787478</v>
      </c>
      <c r="R106">
        <v>44740030</v>
      </c>
      <c r="S106">
        <v>37516223</v>
      </c>
      <c r="T106">
        <v>42568883.450000003</v>
      </c>
      <c r="U106">
        <v>36091495</v>
      </c>
      <c r="V106">
        <v>46768368</v>
      </c>
      <c r="W106">
        <v>37162959</v>
      </c>
      <c r="X106">
        <v>48376332.25</v>
      </c>
      <c r="Y106">
        <v>38084920</v>
      </c>
      <c r="Z106">
        <v>48791975</v>
      </c>
      <c r="AA106">
        <v>38938248</v>
      </c>
      <c r="AB106">
        <v>46750398.210000001</v>
      </c>
      <c r="AC106">
        <v>37619719</v>
      </c>
      <c r="AD106">
        <v>46617273</v>
      </c>
      <c r="AE106">
        <v>38139921</v>
      </c>
      <c r="AF106">
        <v>45748107.57</v>
      </c>
      <c r="AG106">
        <v>36922818</v>
      </c>
      <c r="AH106">
        <v>47605263</v>
      </c>
      <c r="AI106">
        <v>38412023</v>
      </c>
      <c r="AJ106">
        <v>43353158.659999996</v>
      </c>
      <c r="AK106">
        <v>35477743</v>
      </c>
      <c r="AL106">
        <v>44230133</v>
      </c>
      <c r="AM106">
        <v>35515594</v>
      </c>
      <c r="AN106">
        <v>39253666.670000002</v>
      </c>
      <c r="AO106">
        <v>35591003</v>
      </c>
      <c r="AP106">
        <v>41815227</v>
      </c>
      <c r="AQ106">
        <v>35614442</v>
      </c>
      <c r="AR106">
        <v>41176258.030000001</v>
      </c>
      <c r="AS106">
        <v>53068106</v>
      </c>
      <c r="AT106">
        <v>56952124</v>
      </c>
      <c r="AU106">
        <v>76660975</v>
      </c>
      <c r="AV106">
        <v>71611225.790000007</v>
      </c>
      <c r="AW106">
        <v>67500167</v>
      </c>
      <c r="AX106">
        <v>71983336</v>
      </c>
      <c r="AY106">
        <v>77534747</v>
      </c>
      <c r="AZ106">
        <v>72923063</v>
      </c>
      <c r="BA106">
        <v>72502881</v>
      </c>
      <c r="BB106">
        <v>76826611</v>
      </c>
      <c r="BC106">
        <v>80236212</v>
      </c>
    </row>
    <row r="107" spans="1:72" x14ac:dyDescent="0.3">
      <c r="A107" t="s">
        <v>2533</v>
      </c>
      <c r="B107">
        <v>125037</v>
      </c>
      <c r="C107">
        <v>125479</v>
      </c>
      <c r="D107">
        <v>125383.38</v>
      </c>
      <c r="E107">
        <v>126878</v>
      </c>
      <c r="F107">
        <v>127839</v>
      </c>
      <c r="G107">
        <v>128407</v>
      </c>
      <c r="H107">
        <v>128070.52</v>
      </c>
      <c r="I107">
        <v>127117</v>
      </c>
      <c r="J107">
        <v>126688</v>
      </c>
      <c r="K107">
        <v>127016</v>
      </c>
      <c r="L107">
        <v>147540.96</v>
      </c>
      <c r="M107">
        <v>146267</v>
      </c>
      <c r="N107">
        <v>341297</v>
      </c>
      <c r="O107">
        <v>324256</v>
      </c>
      <c r="P107">
        <v>106433.07</v>
      </c>
      <c r="Q107">
        <v>105036</v>
      </c>
      <c r="R107">
        <v>105625</v>
      </c>
      <c r="S107">
        <v>139277</v>
      </c>
      <c r="T107">
        <v>139450.63</v>
      </c>
      <c r="U107">
        <v>133572</v>
      </c>
      <c r="V107">
        <v>116173</v>
      </c>
      <c r="W107">
        <v>116437</v>
      </c>
      <c r="X107">
        <v>116649.53</v>
      </c>
      <c r="Y107">
        <v>109472</v>
      </c>
      <c r="Z107">
        <v>110989</v>
      </c>
      <c r="AA107">
        <v>114221</v>
      </c>
      <c r="AB107">
        <v>114356.32</v>
      </c>
      <c r="AC107">
        <v>125326</v>
      </c>
      <c r="AD107">
        <v>132096</v>
      </c>
      <c r="AE107">
        <v>137534</v>
      </c>
      <c r="AF107">
        <v>144478.51999999999</v>
      </c>
      <c r="AG107">
        <v>160830</v>
      </c>
      <c r="AH107">
        <v>182497</v>
      </c>
      <c r="AI107">
        <v>191595</v>
      </c>
      <c r="AJ107">
        <v>188692.64</v>
      </c>
      <c r="AK107">
        <v>274576</v>
      </c>
      <c r="AL107">
        <v>251149</v>
      </c>
      <c r="AM107">
        <v>244865</v>
      </c>
      <c r="AN107">
        <v>209886.28</v>
      </c>
      <c r="AO107">
        <v>373907</v>
      </c>
      <c r="AP107">
        <v>334399</v>
      </c>
      <c r="AQ107">
        <v>316972</v>
      </c>
      <c r="AR107">
        <v>303414.21000000002</v>
      </c>
      <c r="AS107">
        <v>292407</v>
      </c>
      <c r="AT107">
        <v>263155</v>
      </c>
      <c r="AU107">
        <v>229325</v>
      </c>
      <c r="AV107">
        <v>199793.2</v>
      </c>
      <c r="AW107">
        <v>520342</v>
      </c>
      <c r="AX107">
        <v>512104</v>
      </c>
      <c r="AY107">
        <v>513522</v>
      </c>
      <c r="AZ107">
        <v>512582</v>
      </c>
      <c r="BA107">
        <v>525818</v>
      </c>
      <c r="BB107">
        <v>532129</v>
      </c>
      <c r="BC107">
        <v>506925</v>
      </c>
    </row>
    <row r="108" spans="1:72" x14ac:dyDescent="0.3">
      <c r="A108" t="s">
        <v>2534</v>
      </c>
      <c r="B108">
        <v>78670313</v>
      </c>
      <c r="C108">
        <v>71657321</v>
      </c>
      <c r="D108">
        <v>75689367.340000004</v>
      </c>
      <c r="E108">
        <v>68626570</v>
      </c>
      <c r="F108">
        <v>71696468</v>
      </c>
      <c r="G108">
        <v>64771712</v>
      </c>
      <c r="H108">
        <v>69394169.620000005</v>
      </c>
      <c r="I108">
        <v>62098473</v>
      </c>
      <c r="J108">
        <v>64529384</v>
      </c>
      <c r="K108">
        <v>56768602</v>
      </c>
      <c r="L108">
        <v>57668580.770000003</v>
      </c>
      <c r="M108">
        <v>50821023</v>
      </c>
      <c r="N108">
        <v>56068628</v>
      </c>
      <c r="O108">
        <v>48035766</v>
      </c>
      <c r="P108">
        <v>50426787.719999999</v>
      </c>
      <c r="Q108">
        <v>41892514</v>
      </c>
      <c r="R108">
        <v>44845655</v>
      </c>
      <c r="S108">
        <v>37655500</v>
      </c>
      <c r="T108">
        <v>42708334.079999998</v>
      </c>
      <c r="U108">
        <v>36225067</v>
      </c>
      <c r="V108">
        <v>46884541</v>
      </c>
      <c r="W108">
        <v>37279396</v>
      </c>
      <c r="X108">
        <v>48492981.780000001</v>
      </c>
      <c r="Y108">
        <v>38194392</v>
      </c>
      <c r="Z108">
        <v>48902964</v>
      </c>
      <c r="AA108">
        <v>39052469</v>
      </c>
      <c r="AB108">
        <v>46864754.530000001</v>
      </c>
      <c r="AC108">
        <v>37745045</v>
      </c>
      <c r="AD108">
        <v>46749369</v>
      </c>
      <c r="AE108">
        <v>38277455</v>
      </c>
      <c r="AF108">
        <v>45892586.090000004</v>
      </c>
      <c r="AG108">
        <v>37083648</v>
      </c>
      <c r="AH108">
        <v>47787760</v>
      </c>
      <c r="AI108">
        <v>38603618</v>
      </c>
      <c r="AJ108">
        <v>43541851.299999997</v>
      </c>
      <c r="AK108">
        <v>35752319</v>
      </c>
      <c r="AL108">
        <v>44481282</v>
      </c>
      <c r="AM108">
        <v>35760459</v>
      </c>
      <c r="AN108">
        <v>39463552.939999998</v>
      </c>
      <c r="AO108">
        <v>35964910</v>
      </c>
      <c r="AP108">
        <v>42149626</v>
      </c>
      <c r="AQ108">
        <v>35931414</v>
      </c>
      <c r="AR108">
        <v>41479672.240000002</v>
      </c>
      <c r="AS108">
        <v>53360513</v>
      </c>
      <c r="AT108">
        <v>57215279</v>
      </c>
      <c r="AU108">
        <v>76890300</v>
      </c>
      <c r="AV108">
        <v>71811018.989999995</v>
      </c>
      <c r="AW108">
        <v>68020509</v>
      </c>
      <c r="AX108">
        <v>72495440</v>
      </c>
      <c r="AY108">
        <v>78048269</v>
      </c>
      <c r="AZ108">
        <v>73435645</v>
      </c>
      <c r="BA108">
        <v>73028699</v>
      </c>
      <c r="BB108">
        <v>77358740</v>
      </c>
      <c r="BC108">
        <v>80743137</v>
      </c>
    </row>
    <row r="109" spans="1:72" x14ac:dyDescent="0.3">
      <c r="A109" t="s">
        <v>2535</v>
      </c>
      <c r="B109">
        <v>369646013</v>
      </c>
      <c r="C109">
        <v>363733310</v>
      </c>
      <c r="D109">
        <v>350170577.38999999</v>
      </c>
      <c r="E109">
        <v>353797415</v>
      </c>
      <c r="F109">
        <v>368074033</v>
      </c>
      <c r="G109">
        <v>374715388</v>
      </c>
      <c r="H109">
        <v>289669121.73000002</v>
      </c>
      <c r="I109">
        <v>283593134</v>
      </c>
      <c r="J109">
        <v>287607414</v>
      </c>
      <c r="K109">
        <v>296633567</v>
      </c>
      <c r="L109">
        <v>290504985.47000003</v>
      </c>
      <c r="M109">
        <v>291391509</v>
      </c>
      <c r="N109">
        <v>282764950</v>
      </c>
      <c r="O109">
        <v>286785132</v>
      </c>
      <c r="P109">
        <v>284067354.26999998</v>
      </c>
      <c r="Q109">
        <v>279730933</v>
      </c>
      <c r="R109">
        <v>281350417</v>
      </c>
      <c r="S109">
        <v>279146720</v>
      </c>
      <c r="T109">
        <v>275670350.56</v>
      </c>
      <c r="U109">
        <v>271502676</v>
      </c>
      <c r="V109">
        <v>270723624</v>
      </c>
      <c r="W109">
        <v>193570101</v>
      </c>
      <c r="X109">
        <v>181761273.16999999</v>
      </c>
      <c r="Y109">
        <v>130767050</v>
      </c>
      <c r="Z109">
        <v>130735323</v>
      </c>
      <c r="AA109">
        <v>138795265</v>
      </c>
      <c r="AB109">
        <v>126350563.02</v>
      </c>
      <c r="AC109">
        <v>121249605</v>
      </c>
      <c r="AD109">
        <v>130442684</v>
      </c>
      <c r="AE109">
        <v>115870137</v>
      </c>
      <c r="AF109">
        <v>112025710.31999999</v>
      </c>
      <c r="AG109">
        <v>101631195</v>
      </c>
      <c r="AH109">
        <v>108563023</v>
      </c>
      <c r="AI109">
        <v>116169497</v>
      </c>
      <c r="AJ109">
        <v>100967897.19</v>
      </c>
      <c r="AK109">
        <v>85864900</v>
      </c>
      <c r="AL109">
        <v>96163407</v>
      </c>
      <c r="AM109">
        <v>98238504</v>
      </c>
      <c r="AN109">
        <v>86672318.920000002</v>
      </c>
      <c r="AO109">
        <v>94872373</v>
      </c>
      <c r="AP109">
        <v>103430798</v>
      </c>
      <c r="AQ109">
        <v>107984472</v>
      </c>
      <c r="AR109">
        <v>97457419.230000004</v>
      </c>
      <c r="AS109">
        <v>109907730</v>
      </c>
      <c r="AT109">
        <v>113497129</v>
      </c>
      <c r="AU109">
        <v>132653066</v>
      </c>
      <c r="AV109">
        <v>125025725.23999999</v>
      </c>
      <c r="AW109">
        <v>123679472</v>
      </c>
      <c r="AX109">
        <v>131698054</v>
      </c>
      <c r="AY109">
        <v>137644241</v>
      </c>
      <c r="AZ109">
        <v>128081289</v>
      </c>
      <c r="BA109">
        <v>127227370</v>
      </c>
      <c r="BB109">
        <v>128951688</v>
      </c>
      <c r="BC109">
        <v>132680472</v>
      </c>
    </row>
    <row r="110" spans="1:72" x14ac:dyDescent="0.3">
      <c r="A110" t="s">
        <v>2654</v>
      </c>
      <c r="B110" t="s">
        <v>2904</v>
      </c>
      <c r="C110" t="s">
        <v>2655</v>
      </c>
      <c r="D110" t="s">
        <v>2656</v>
      </c>
      <c r="E110" t="s">
        <v>2657</v>
      </c>
      <c r="F110" t="s">
        <v>2658</v>
      </c>
      <c r="G110" t="s">
        <v>2659</v>
      </c>
      <c r="H110" t="s">
        <v>2660</v>
      </c>
      <c r="I110" t="s">
        <v>2661</v>
      </c>
      <c r="J110" t="s">
        <v>2662</v>
      </c>
      <c r="K110" t="s">
        <v>2663</v>
      </c>
      <c r="L110" t="s">
        <v>2664</v>
      </c>
      <c r="M110" t="s">
        <v>2665</v>
      </c>
      <c r="N110" t="s">
        <v>2666</v>
      </c>
      <c r="O110" t="s">
        <v>2667</v>
      </c>
      <c r="P110" t="s">
        <v>2668</v>
      </c>
      <c r="Q110" t="s">
        <v>2669</v>
      </c>
      <c r="R110" t="s">
        <v>2670</v>
      </c>
      <c r="S110" t="s">
        <v>2671</v>
      </c>
      <c r="T110" t="s">
        <v>2672</v>
      </c>
      <c r="U110" t="s">
        <v>2673</v>
      </c>
      <c r="V110" t="s">
        <v>2674</v>
      </c>
      <c r="W110" t="s">
        <v>2675</v>
      </c>
      <c r="X110" t="s">
        <v>2676</v>
      </c>
      <c r="Y110" t="s">
        <v>2677</v>
      </c>
      <c r="Z110" t="s">
        <v>2678</v>
      </c>
      <c r="AA110" t="s">
        <v>2679</v>
      </c>
      <c r="AB110" t="s">
        <v>2680</v>
      </c>
      <c r="AC110" t="s">
        <v>2681</v>
      </c>
      <c r="AD110" t="s">
        <v>2682</v>
      </c>
      <c r="AE110" t="s">
        <v>2683</v>
      </c>
      <c r="AF110" t="s">
        <v>2684</v>
      </c>
      <c r="AG110" t="s">
        <v>2685</v>
      </c>
      <c r="AH110" t="s">
        <v>2686</v>
      </c>
      <c r="AI110" t="s">
        <v>2687</v>
      </c>
      <c r="AJ110" t="s">
        <v>2688</v>
      </c>
      <c r="AK110" t="s">
        <v>2689</v>
      </c>
      <c r="AL110" t="s">
        <v>2690</v>
      </c>
      <c r="AM110" t="s">
        <v>2691</v>
      </c>
      <c r="AN110" t="s">
        <v>2692</v>
      </c>
      <c r="AO110" t="s">
        <v>2693</v>
      </c>
      <c r="AP110" t="s">
        <v>2694</v>
      </c>
      <c r="AQ110" t="s">
        <v>2695</v>
      </c>
      <c r="AR110" t="s">
        <v>2696</v>
      </c>
      <c r="AS110" t="s">
        <v>2697</v>
      </c>
      <c r="AT110" t="s">
        <v>2698</v>
      </c>
      <c r="AU110" t="s">
        <v>2699</v>
      </c>
      <c r="AV110" t="s">
        <v>2700</v>
      </c>
      <c r="AW110" t="s">
        <v>2701</v>
      </c>
      <c r="AX110" t="s">
        <v>2702</v>
      </c>
      <c r="AY110" t="s">
        <v>2703</v>
      </c>
      <c r="AZ110" t="s">
        <v>2704</v>
      </c>
      <c r="BA110" t="s">
        <v>2705</v>
      </c>
      <c r="BB110" t="s">
        <v>2706</v>
      </c>
      <c r="BC110" t="s">
        <v>2707</v>
      </c>
    </row>
    <row r="111" spans="1:72" x14ac:dyDescent="0.3">
      <c r="A111" t="s">
        <v>2708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1:72" x14ac:dyDescent="0.3">
      <c r="A112" t="s">
        <v>2709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1:72" x14ac:dyDescent="0.3">
      <c r="A113" t="s">
        <v>2710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0</v>
      </c>
      <c r="C119" s="132">
        <f>INDEX(C$3:C$117,MATCH($A$119,$A3:$A117,0),1)</f>
        <v>2000000</v>
      </c>
      <c r="D119" s="132">
        <f t="shared" ref="D119:BK119" si="0">INDEX(D$3:D$117,MATCH($A$119,$A3:$A117,0),1)</f>
        <v>4900000</v>
      </c>
      <c r="E119" s="132">
        <f t="shared" si="0"/>
        <v>3900000</v>
      </c>
      <c r="F119" s="132">
        <f t="shared" si="0"/>
        <v>0</v>
      </c>
      <c r="G119" s="132">
        <f t="shared" si="0"/>
        <v>0</v>
      </c>
      <c r="H119" s="132">
        <f t="shared" si="0"/>
        <v>0</v>
      </c>
      <c r="I119" s="132">
        <f t="shared" si="0"/>
        <v>1000000</v>
      </c>
      <c r="J119" s="132">
        <f t="shared" si="0"/>
        <v>0</v>
      </c>
      <c r="K119" s="132">
        <f t="shared" si="0"/>
        <v>0</v>
      </c>
      <c r="L119" s="132">
        <f t="shared" si="0"/>
        <v>5900000</v>
      </c>
      <c r="M119" s="132">
        <f t="shared" si="0"/>
        <v>8050000</v>
      </c>
      <c r="N119" s="132">
        <f t="shared" si="0"/>
        <v>2050000</v>
      </c>
      <c r="O119" s="132">
        <f t="shared" si="0"/>
        <v>50000</v>
      </c>
      <c r="P119" s="132">
        <f t="shared" si="0"/>
        <v>6500000</v>
      </c>
      <c r="Q119" s="132">
        <f t="shared" si="0"/>
        <v>12000000</v>
      </c>
      <c r="R119" s="132">
        <f t="shared" si="0"/>
        <v>9000000</v>
      </c>
      <c r="S119" s="132">
        <f t="shared" si="0"/>
        <v>0</v>
      </c>
      <c r="T119" s="132">
        <f t="shared" si="0"/>
        <v>9200000</v>
      </c>
      <c r="U119" s="132">
        <f t="shared" si="0"/>
        <v>20790000</v>
      </c>
      <c r="V119" s="132">
        <f t="shared" si="0"/>
        <v>11190000</v>
      </c>
      <c r="W119" s="132">
        <f t="shared" si="0"/>
        <v>6500000</v>
      </c>
      <c r="X119" s="132">
        <f t="shared" si="0"/>
        <v>8500000</v>
      </c>
      <c r="Y119" s="132">
        <f t="shared" si="0"/>
        <v>10500000</v>
      </c>
      <c r="Z119" s="132">
        <f t="shared" si="0"/>
        <v>0</v>
      </c>
      <c r="AA119" s="132">
        <f t="shared" si="0"/>
        <v>0</v>
      </c>
      <c r="AB119" s="132">
        <f t="shared" si="0"/>
        <v>0</v>
      </c>
      <c r="AC119" s="132">
        <f t="shared" si="0"/>
        <v>3000000</v>
      </c>
      <c r="AD119" s="132">
        <f t="shared" si="0"/>
        <v>0</v>
      </c>
      <c r="AE119" s="132">
        <f t="shared" si="0"/>
        <v>0</v>
      </c>
      <c r="AF119" s="132">
        <f t="shared" si="0"/>
        <v>4000000</v>
      </c>
      <c r="AG119" s="132">
        <f t="shared" si="0"/>
        <v>5000000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0</v>
      </c>
      <c r="D120" s="132">
        <f t="shared" si="1"/>
        <v>0</v>
      </c>
      <c r="E120" s="132">
        <f t="shared" si="1"/>
        <v>0</v>
      </c>
      <c r="F120" s="132">
        <f t="shared" si="1"/>
        <v>0</v>
      </c>
      <c r="G120" s="132">
        <f t="shared" si="1"/>
        <v>0</v>
      </c>
      <c r="H120" s="132">
        <f t="shared" si="1"/>
        <v>0</v>
      </c>
      <c r="I120" s="132">
        <f t="shared" si="1"/>
        <v>1000000</v>
      </c>
      <c r="J120" s="132">
        <f t="shared" si="1"/>
        <v>0</v>
      </c>
      <c r="K120" s="132">
        <f t="shared" si="1"/>
        <v>0</v>
      </c>
      <c r="L120" s="132">
        <f t="shared" si="1"/>
        <v>0</v>
      </c>
      <c r="M120" s="132">
        <f t="shared" si="1"/>
        <v>2000000</v>
      </c>
      <c r="N120" s="132">
        <f t="shared" si="1"/>
        <v>500000</v>
      </c>
      <c r="O120" s="132">
        <f t="shared" si="1"/>
        <v>0</v>
      </c>
      <c r="P120" s="132">
        <f t="shared" si="1"/>
        <v>0</v>
      </c>
      <c r="Q120" s="132">
        <f t="shared" si="1"/>
        <v>2000000</v>
      </c>
      <c r="R120" s="132">
        <f t="shared" si="1"/>
        <v>0</v>
      </c>
      <c r="S120" s="132">
        <f t="shared" si="1"/>
        <v>0</v>
      </c>
      <c r="T120" s="132">
        <f t="shared" si="1"/>
        <v>0</v>
      </c>
      <c r="U120" s="132">
        <f t="shared" si="1"/>
        <v>1000000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204349</v>
      </c>
      <c r="AZ120" s="132">
        <f t="shared" si="1"/>
        <v>486336</v>
      </c>
      <c r="BA120" s="132">
        <f t="shared" si="1"/>
        <v>311564</v>
      </c>
      <c r="BB120" s="132">
        <f t="shared" si="1"/>
        <v>330110</v>
      </c>
      <c r="BC120" s="132">
        <f t="shared" si="1"/>
        <v>354800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12738399</v>
      </c>
      <c r="C121" s="132">
        <f t="shared" ref="C121:BK121" si="2">INDEX(C$3:C$117,MATCH($A$121,$A3:$A117,0),1)</f>
        <v>15204638</v>
      </c>
      <c r="D121" s="132">
        <f t="shared" si="2"/>
        <v>34599207.079999998</v>
      </c>
      <c r="E121" s="132">
        <f t="shared" si="2"/>
        <v>45728647</v>
      </c>
      <c r="F121" s="132">
        <f t="shared" si="2"/>
        <v>59380373</v>
      </c>
      <c r="G121" s="132">
        <f t="shared" si="2"/>
        <v>60565763</v>
      </c>
      <c r="H121" s="132">
        <f t="shared" si="2"/>
        <v>49361923.93</v>
      </c>
      <c r="I121" s="132">
        <f t="shared" si="2"/>
        <v>35857453</v>
      </c>
      <c r="J121" s="132">
        <f t="shared" si="2"/>
        <v>15548751</v>
      </c>
      <c r="K121" s="132">
        <f t="shared" si="2"/>
        <v>15201785</v>
      </c>
      <c r="L121" s="132">
        <f t="shared" si="2"/>
        <v>15175352.060000001</v>
      </c>
      <c r="M121" s="132">
        <f t="shared" si="2"/>
        <v>23421749</v>
      </c>
      <c r="N121" s="132">
        <f t="shared" si="2"/>
        <v>22034960</v>
      </c>
      <c r="O121" s="132">
        <f t="shared" si="2"/>
        <v>14408092</v>
      </c>
      <c r="P121" s="132">
        <f t="shared" si="2"/>
        <v>17064479.760000002</v>
      </c>
      <c r="Q121" s="132">
        <f t="shared" si="2"/>
        <v>17524969</v>
      </c>
      <c r="R121" s="132">
        <f t="shared" si="2"/>
        <v>14301366</v>
      </c>
      <c r="S121" s="132">
        <f t="shared" si="2"/>
        <v>14692170</v>
      </c>
      <c r="T121" s="132">
        <f t="shared" si="2"/>
        <v>12501861.65</v>
      </c>
      <c r="U121" s="132">
        <f t="shared" si="2"/>
        <v>4597328</v>
      </c>
      <c r="V121" s="132">
        <f t="shared" si="2"/>
        <v>4648995</v>
      </c>
      <c r="W121" s="132">
        <f t="shared" si="2"/>
        <v>4267810</v>
      </c>
      <c r="X121" s="132">
        <f t="shared" si="2"/>
        <v>4355626.8600000003</v>
      </c>
      <c r="Y121" s="132">
        <f t="shared" si="2"/>
        <v>4375328</v>
      </c>
      <c r="Z121" s="132">
        <f t="shared" si="2"/>
        <v>6997961</v>
      </c>
      <c r="AA121" s="132">
        <f t="shared" si="2"/>
        <v>6877381</v>
      </c>
      <c r="AB121" s="132">
        <f t="shared" si="2"/>
        <v>6227880.6200000001</v>
      </c>
      <c r="AC121" s="132">
        <f t="shared" si="2"/>
        <v>6424363</v>
      </c>
      <c r="AD121" s="132">
        <f t="shared" si="2"/>
        <v>6430536</v>
      </c>
      <c r="AE121" s="132">
        <f t="shared" si="2"/>
        <v>6428315</v>
      </c>
      <c r="AF121" s="132">
        <f t="shared" si="2"/>
        <v>8959658.7599999998</v>
      </c>
      <c r="AG121" s="132">
        <f t="shared" si="2"/>
        <v>2975455</v>
      </c>
      <c r="AH121" s="132">
        <f t="shared" si="2"/>
        <v>6970169</v>
      </c>
      <c r="AI121" s="132">
        <f t="shared" si="2"/>
        <v>10943746</v>
      </c>
      <c r="AJ121" s="132">
        <f t="shared" si="2"/>
        <v>8461950.1099999994</v>
      </c>
      <c r="AK121" s="132">
        <f t="shared" si="2"/>
        <v>8463638</v>
      </c>
      <c r="AL121" s="132">
        <f t="shared" si="2"/>
        <v>9473542</v>
      </c>
      <c r="AM121" s="132">
        <f t="shared" si="2"/>
        <v>5458268</v>
      </c>
      <c r="AN121" s="132">
        <f t="shared" si="2"/>
        <v>5469182.9500000002</v>
      </c>
      <c r="AO121" s="132">
        <f t="shared" si="2"/>
        <v>18021117</v>
      </c>
      <c r="AP121" s="132">
        <f t="shared" si="2"/>
        <v>16243482</v>
      </c>
      <c r="AQ121" s="132">
        <f t="shared" si="2"/>
        <v>15735569</v>
      </c>
      <c r="AR121" s="132">
        <f t="shared" si="2"/>
        <v>15861522.960000001</v>
      </c>
      <c r="AS121" s="132">
        <f t="shared" si="2"/>
        <v>4425685</v>
      </c>
      <c r="AT121" s="132">
        <f t="shared" si="2"/>
        <v>463214</v>
      </c>
      <c r="AU121" s="132">
        <f t="shared" si="2"/>
        <v>462367</v>
      </c>
      <c r="AV121" s="132">
        <f t="shared" si="2"/>
        <v>476439.9</v>
      </c>
      <c r="AW121" s="132">
        <f t="shared" si="2"/>
        <v>479004</v>
      </c>
      <c r="AX121" s="132">
        <f t="shared" si="2"/>
        <v>3923078</v>
      </c>
      <c r="AY121" s="132">
        <f t="shared" si="2"/>
        <v>3889173</v>
      </c>
      <c r="AZ121" s="132">
        <f t="shared" si="2"/>
        <v>7037683</v>
      </c>
      <c r="BA121" s="132">
        <f t="shared" si="2"/>
        <v>6906813</v>
      </c>
      <c r="BB121" s="132">
        <f t="shared" si="2"/>
        <v>4020540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80897709</v>
      </c>
      <c r="C122" s="132">
        <f>INDEX(C$3:C$117,MATCH($A$122,$A3:$A$117,0),1)</f>
        <v>77198074</v>
      </c>
      <c r="D122" s="132">
        <f>INDEX(D$3:D$117,MATCH($A$122,$A3:$A$117,0),1)</f>
        <v>127451682.01000001</v>
      </c>
      <c r="E122" s="132">
        <f>INDEX(E$3:E$117,MATCH($A$122,$A3:$A$117,0),1)</f>
        <v>126529626</v>
      </c>
      <c r="F122" s="132">
        <f>INDEX(F$3:F$117,MATCH($A$122,$A3:$A$117,0),1)</f>
        <v>119427088</v>
      </c>
      <c r="G122" s="132">
        <f>INDEX(G$3:G$117,MATCH($A$122,$A3:$A$117,0),1)</f>
        <v>174744582</v>
      </c>
      <c r="H122" s="132">
        <f>INDEX(H$3:H$117,MATCH($A$122,$A3:$A$117,0),1)</f>
        <v>69171920.040000007</v>
      </c>
      <c r="I122" s="132">
        <f>INDEX(I$3:I$117,MATCH($A$122,$A3:$A$117,0),1)</f>
        <v>84487068</v>
      </c>
      <c r="J122" s="132">
        <f>INDEX(J$3:J$117,MATCH($A$122,$A3:$A$117,0),1)</f>
        <v>85895430</v>
      </c>
      <c r="K122" s="132">
        <f>INDEX(K$3:K$117,MATCH($A$122,$A3:$A$117,0),1)</f>
        <v>92020550</v>
      </c>
      <c r="L122" s="132">
        <f>INDEX(L$3:L$117,MATCH($A$122,$A3:$A$117,0),1)</f>
        <v>155545766.88</v>
      </c>
      <c r="M122" s="132">
        <f>INDEX(M$3:M$117,MATCH($A$122,$A3:$A$117,0),1)</f>
        <v>94005109</v>
      </c>
      <c r="N122" s="132">
        <f>INDEX(N$3:N$117,MATCH($A$122,$A3:$A$117,0),1)</f>
        <v>92408401</v>
      </c>
      <c r="O122" s="132">
        <f>INDEX(O$3:O$117,MATCH($A$122,$A3:$A$117,0),1)</f>
        <v>160339518</v>
      </c>
      <c r="P122" s="132">
        <f>INDEX(P$3:P$117,MATCH($A$122,$A3:$A$117,0),1)</f>
        <v>100101849.68000001</v>
      </c>
      <c r="Q122" s="132">
        <f>INDEX(Q$3:Q$117,MATCH($A$122,$A3:$A$117,0),1)</f>
        <v>91151037</v>
      </c>
      <c r="R122" s="132">
        <f>INDEX(R$3:R$117,MATCH($A$122,$A3:$A$117,0),1)</f>
        <v>90543063</v>
      </c>
      <c r="S122" s="132">
        <f>INDEX(S$3:S$117,MATCH($A$122,$A3:$A$117,0),1)</f>
        <v>90813720</v>
      </c>
      <c r="T122" s="132">
        <f>INDEX(T$3:T$117,MATCH($A$122,$A3:$A$117,0),1)</f>
        <v>87273400.140000001</v>
      </c>
      <c r="U122" s="132">
        <f>INDEX(U$3:U$117,MATCH($A$122,$A3:$A$117,0),1)</f>
        <v>80887282</v>
      </c>
      <c r="V122" s="132">
        <f>INDEX(V$3:V$117,MATCH($A$122,$A3:$A$117,0),1)</f>
        <v>76048793</v>
      </c>
      <c r="W122" s="132">
        <f>INDEX(W$3:W$117,MATCH($A$122,$A3:$A$117,0),1)</f>
        <v>51726858</v>
      </c>
      <c r="X122" s="132">
        <f>INDEX(X$3:X$117,MATCH($A$122,$A3:$A$117,0),1)</f>
        <v>52576667.380000003</v>
      </c>
      <c r="Y122" s="132">
        <f>INDEX(Y$3:Y$117,MATCH($A$122,$A3:$A$117,0),1)</f>
        <v>33625926</v>
      </c>
      <c r="Z122" s="132">
        <f>INDEX(Z$3:Z$117,MATCH($A$122,$A3:$A$117,0),1)</f>
        <v>33765092</v>
      </c>
      <c r="AA122" s="132">
        <f>INDEX(AA$3:AA$117,MATCH($A$122,$A3:$A$117,0),1)</f>
        <v>33696088</v>
      </c>
      <c r="AB122" s="132">
        <f>INDEX(AB$3:AB$117,MATCH($A$122,$A3:$A$117,0),1)</f>
        <v>34478291.369999997</v>
      </c>
      <c r="AC122" s="132">
        <f>INDEX(AC$3:AC$117,MATCH($A$122,$A3:$A$117,0),1)</f>
        <v>36570416</v>
      </c>
      <c r="AD122" s="132">
        <f>INDEX(AD$3:AD$117,MATCH($A$122,$A3:$A$117,0),1)</f>
        <v>36581776</v>
      </c>
      <c r="AE122" s="132">
        <f>INDEX(AE$3:AE$117,MATCH($A$122,$A3:$A$117,0),1)</f>
        <v>15232719</v>
      </c>
      <c r="AF122" s="132">
        <f>INDEX(AF$3:AF$117,MATCH($A$122,$A3:$A$117,0),1)</f>
        <v>15354770.699999999</v>
      </c>
      <c r="AG122" s="132">
        <f>INDEX(AG$3:AG$117,MATCH($A$122,$A3:$A$117,0),1)</f>
        <v>13329151</v>
      </c>
      <c r="AH122" s="132">
        <f>INDEX(AH$3:AH$117,MATCH($A$122,$A3:$A$117,0),1)</f>
        <v>13205810</v>
      </c>
      <c r="AI122" s="132">
        <f>INDEX(AI$3:AI$117,MATCH($A$122,$A3:$A$117,0),1)</f>
        <v>12648908</v>
      </c>
      <c r="AJ122" s="132">
        <f>INDEX(AJ$3:AJ$117,MATCH($A$122,$A3:$A$117,0),1)</f>
        <v>11887812.970000001</v>
      </c>
      <c r="AK122" s="132">
        <f>INDEX(AK$3:AK$117,MATCH($A$122,$A3:$A$117,0),1)</f>
        <v>11387566</v>
      </c>
      <c r="AL122" s="132">
        <f>INDEX(AL$3:AL$117,MATCH($A$122,$A3:$A$117,0),1)</f>
        <v>13757703</v>
      </c>
      <c r="AM122" s="132">
        <f>INDEX(AM$3:AM$117,MATCH($A$122,$A3:$A$117,0),1)</f>
        <v>16378632</v>
      </c>
      <c r="AN122" s="132">
        <f>INDEX(AN$3:AN$117,MATCH($A$122,$A3:$A$117,0),1)</f>
        <v>16536660.68</v>
      </c>
      <c r="AO122" s="132">
        <f>INDEX(AO$3:AO$117,MATCH($A$122,$A3:$A$117,0),1)</f>
        <v>15417719</v>
      </c>
      <c r="AP122" s="132">
        <f>INDEX(AP$3:AP$117,MATCH($A$122,$A3:$A$117,0),1)</f>
        <v>20351609</v>
      </c>
      <c r="AQ122" s="132">
        <f>INDEX(AQ$3:AQ$117,MATCH($A$122,$A3:$A$117,0),1)</f>
        <v>20498739</v>
      </c>
      <c r="AR122" s="132">
        <f>INDEX(AR$3:AR$117,MATCH($A$122,$A3:$A$117,0),1)</f>
        <v>20422053.920000002</v>
      </c>
      <c r="AS122" s="132">
        <f>INDEX(AS$3:AS$117,MATCH($A$122,$A3:$A$117,0),1)</f>
        <v>31913700</v>
      </c>
      <c r="AT122" s="132">
        <f>INDEX(AT$3:AT$117,MATCH($A$122,$A3:$A$117,0),1)</f>
        <v>36320084</v>
      </c>
      <c r="AU122" s="132">
        <f>INDEX(AU$3:AU$117,MATCH($A$122,$A3:$A$117,0),1)</f>
        <v>35948687</v>
      </c>
      <c r="AV122" s="132">
        <f>INDEX(AV$3:AV$117,MATCH($A$122,$A3:$A$117,0),1)</f>
        <v>36580737.119999997</v>
      </c>
      <c r="AW122" s="132">
        <f>INDEX(AW$3:AW$117,MATCH($A$122,$A3:$A$117,0),1)</f>
        <v>37192178</v>
      </c>
      <c r="AX122" s="132">
        <f>INDEX(AX$3:AX$117,MATCH($A$122,$A3:$A$117,0),1)</f>
        <v>36741000</v>
      </c>
      <c r="AY122" s="132">
        <f>INDEX(AY$3:AY$117,MATCH($A$122,$A3:$A$117,0),1)</f>
        <v>37031553</v>
      </c>
      <c r="AZ122" s="132">
        <f>INDEX(AZ$3:AZ$117,MATCH($A$122,$A3:$A$117,0),1)</f>
        <v>29774426</v>
      </c>
      <c r="BA122" s="132">
        <f>INDEX(BA$3:BA$117,MATCH($A$122,$A3:$A$117,0),1)</f>
        <v>26135018</v>
      </c>
      <c r="BB122" s="132">
        <f>INDEX(BB$3:BB$117,MATCH($A$122,$A3:$A$117,0),1)</f>
        <v>26260948</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12738399</v>
      </c>
      <c r="C123" s="80">
        <f t="shared" ref="C123:BB123" si="3">C119+C120+C121</f>
        <v>17204638</v>
      </c>
      <c r="D123" s="80">
        <f t="shared" si="3"/>
        <v>39499207.079999998</v>
      </c>
      <c r="E123" s="80">
        <f t="shared" si="3"/>
        <v>49628647</v>
      </c>
      <c r="F123" s="80">
        <f t="shared" si="3"/>
        <v>59380373</v>
      </c>
      <c r="G123" s="80">
        <f t="shared" si="3"/>
        <v>60565763</v>
      </c>
      <c r="H123" s="80">
        <f t="shared" si="3"/>
        <v>49361923.93</v>
      </c>
      <c r="I123" s="80">
        <f t="shared" si="3"/>
        <v>37857453</v>
      </c>
      <c r="J123" s="80">
        <f t="shared" si="3"/>
        <v>15548751</v>
      </c>
      <c r="K123" s="80">
        <f t="shared" si="3"/>
        <v>15201785</v>
      </c>
      <c r="L123" s="80">
        <f t="shared" si="3"/>
        <v>21075352.060000002</v>
      </c>
      <c r="M123" s="80">
        <f t="shared" si="3"/>
        <v>33471749</v>
      </c>
      <c r="N123" s="80">
        <f t="shared" si="3"/>
        <v>24584960</v>
      </c>
      <c r="O123" s="80">
        <f t="shared" si="3"/>
        <v>14458092</v>
      </c>
      <c r="P123" s="80">
        <f t="shared" si="3"/>
        <v>23564479.760000002</v>
      </c>
      <c r="Q123" s="80">
        <f t="shared" si="3"/>
        <v>31524969</v>
      </c>
      <c r="R123" s="80">
        <f t="shared" si="3"/>
        <v>23301366</v>
      </c>
      <c r="S123" s="80">
        <f t="shared" si="3"/>
        <v>14692170</v>
      </c>
      <c r="T123" s="80">
        <f t="shared" si="3"/>
        <v>21701861.649999999</v>
      </c>
      <c r="U123" s="80">
        <f t="shared" si="3"/>
        <v>26387328</v>
      </c>
      <c r="V123" s="80">
        <f t="shared" si="3"/>
        <v>15838995</v>
      </c>
      <c r="W123" s="80">
        <f t="shared" si="3"/>
        <v>10767810</v>
      </c>
      <c r="X123" s="80">
        <f t="shared" si="3"/>
        <v>12855626.859999999</v>
      </c>
      <c r="Y123" s="80">
        <f t="shared" si="3"/>
        <v>14875328</v>
      </c>
      <c r="Z123" s="80">
        <f t="shared" si="3"/>
        <v>6997961</v>
      </c>
      <c r="AA123" s="80">
        <f t="shared" si="3"/>
        <v>6877381</v>
      </c>
      <c r="AB123" s="80">
        <f t="shared" si="3"/>
        <v>6227880.6200000001</v>
      </c>
      <c r="AC123" s="80">
        <f t="shared" si="3"/>
        <v>9424363</v>
      </c>
      <c r="AD123" s="80">
        <f t="shared" si="3"/>
        <v>6430536</v>
      </c>
      <c r="AE123" s="80">
        <f t="shared" si="3"/>
        <v>6428315</v>
      </c>
      <c r="AF123" s="80">
        <f t="shared" si="3"/>
        <v>12959658.76</v>
      </c>
      <c r="AG123" s="80">
        <f t="shared" si="3"/>
        <v>7975455</v>
      </c>
      <c r="AH123" s="80">
        <f t="shared" si="3"/>
        <v>6970169</v>
      </c>
      <c r="AI123" s="80">
        <f t="shared" si="3"/>
        <v>10943746</v>
      </c>
      <c r="AJ123" s="80">
        <f t="shared" si="3"/>
        <v>8461950.1099999994</v>
      </c>
      <c r="AK123" s="80">
        <f t="shared" si="3"/>
        <v>8463638</v>
      </c>
      <c r="AL123" s="80">
        <f t="shared" si="3"/>
        <v>9473542</v>
      </c>
      <c r="AM123" s="80">
        <f t="shared" si="3"/>
        <v>5458268</v>
      </c>
      <c r="AN123" s="80">
        <f t="shared" si="3"/>
        <v>5469182.9500000002</v>
      </c>
      <c r="AO123" s="80">
        <f t="shared" si="3"/>
        <v>18021117</v>
      </c>
      <c r="AP123" s="80">
        <f t="shared" si="3"/>
        <v>16243482</v>
      </c>
      <c r="AQ123" s="80">
        <f t="shared" si="3"/>
        <v>15735569</v>
      </c>
      <c r="AR123" s="80">
        <f t="shared" si="3"/>
        <v>15861522.960000001</v>
      </c>
      <c r="AS123" s="80">
        <f t="shared" si="3"/>
        <v>4425685</v>
      </c>
      <c r="AT123" s="80">
        <f t="shared" si="3"/>
        <v>463214</v>
      </c>
      <c r="AU123" s="80">
        <f t="shared" si="3"/>
        <v>462367</v>
      </c>
      <c r="AV123" s="80">
        <f t="shared" si="3"/>
        <v>476439.9</v>
      </c>
      <c r="AW123" s="80">
        <f t="shared" si="3"/>
        <v>479004</v>
      </c>
      <c r="AX123" s="80">
        <f t="shared" si="3"/>
        <v>3923078</v>
      </c>
      <c r="AY123" s="80">
        <f t="shared" si="3"/>
        <v>4093522</v>
      </c>
      <c r="AZ123" s="80">
        <f t="shared" si="3"/>
        <v>7524019</v>
      </c>
      <c r="BA123" s="80">
        <f t="shared" si="3"/>
        <v>7218377</v>
      </c>
      <c r="BB123" s="80">
        <f t="shared" si="3"/>
        <v>4350650</v>
      </c>
      <c r="BC123" s="80">
        <f t="shared" ref="BC123:BK123" si="4">+BC42+BC46+BC49</f>
        <v>132680472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80897709</v>
      </c>
      <c r="C124" s="80">
        <f t="shared" ref="C124:BK124" si="5">C122</f>
        <v>77198074</v>
      </c>
      <c r="D124" s="80">
        <f t="shared" si="5"/>
        <v>127451682.01000001</v>
      </c>
      <c r="E124" s="80">
        <f t="shared" si="5"/>
        <v>126529626</v>
      </c>
      <c r="F124" s="80">
        <f t="shared" si="5"/>
        <v>119427088</v>
      </c>
      <c r="G124" s="80">
        <f t="shared" si="5"/>
        <v>174744582</v>
      </c>
      <c r="H124" s="80">
        <f t="shared" si="5"/>
        <v>69171920.040000007</v>
      </c>
      <c r="I124" s="80">
        <f t="shared" si="5"/>
        <v>84487068</v>
      </c>
      <c r="J124" s="80">
        <f t="shared" si="5"/>
        <v>85895430</v>
      </c>
      <c r="K124" s="80">
        <f t="shared" si="5"/>
        <v>92020550</v>
      </c>
      <c r="L124" s="80">
        <f t="shared" si="5"/>
        <v>155545766.88</v>
      </c>
      <c r="M124" s="80">
        <f t="shared" si="5"/>
        <v>94005109</v>
      </c>
      <c r="N124" s="80">
        <f t="shared" si="5"/>
        <v>92408401</v>
      </c>
      <c r="O124" s="80">
        <f t="shared" si="5"/>
        <v>160339518</v>
      </c>
      <c r="P124" s="80">
        <f t="shared" si="5"/>
        <v>100101849.68000001</v>
      </c>
      <c r="Q124" s="80">
        <f t="shared" si="5"/>
        <v>91151037</v>
      </c>
      <c r="R124" s="80">
        <f t="shared" si="5"/>
        <v>90543063</v>
      </c>
      <c r="S124" s="80">
        <f t="shared" si="5"/>
        <v>90813720</v>
      </c>
      <c r="T124" s="80">
        <f t="shared" si="5"/>
        <v>87273400.140000001</v>
      </c>
      <c r="U124" s="80">
        <f t="shared" si="5"/>
        <v>80887282</v>
      </c>
      <c r="V124" s="80">
        <f t="shared" si="5"/>
        <v>76048793</v>
      </c>
      <c r="W124" s="80">
        <f t="shared" si="5"/>
        <v>51726858</v>
      </c>
      <c r="X124" s="80">
        <f t="shared" si="5"/>
        <v>52576667.380000003</v>
      </c>
      <c r="Y124" s="80">
        <f t="shared" si="5"/>
        <v>33625926</v>
      </c>
      <c r="Z124" s="80">
        <f t="shared" si="5"/>
        <v>33765092</v>
      </c>
      <c r="AA124" s="80">
        <f t="shared" si="5"/>
        <v>33696088</v>
      </c>
      <c r="AB124" s="80">
        <f t="shared" si="5"/>
        <v>34478291.369999997</v>
      </c>
      <c r="AC124" s="80">
        <f t="shared" si="5"/>
        <v>36570416</v>
      </c>
      <c r="AD124" s="80">
        <f t="shared" si="5"/>
        <v>36581776</v>
      </c>
      <c r="AE124" s="80">
        <f t="shared" si="5"/>
        <v>15232719</v>
      </c>
      <c r="AF124" s="80">
        <f t="shared" si="5"/>
        <v>15354770.699999999</v>
      </c>
      <c r="AG124" s="80">
        <f t="shared" si="5"/>
        <v>13329151</v>
      </c>
      <c r="AH124" s="80">
        <f t="shared" si="5"/>
        <v>13205810</v>
      </c>
      <c r="AI124" s="80">
        <f t="shared" si="5"/>
        <v>12648908</v>
      </c>
      <c r="AJ124" s="80">
        <f t="shared" si="5"/>
        <v>11887812.970000001</v>
      </c>
      <c r="AK124" s="80">
        <f t="shared" si="5"/>
        <v>11387566</v>
      </c>
      <c r="AL124" s="80">
        <f t="shared" si="5"/>
        <v>13757703</v>
      </c>
      <c r="AM124" s="80">
        <f t="shared" si="5"/>
        <v>16378632</v>
      </c>
      <c r="AN124" s="80">
        <f t="shared" si="5"/>
        <v>16536660.68</v>
      </c>
      <c r="AO124" s="80">
        <f t="shared" si="5"/>
        <v>15417719</v>
      </c>
      <c r="AP124" s="80">
        <f t="shared" si="5"/>
        <v>20351609</v>
      </c>
      <c r="AQ124" s="80">
        <f t="shared" si="5"/>
        <v>20498739</v>
      </c>
      <c r="AR124" s="80">
        <f t="shared" si="5"/>
        <v>20422053.920000002</v>
      </c>
      <c r="AS124" s="80">
        <f t="shared" si="5"/>
        <v>31913700</v>
      </c>
      <c r="AT124" s="80">
        <f t="shared" si="5"/>
        <v>36320084</v>
      </c>
      <c r="AU124" s="80">
        <f t="shared" si="5"/>
        <v>35948687</v>
      </c>
      <c r="AV124" s="80">
        <f t="shared" si="5"/>
        <v>36580737.119999997</v>
      </c>
      <c r="AW124" s="80">
        <f t="shared" si="5"/>
        <v>37192178</v>
      </c>
      <c r="AX124" s="80">
        <f t="shared" si="5"/>
        <v>36741000</v>
      </c>
      <c r="AY124" s="80">
        <f t="shared" si="5"/>
        <v>37031553</v>
      </c>
      <c r="AZ124" s="80">
        <f t="shared" si="5"/>
        <v>29774426</v>
      </c>
      <c r="BA124" s="80">
        <f t="shared" si="5"/>
        <v>26135018</v>
      </c>
      <c r="BB124" s="80">
        <f t="shared" si="5"/>
        <v>26260948</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93636108</v>
      </c>
      <c r="C125" s="82">
        <f t="shared" ref="C125:BK125" si="6">SUM(C123:C124)</f>
        <v>94402712</v>
      </c>
      <c r="D125" s="82">
        <f t="shared" si="6"/>
        <v>166950889.09</v>
      </c>
      <c r="E125" s="82">
        <f t="shared" si="6"/>
        <v>176158273</v>
      </c>
      <c r="F125" s="82">
        <f t="shared" si="6"/>
        <v>178807461</v>
      </c>
      <c r="G125" s="82">
        <f t="shared" si="6"/>
        <v>235310345</v>
      </c>
      <c r="H125" s="82">
        <f t="shared" si="6"/>
        <v>118533843.97</v>
      </c>
      <c r="I125" s="82">
        <f t="shared" si="6"/>
        <v>122344521</v>
      </c>
      <c r="J125" s="82">
        <f t="shared" si="6"/>
        <v>101444181</v>
      </c>
      <c r="K125" s="82">
        <f t="shared" si="6"/>
        <v>107222335</v>
      </c>
      <c r="L125" s="82">
        <f t="shared" si="6"/>
        <v>176621118.94</v>
      </c>
      <c r="M125" s="82">
        <f t="shared" si="6"/>
        <v>127476858</v>
      </c>
      <c r="N125" s="82">
        <f t="shared" si="6"/>
        <v>116993361</v>
      </c>
      <c r="O125" s="82">
        <f t="shared" si="6"/>
        <v>174797610</v>
      </c>
      <c r="P125" s="82">
        <f t="shared" si="6"/>
        <v>123666329.44000001</v>
      </c>
      <c r="Q125" s="82">
        <f t="shared" si="6"/>
        <v>122676006</v>
      </c>
      <c r="R125" s="82">
        <f t="shared" si="6"/>
        <v>113844429</v>
      </c>
      <c r="S125" s="82">
        <f t="shared" si="6"/>
        <v>105505890</v>
      </c>
      <c r="T125" s="82">
        <f t="shared" si="6"/>
        <v>108975261.78999999</v>
      </c>
      <c r="U125" s="82">
        <f t="shared" si="6"/>
        <v>107274610</v>
      </c>
      <c r="V125" s="82">
        <f t="shared" si="6"/>
        <v>91887788</v>
      </c>
      <c r="W125" s="82">
        <f t="shared" si="6"/>
        <v>62494668</v>
      </c>
      <c r="X125" s="82">
        <f t="shared" si="6"/>
        <v>65432294.240000002</v>
      </c>
      <c r="Y125" s="82">
        <f t="shared" si="6"/>
        <v>48501254</v>
      </c>
      <c r="Z125" s="82">
        <f t="shared" si="6"/>
        <v>40763053</v>
      </c>
      <c r="AA125" s="82">
        <f t="shared" si="6"/>
        <v>40573469</v>
      </c>
      <c r="AB125" s="82">
        <f t="shared" si="6"/>
        <v>40706171.989999995</v>
      </c>
      <c r="AC125" s="82">
        <f t="shared" si="6"/>
        <v>45994779</v>
      </c>
      <c r="AD125" s="82">
        <f t="shared" si="6"/>
        <v>43012312</v>
      </c>
      <c r="AE125" s="82">
        <f t="shared" si="6"/>
        <v>21661034</v>
      </c>
      <c r="AF125" s="82">
        <f t="shared" si="6"/>
        <v>28314429.460000001</v>
      </c>
      <c r="AG125" s="82">
        <f t="shared" si="6"/>
        <v>21304606</v>
      </c>
      <c r="AH125" s="82">
        <f t="shared" si="6"/>
        <v>20175979</v>
      </c>
      <c r="AI125" s="82">
        <f t="shared" si="6"/>
        <v>23592654</v>
      </c>
      <c r="AJ125" s="82">
        <f t="shared" si="6"/>
        <v>20349763.079999998</v>
      </c>
      <c r="AK125" s="82">
        <f t="shared" si="6"/>
        <v>19851204</v>
      </c>
      <c r="AL125" s="82">
        <f t="shared" si="6"/>
        <v>23231245</v>
      </c>
      <c r="AM125" s="82">
        <f t="shared" si="6"/>
        <v>21836900</v>
      </c>
      <c r="AN125" s="82">
        <f t="shared" si="6"/>
        <v>22005843.629999999</v>
      </c>
      <c r="AO125" s="82">
        <f t="shared" si="6"/>
        <v>33438836</v>
      </c>
      <c r="AP125" s="82">
        <f t="shared" si="6"/>
        <v>36595091</v>
      </c>
      <c r="AQ125" s="82">
        <f t="shared" si="6"/>
        <v>36234308</v>
      </c>
      <c r="AR125" s="82">
        <f t="shared" si="6"/>
        <v>36283576.880000003</v>
      </c>
      <c r="AS125" s="82">
        <f t="shared" si="6"/>
        <v>36339385</v>
      </c>
      <c r="AT125" s="82">
        <f t="shared" si="6"/>
        <v>36783298</v>
      </c>
      <c r="AU125" s="82">
        <f t="shared" si="6"/>
        <v>36411054</v>
      </c>
      <c r="AV125" s="82">
        <f t="shared" si="6"/>
        <v>37057177.019999996</v>
      </c>
      <c r="AW125" s="82">
        <f t="shared" si="6"/>
        <v>37671182</v>
      </c>
      <c r="AX125" s="82">
        <f t="shared" si="6"/>
        <v>40664078</v>
      </c>
      <c r="AY125" s="82">
        <f t="shared" si="6"/>
        <v>41125075</v>
      </c>
      <c r="AZ125" s="82">
        <f t="shared" si="6"/>
        <v>37298445</v>
      </c>
      <c r="BA125" s="82">
        <f t="shared" si="6"/>
        <v>33353395</v>
      </c>
      <c r="BB125" s="82">
        <f t="shared" si="6"/>
        <v>30611598</v>
      </c>
      <c r="BC125" s="82">
        <f t="shared" si="6"/>
        <v>132680472</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2903</v>
      </c>
      <c r="C128" t="s">
        <v>2414</v>
      </c>
      <c r="D128" t="s">
        <v>2536</v>
      </c>
      <c r="E128" t="s">
        <v>2416</v>
      </c>
      <c r="F128" t="s">
        <v>2417</v>
      </c>
      <c r="G128" t="s">
        <v>2418</v>
      </c>
      <c r="H128" t="s">
        <v>2537</v>
      </c>
      <c r="I128" t="s">
        <v>2420</v>
      </c>
      <c r="J128" t="s">
        <v>2421</v>
      </c>
      <c r="K128" t="s">
        <v>2422</v>
      </c>
      <c r="L128" t="s">
        <v>2538</v>
      </c>
      <c r="M128" t="s">
        <v>2424</v>
      </c>
      <c r="N128" t="s">
        <v>2425</v>
      </c>
      <c r="O128" t="s">
        <v>2426</v>
      </c>
      <c r="P128" t="s">
        <v>2539</v>
      </c>
      <c r="Q128" t="s">
        <v>2428</v>
      </c>
      <c r="R128" t="s">
        <v>2429</v>
      </c>
      <c r="S128" t="s">
        <v>2430</v>
      </c>
      <c r="T128" t="s">
        <v>2540</v>
      </c>
      <c r="U128" t="s">
        <v>2432</v>
      </c>
      <c r="V128" t="s">
        <v>2433</v>
      </c>
      <c r="W128" t="s">
        <v>2434</v>
      </c>
      <c r="X128" t="s">
        <v>2541</v>
      </c>
      <c r="Y128" t="s">
        <v>2436</v>
      </c>
      <c r="Z128" t="s">
        <v>2437</v>
      </c>
      <c r="AA128" t="s">
        <v>2438</v>
      </c>
      <c r="AB128" t="s">
        <v>2542</v>
      </c>
      <c r="AC128" t="s">
        <v>2440</v>
      </c>
      <c r="AD128" t="s">
        <v>2441</v>
      </c>
      <c r="AE128" t="s">
        <v>2442</v>
      </c>
      <c r="AF128" t="s">
        <v>2543</v>
      </c>
      <c r="AG128" t="s">
        <v>2444</v>
      </c>
      <c r="AH128" t="s">
        <v>2445</v>
      </c>
      <c r="AI128" t="s">
        <v>2446</v>
      </c>
      <c r="AJ128" t="s">
        <v>2544</v>
      </c>
      <c r="AK128" t="s">
        <v>2448</v>
      </c>
      <c r="AL128" t="s">
        <v>2449</v>
      </c>
      <c r="AM128" t="s">
        <v>2450</v>
      </c>
      <c r="AN128" t="s">
        <v>2545</v>
      </c>
      <c r="AO128" t="s">
        <v>2452</v>
      </c>
      <c r="AP128" t="s">
        <v>2453</v>
      </c>
      <c r="AQ128" t="s">
        <v>2454</v>
      </c>
      <c r="AR128" t="s">
        <v>2546</v>
      </c>
      <c r="AS128" t="s">
        <v>2456</v>
      </c>
      <c r="AT128" t="s">
        <v>2457</v>
      </c>
      <c r="AU128" t="s">
        <v>2458</v>
      </c>
      <c r="AV128" t="s">
        <v>2547</v>
      </c>
      <c r="AW128" t="s">
        <v>2460</v>
      </c>
      <c r="AX128" t="s">
        <v>2461</v>
      </c>
      <c r="AY128" t="s">
        <v>2462</v>
      </c>
      <c r="AZ128" t="s">
        <v>2548</v>
      </c>
      <c r="BA128" t="s">
        <v>2464</v>
      </c>
      <c r="BB128" t="s">
        <v>2465</v>
      </c>
      <c r="BC128" t="s">
        <v>2466</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42756917</v>
      </c>
      <c r="C131">
        <v>45861167</v>
      </c>
      <c r="D131">
        <v>46073970.289999999</v>
      </c>
      <c r="E131">
        <v>41715008</v>
      </c>
      <c r="F131">
        <v>42255889</v>
      </c>
      <c r="G131">
        <v>42845398</v>
      </c>
      <c r="H131">
        <v>48817665.240000002</v>
      </c>
      <c r="I131">
        <v>44732915</v>
      </c>
      <c r="J131">
        <v>44081425</v>
      </c>
      <c r="K131">
        <v>43261680</v>
      </c>
      <c r="L131">
        <v>44584462.159999996</v>
      </c>
      <c r="M131">
        <v>42110008</v>
      </c>
      <c r="N131">
        <v>42227959</v>
      </c>
      <c r="O131">
        <v>40933418</v>
      </c>
      <c r="P131">
        <v>41205476.350000001</v>
      </c>
      <c r="Q131">
        <v>38579765</v>
      </c>
      <c r="R131">
        <v>39078539</v>
      </c>
      <c r="S131">
        <v>38858020</v>
      </c>
      <c r="T131">
        <v>41319477.560000002</v>
      </c>
      <c r="U131">
        <v>37095716</v>
      </c>
      <c r="V131">
        <v>36482405</v>
      </c>
      <c r="W131">
        <v>37252268</v>
      </c>
      <c r="X131">
        <v>39784311.549999997</v>
      </c>
      <c r="Y131">
        <v>36778208</v>
      </c>
      <c r="Z131">
        <v>38134686</v>
      </c>
      <c r="AA131">
        <v>40579235</v>
      </c>
      <c r="AB131">
        <v>40462026.130000003</v>
      </c>
      <c r="AC131">
        <v>35489886</v>
      </c>
      <c r="AD131">
        <v>36677727</v>
      </c>
      <c r="AE131">
        <v>36699408</v>
      </c>
      <c r="AF131">
        <v>35822452.640000001</v>
      </c>
      <c r="AG131">
        <v>33476521</v>
      </c>
      <c r="AH131">
        <v>36007459</v>
      </c>
      <c r="AI131">
        <v>37491938</v>
      </c>
      <c r="AJ131">
        <v>38181843.93</v>
      </c>
      <c r="AK131">
        <v>33721185</v>
      </c>
      <c r="AL131">
        <v>34487686</v>
      </c>
      <c r="AM131">
        <v>35177585</v>
      </c>
      <c r="AN131">
        <v>33165725.5</v>
      </c>
      <c r="AO131">
        <v>31013783</v>
      </c>
      <c r="AP131">
        <v>31110106</v>
      </c>
      <c r="AQ131">
        <v>31147620</v>
      </c>
      <c r="AR131">
        <v>30149752.34</v>
      </c>
      <c r="AS131">
        <v>27642168</v>
      </c>
      <c r="AT131">
        <v>26523085</v>
      </c>
      <c r="AU131">
        <v>26964600</v>
      </c>
      <c r="AV131">
        <v>25983507.59</v>
      </c>
      <c r="AW131">
        <v>24970700</v>
      </c>
      <c r="AX131">
        <v>25197649</v>
      </c>
      <c r="AY131">
        <v>26299969</v>
      </c>
      <c r="AZ131">
        <v>26270345</v>
      </c>
      <c r="BA131">
        <v>27527858</v>
      </c>
      <c r="BB131">
        <v>28345354</v>
      </c>
      <c r="BC131">
        <v>28647944</v>
      </c>
      <c r="BD131"/>
      <c r="BE131"/>
      <c r="BF131"/>
      <c r="BG131"/>
      <c r="BH131"/>
      <c r="BI131"/>
      <c r="BJ131"/>
      <c r="BK131"/>
      <c r="BL131"/>
      <c r="BM131"/>
      <c r="BN131"/>
      <c r="BO131"/>
      <c r="BP131"/>
      <c r="BQ131"/>
      <c r="BR131"/>
      <c r="BS131"/>
      <c r="BT131"/>
    </row>
    <row r="132" spans="1:72" x14ac:dyDescent="0.3">
      <c r="A132" t="s">
        <v>2551</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26299969</v>
      </c>
      <c r="AZ132">
        <v>26270345</v>
      </c>
      <c r="BA132">
        <v>27527858</v>
      </c>
      <c r="BB132">
        <v>28345354</v>
      </c>
      <c r="BC132">
        <v>28647944</v>
      </c>
      <c r="BD132"/>
      <c r="BE132"/>
      <c r="BF132"/>
      <c r="BG132"/>
      <c r="BH132"/>
      <c r="BI132"/>
      <c r="BJ132"/>
      <c r="BK132"/>
      <c r="BL132"/>
      <c r="BM132"/>
      <c r="BN132"/>
      <c r="BO132"/>
      <c r="BP132"/>
      <c r="BQ132"/>
      <c r="BR132"/>
      <c r="BS132"/>
      <c r="BT132"/>
    </row>
    <row r="133" spans="1:72" x14ac:dyDescent="0.3">
      <c r="A133" t="s">
        <v>2724</v>
      </c>
      <c r="B133">
        <v>7115590</v>
      </c>
      <c r="C133">
        <v>9686029</v>
      </c>
      <c r="D133">
        <v>10485151.140000001</v>
      </c>
      <c r="E133">
        <v>6091426</v>
      </c>
      <c r="F133">
        <v>6532313</v>
      </c>
      <c r="G133">
        <v>6465486</v>
      </c>
      <c r="H133">
        <v>10812934.140000001</v>
      </c>
      <c r="I133">
        <v>5993584</v>
      </c>
      <c r="J133">
        <v>6735891</v>
      </c>
      <c r="K133">
        <v>7222456</v>
      </c>
      <c r="L133">
        <v>7699275.6600000001</v>
      </c>
      <c r="M133">
        <v>5865139</v>
      </c>
      <c r="N133">
        <v>5918567</v>
      </c>
      <c r="O133">
        <v>6367938</v>
      </c>
      <c r="P133">
        <v>7488029.5499999998</v>
      </c>
      <c r="Q133">
        <v>5022172</v>
      </c>
      <c r="R133">
        <v>5857611</v>
      </c>
      <c r="S133">
        <v>6407373</v>
      </c>
      <c r="T133">
        <v>8314659.8099999996</v>
      </c>
      <c r="U133">
        <v>5063876</v>
      </c>
      <c r="V133">
        <v>4881864</v>
      </c>
      <c r="W133">
        <v>5663330</v>
      </c>
      <c r="X133">
        <v>8421773.5700000003</v>
      </c>
      <c r="Y133">
        <v>5356210</v>
      </c>
      <c r="Z133">
        <v>5732570</v>
      </c>
      <c r="AA133">
        <v>8287533</v>
      </c>
      <c r="AB133">
        <v>8454001.1400000006</v>
      </c>
      <c r="AC133">
        <v>4207960</v>
      </c>
      <c r="AD133">
        <v>5024235</v>
      </c>
      <c r="AE133">
        <v>5645666</v>
      </c>
      <c r="AF133">
        <v>5947469.1299999999</v>
      </c>
      <c r="AG133">
        <v>3686700</v>
      </c>
      <c r="AH133">
        <v>4209094</v>
      </c>
      <c r="AI133">
        <v>5152011</v>
      </c>
      <c r="AJ133">
        <v>6068238.4100000001</v>
      </c>
      <c r="AK133">
        <v>3020047</v>
      </c>
      <c r="AL133">
        <v>3970578</v>
      </c>
      <c r="AM133">
        <v>4636379</v>
      </c>
      <c r="AN133">
        <v>3272455.48</v>
      </c>
      <c r="AO133">
        <v>2918076</v>
      </c>
      <c r="AP133">
        <v>3428996</v>
      </c>
      <c r="AQ133">
        <v>3560918</v>
      </c>
      <c r="AR133">
        <v>3230599.27</v>
      </c>
      <c r="AS133">
        <v>2181025</v>
      </c>
      <c r="AT133">
        <v>1814429</v>
      </c>
      <c r="AU133">
        <v>1727713</v>
      </c>
      <c r="AV133">
        <v>1371844.47</v>
      </c>
      <c r="AW133">
        <v>1590072</v>
      </c>
      <c r="AX133">
        <v>1644219</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2725</v>
      </c>
      <c r="B134">
        <v>35641327</v>
      </c>
      <c r="C134">
        <v>36175138</v>
      </c>
      <c r="D134">
        <v>35588819.149999999</v>
      </c>
      <c r="E134">
        <v>35623582</v>
      </c>
      <c r="F134">
        <v>35723576</v>
      </c>
      <c r="G134">
        <v>36379912</v>
      </c>
      <c r="H134">
        <v>38004731.090000004</v>
      </c>
      <c r="I134">
        <v>38739331</v>
      </c>
      <c r="J134">
        <v>37345534</v>
      </c>
      <c r="K134">
        <v>36039224</v>
      </c>
      <c r="L134">
        <v>36885186.5</v>
      </c>
      <c r="M134">
        <v>36244869</v>
      </c>
      <c r="N134">
        <v>36309392</v>
      </c>
      <c r="O134">
        <v>34565480</v>
      </c>
      <c r="P134">
        <v>33717446.810000002</v>
      </c>
      <c r="Q134">
        <v>33557593</v>
      </c>
      <c r="R134">
        <v>33220928</v>
      </c>
      <c r="S134">
        <v>32450647</v>
      </c>
      <c r="T134">
        <v>33004817.760000002</v>
      </c>
      <c r="U134">
        <v>32031840</v>
      </c>
      <c r="V134">
        <v>31600541</v>
      </c>
      <c r="W134">
        <v>31588938</v>
      </c>
      <c r="X134">
        <v>31362537.98</v>
      </c>
      <c r="Y134">
        <v>31421998</v>
      </c>
      <c r="Z134">
        <v>32402116</v>
      </c>
      <c r="AA134">
        <v>32291702</v>
      </c>
      <c r="AB134">
        <v>32008024.989999998</v>
      </c>
      <c r="AC134">
        <v>31281926</v>
      </c>
      <c r="AD134">
        <v>31653492</v>
      </c>
      <c r="AE134">
        <v>31053742</v>
      </c>
      <c r="AF134">
        <v>29874983.510000002</v>
      </c>
      <c r="AG134">
        <v>29789821</v>
      </c>
      <c r="AH134">
        <v>31798365</v>
      </c>
      <c r="AI134">
        <v>32339927</v>
      </c>
      <c r="AJ134">
        <v>32113605.52</v>
      </c>
      <c r="AK134">
        <v>30701138</v>
      </c>
      <c r="AL134">
        <v>30517108</v>
      </c>
      <c r="AM134">
        <v>30541206</v>
      </c>
      <c r="AN134">
        <v>29893270.02</v>
      </c>
      <c r="AO134">
        <v>28095707</v>
      </c>
      <c r="AP134">
        <v>27681110</v>
      </c>
      <c r="AQ134">
        <v>27586702</v>
      </c>
      <c r="AR134">
        <v>26919153.07</v>
      </c>
      <c r="AS134">
        <v>25461143</v>
      </c>
      <c r="AT134">
        <v>24708656</v>
      </c>
      <c r="AU134">
        <v>25236887</v>
      </c>
      <c r="AV134">
        <v>24611663.120000001</v>
      </c>
      <c r="AW134">
        <v>23380628</v>
      </c>
      <c r="AX134">
        <v>23553430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870</v>
      </c>
      <c r="B135">
        <v>55935</v>
      </c>
      <c r="C135">
        <v>63729</v>
      </c>
      <c r="D135">
        <v>0</v>
      </c>
      <c r="E135">
        <v>0</v>
      </c>
      <c r="F135">
        <v>102620</v>
      </c>
      <c r="G135">
        <v>0</v>
      </c>
      <c r="H135">
        <v>0</v>
      </c>
      <c r="I135">
        <v>0</v>
      </c>
      <c r="J135">
        <v>0</v>
      </c>
      <c r="K135">
        <v>0</v>
      </c>
      <c r="L135">
        <v>41237.26</v>
      </c>
      <c r="M135">
        <v>0</v>
      </c>
      <c r="N135">
        <v>0</v>
      </c>
      <c r="O135">
        <v>48275</v>
      </c>
      <c r="P135">
        <v>0</v>
      </c>
      <c r="Q135">
        <v>0</v>
      </c>
      <c r="R135">
        <v>0</v>
      </c>
      <c r="S135">
        <v>0</v>
      </c>
      <c r="T135">
        <v>0</v>
      </c>
      <c r="U135">
        <v>0</v>
      </c>
      <c r="V135">
        <v>0</v>
      </c>
      <c r="W135">
        <v>0</v>
      </c>
      <c r="X135">
        <v>0</v>
      </c>
      <c r="Y135">
        <v>0</v>
      </c>
      <c r="Z135">
        <v>0</v>
      </c>
      <c r="AA135">
        <v>0</v>
      </c>
      <c r="AB135">
        <v>0</v>
      </c>
      <c r="AC135">
        <v>0</v>
      </c>
      <c r="AD135">
        <v>0</v>
      </c>
      <c r="AE135">
        <v>0</v>
      </c>
      <c r="AF135">
        <v>0</v>
      </c>
      <c r="AG135">
        <v>122596</v>
      </c>
      <c r="AH135">
        <v>0</v>
      </c>
      <c r="AI135">
        <v>181271</v>
      </c>
      <c r="AJ135">
        <v>0</v>
      </c>
      <c r="AK135">
        <v>0</v>
      </c>
      <c r="AL135">
        <v>0</v>
      </c>
      <c r="AM135">
        <v>0</v>
      </c>
      <c r="AN135">
        <v>0</v>
      </c>
      <c r="AO135">
        <v>0</v>
      </c>
      <c r="AP135">
        <v>0</v>
      </c>
      <c r="AQ135">
        <v>100814</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871</v>
      </c>
      <c r="B136">
        <v>55935</v>
      </c>
      <c r="C136">
        <v>63729</v>
      </c>
      <c r="D136">
        <v>0</v>
      </c>
      <c r="E136">
        <v>0</v>
      </c>
      <c r="F136">
        <v>102620</v>
      </c>
      <c r="G136">
        <v>0</v>
      </c>
      <c r="H136">
        <v>0</v>
      </c>
      <c r="I136">
        <v>0</v>
      </c>
      <c r="J136">
        <v>0</v>
      </c>
      <c r="K136">
        <v>0</v>
      </c>
      <c r="L136">
        <v>41237.26</v>
      </c>
      <c r="M136">
        <v>0</v>
      </c>
      <c r="N136">
        <v>0</v>
      </c>
      <c r="O136">
        <v>48275</v>
      </c>
      <c r="P136">
        <v>0</v>
      </c>
      <c r="Q136">
        <v>0</v>
      </c>
      <c r="R136">
        <v>0</v>
      </c>
      <c r="S136">
        <v>0</v>
      </c>
      <c r="T136">
        <v>0</v>
      </c>
      <c r="U136">
        <v>0</v>
      </c>
      <c r="V136">
        <v>0</v>
      </c>
      <c r="W136">
        <v>0</v>
      </c>
      <c r="X136">
        <v>0</v>
      </c>
      <c r="Y136">
        <v>0</v>
      </c>
      <c r="Z136">
        <v>0</v>
      </c>
      <c r="AA136">
        <v>0</v>
      </c>
      <c r="AB136">
        <v>0</v>
      </c>
      <c r="AC136">
        <v>0</v>
      </c>
      <c r="AD136">
        <v>0</v>
      </c>
      <c r="AE136">
        <v>0</v>
      </c>
      <c r="AF136">
        <v>0</v>
      </c>
      <c r="AG136">
        <v>122596</v>
      </c>
      <c r="AH136">
        <v>0</v>
      </c>
      <c r="AI136">
        <v>181271</v>
      </c>
      <c r="AJ136">
        <v>0</v>
      </c>
      <c r="AK136">
        <v>0</v>
      </c>
      <c r="AL136">
        <v>0</v>
      </c>
      <c r="AM136">
        <v>0</v>
      </c>
      <c r="AN136">
        <v>0</v>
      </c>
      <c r="AO136">
        <v>0</v>
      </c>
      <c r="AP136">
        <v>0</v>
      </c>
      <c r="AQ136">
        <v>100814</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787</v>
      </c>
      <c r="B137">
        <v>568221</v>
      </c>
      <c r="C137">
        <v>158776</v>
      </c>
      <c r="D137">
        <v>-210444.24</v>
      </c>
      <c r="E137">
        <v>399734</v>
      </c>
      <c r="F137">
        <v>81410</v>
      </c>
      <c r="G137">
        <v>226864</v>
      </c>
      <c r="H137">
        <v>266974.40999999997</v>
      </c>
      <c r="I137">
        <v>163061</v>
      </c>
      <c r="J137">
        <v>161601</v>
      </c>
      <c r="K137">
        <v>254863</v>
      </c>
      <c r="L137">
        <v>39056.29</v>
      </c>
      <c r="M137">
        <v>192923</v>
      </c>
      <c r="N137">
        <v>155666</v>
      </c>
      <c r="O137">
        <v>259958</v>
      </c>
      <c r="P137">
        <v>250921.9</v>
      </c>
      <c r="Q137">
        <v>119957</v>
      </c>
      <c r="R137">
        <v>172194</v>
      </c>
      <c r="S137">
        <v>206924</v>
      </c>
      <c r="T137">
        <v>141949.14000000001</v>
      </c>
      <c r="U137">
        <v>132310</v>
      </c>
      <c r="V137">
        <v>148432</v>
      </c>
      <c r="W137">
        <v>145436</v>
      </c>
      <c r="X137">
        <v>149554.06</v>
      </c>
      <c r="Y137">
        <v>262795</v>
      </c>
      <c r="Z137">
        <v>161610</v>
      </c>
      <c r="AA137">
        <v>164854</v>
      </c>
      <c r="AB137">
        <v>185151.18</v>
      </c>
      <c r="AC137">
        <v>220995</v>
      </c>
      <c r="AD137">
        <v>167996</v>
      </c>
      <c r="AE137">
        <v>125751</v>
      </c>
      <c r="AF137">
        <v>621457.57999999996</v>
      </c>
      <c r="AG137">
        <v>66474</v>
      </c>
      <c r="AH137">
        <v>255917</v>
      </c>
      <c r="AI137">
        <v>85521</v>
      </c>
      <c r="AJ137">
        <v>146066.87</v>
      </c>
      <c r="AK137">
        <v>368071</v>
      </c>
      <c r="AL137">
        <v>342028</v>
      </c>
      <c r="AM137">
        <v>257637</v>
      </c>
      <c r="AN137">
        <v>223815.13</v>
      </c>
      <c r="AO137">
        <v>295515</v>
      </c>
      <c r="AP137">
        <v>214745</v>
      </c>
      <c r="AQ137">
        <v>52916</v>
      </c>
      <c r="AR137">
        <v>212119.6</v>
      </c>
      <c r="AS137">
        <v>150329</v>
      </c>
      <c r="AT137">
        <v>139898</v>
      </c>
      <c r="AU137">
        <v>176814</v>
      </c>
      <c r="AV137">
        <v>230251.4</v>
      </c>
      <c r="AW137">
        <v>136360</v>
      </c>
      <c r="AX137">
        <v>137563</v>
      </c>
      <c r="AY137">
        <v>183861</v>
      </c>
      <c r="AZ137">
        <v>246181</v>
      </c>
      <c r="BA137">
        <v>183505</v>
      </c>
      <c r="BB137">
        <v>1944118</v>
      </c>
      <c r="BC137">
        <v>191749</v>
      </c>
      <c r="BD137"/>
      <c r="BE137"/>
      <c r="BF137"/>
      <c r="BG137"/>
      <c r="BH137"/>
      <c r="BI137"/>
      <c r="BJ137"/>
      <c r="BK137"/>
      <c r="BL137"/>
      <c r="BM137"/>
      <c r="BN137"/>
      <c r="BO137"/>
      <c r="BP137"/>
      <c r="BQ137"/>
      <c r="BR137"/>
      <c r="BS137"/>
      <c r="BT137"/>
    </row>
    <row r="138" spans="1:72" x14ac:dyDescent="0.3">
      <c r="A138" t="s">
        <v>872</v>
      </c>
      <c r="B138">
        <v>43381073</v>
      </c>
      <c r="C138">
        <v>46083672</v>
      </c>
      <c r="D138">
        <v>45863526.049999997</v>
      </c>
      <c r="E138">
        <v>42114742</v>
      </c>
      <c r="F138">
        <v>42439919</v>
      </c>
      <c r="G138">
        <v>43072262</v>
      </c>
      <c r="H138">
        <v>49084639.649999999</v>
      </c>
      <c r="I138">
        <v>44895976</v>
      </c>
      <c r="J138">
        <v>44243026</v>
      </c>
      <c r="K138">
        <v>43516543</v>
      </c>
      <c r="L138">
        <v>44788467.490000002</v>
      </c>
      <c r="M138">
        <v>42302931</v>
      </c>
      <c r="N138">
        <v>42383625</v>
      </c>
      <c r="O138">
        <v>41241651</v>
      </c>
      <c r="P138">
        <v>41456398.25</v>
      </c>
      <c r="Q138">
        <v>38699722</v>
      </c>
      <c r="R138">
        <v>39250733</v>
      </c>
      <c r="S138">
        <v>39064944</v>
      </c>
      <c r="T138">
        <v>41461426.700000003</v>
      </c>
      <c r="U138">
        <v>37228026</v>
      </c>
      <c r="V138">
        <v>36630837</v>
      </c>
      <c r="W138">
        <v>37397704</v>
      </c>
      <c r="X138">
        <v>39933865.609999999</v>
      </c>
      <c r="Y138">
        <v>37041003</v>
      </c>
      <c r="Z138">
        <v>38296296</v>
      </c>
      <c r="AA138">
        <v>40744089</v>
      </c>
      <c r="AB138">
        <v>40647177.310000002</v>
      </c>
      <c r="AC138">
        <v>35710881</v>
      </c>
      <c r="AD138">
        <v>36845723</v>
      </c>
      <c r="AE138">
        <v>36825159</v>
      </c>
      <c r="AF138">
        <v>35981432.219999999</v>
      </c>
      <c r="AG138">
        <v>33665591</v>
      </c>
      <c r="AH138">
        <v>36263376</v>
      </c>
      <c r="AI138">
        <v>37758730</v>
      </c>
      <c r="AJ138">
        <v>38327910.799999997</v>
      </c>
      <c r="AK138">
        <v>34089256</v>
      </c>
      <c r="AL138">
        <v>34829714</v>
      </c>
      <c r="AM138">
        <v>35435222</v>
      </c>
      <c r="AN138">
        <v>33389540.629999999</v>
      </c>
      <c r="AO138">
        <v>31309298</v>
      </c>
      <c r="AP138">
        <v>31324851</v>
      </c>
      <c r="AQ138">
        <v>31301350</v>
      </c>
      <c r="AR138">
        <v>30361871.940000001</v>
      </c>
      <c r="AS138">
        <v>27792497</v>
      </c>
      <c r="AT138">
        <v>26662983</v>
      </c>
      <c r="AU138">
        <v>27141414</v>
      </c>
      <c r="AV138">
        <v>26213758.989999998</v>
      </c>
      <c r="AW138">
        <v>25107060</v>
      </c>
      <c r="AX138">
        <v>25335212</v>
      </c>
      <c r="AY138">
        <v>26483830</v>
      </c>
      <c r="AZ138">
        <v>26516526</v>
      </c>
      <c r="BA138">
        <v>27711363</v>
      </c>
      <c r="BB138">
        <v>30289472</v>
      </c>
      <c r="BC138">
        <v>28839693</v>
      </c>
      <c r="BD138"/>
      <c r="BE138"/>
      <c r="BF138"/>
      <c r="BG138"/>
      <c r="BH138"/>
      <c r="BI138"/>
      <c r="BJ138"/>
      <c r="BK138"/>
      <c r="BL138"/>
      <c r="BM138"/>
      <c r="BN138"/>
      <c r="BO138"/>
      <c r="BP138"/>
      <c r="BQ138"/>
      <c r="BR138"/>
      <c r="BS138"/>
      <c r="BT138"/>
    </row>
    <row r="139" spans="1:72" x14ac:dyDescent="0.3">
      <c r="A139" t="s">
        <v>2553</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873</v>
      </c>
      <c r="B140">
        <v>27935309</v>
      </c>
      <c r="C140">
        <v>30754689</v>
      </c>
      <c r="D140">
        <v>30796478.789999999</v>
      </c>
      <c r="E140">
        <v>26527521</v>
      </c>
      <c r="F140">
        <v>26767296</v>
      </c>
      <c r="G140">
        <v>26757027</v>
      </c>
      <c r="H140">
        <v>31408005.809999999</v>
      </c>
      <c r="I140">
        <v>26636611</v>
      </c>
      <c r="J140">
        <v>26878981</v>
      </c>
      <c r="K140">
        <v>26975846</v>
      </c>
      <c r="L140">
        <v>28414437.789999999</v>
      </c>
      <c r="M140">
        <v>26023392</v>
      </c>
      <c r="N140">
        <v>25299374</v>
      </c>
      <c r="O140">
        <v>23718485</v>
      </c>
      <c r="P140">
        <v>24552089.09</v>
      </c>
      <c r="Q140">
        <v>22080239</v>
      </c>
      <c r="R140">
        <v>22534844</v>
      </c>
      <c r="S140">
        <v>23091467</v>
      </c>
      <c r="T140">
        <v>25079321.23</v>
      </c>
      <c r="U140">
        <v>20768335</v>
      </c>
      <c r="V140">
        <v>17423563</v>
      </c>
      <c r="W140">
        <v>19720665</v>
      </c>
      <c r="X140">
        <v>20411829.379999999</v>
      </c>
      <c r="Y140">
        <v>20398847</v>
      </c>
      <c r="Z140">
        <v>20568941</v>
      </c>
      <c r="AA140">
        <v>23439396</v>
      </c>
      <c r="AB140">
        <v>22833733.23</v>
      </c>
      <c r="AC140">
        <v>19413036</v>
      </c>
      <c r="AD140">
        <v>20588163</v>
      </c>
      <c r="AE140">
        <v>20713338</v>
      </c>
      <c r="AF140">
        <v>19547421.640000001</v>
      </c>
      <c r="AG140">
        <v>18530756</v>
      </c>
      <c r="AH140">
        <v>20927121</v>
      </c>
      <c r="AI140">
        <v>22151410</v>
      </c>
      <c r="AJ140">
        <v>23357566.670000002</v>
      </c>
      <c r="AK140">
        <v>19501216</v>
      </c>
      <c r="AL140">
        <v>20196214</v>
      </c>
      <c r="AM140">
        <v>20914973</v>
      </c>
      <c r="AN140">
        <v>19905534.370000001</v>
      </c>
      <c r="AO140">
        <v>18597484</v>
      </c>
      <c r="AP140">
        <v>18935652</v>
      </c>
      <c r="AQ140">
        <v>18781280</v>
      </c>
      <c r="AR140">
        <v>18515188.699999999</v>
      </c>
      <c r="AS140">
        <v>17179718</v>
      </c>
      <c r="AT140">
        <v>16215506</v>
      </c>
      <c r="AU140">
        <v>16792153</v>
      </c>
      <c r="AV140">
        <v>16513579.369999999</v>
      </c>
      <c r="AW140">
        <v>16297856</v>
      </c>
      <c r="AX140">
        <v>16468749</v>
      </c>
      <c r="AY140">
        <v>17035536</v>
      </c>
      <c r="AZ140">
        <v>17166139</v>
      </c>
      <c r="BA140">
        <v>18067541</v>
      </c>
      <c r="BB140">
        <v>18406264</v>
      </c>
      <c r="BC140">
        <v>18398899</v>
      </c>
      <c r="BD140"/>
      <c r="BE140"/>
      <c r="BF140"/>
      <c r="BG140"/>
      <c r="BH140"/>
      <c r="BI140"/>
      <c r="BJ140"/>
      <c r="BK140"/>
      <c r="BL140"/>
      <c r="BM140"/>
      <c r="BN140"/>
      <c r="BO140"/>
      <c r="BP140"/>
      <c r="BQ140"/>
      <c r="BR140"/>
      <c r="BS140"/>
      <c r="BT140"/>
    </row>
    <row r="141" spans="1:72" x14ac:dyDescent="0.3">
      <c r="A141" t="s">
        <v>2726</v>
      </c>
      <c r="B141">
        <v>6923134</v>
      </c>
      <c r="C141">
        <v>9628451</v>
      </c>
      <c r="D141">
        <v>10359879.33</v>
      </c>
      <c r="E141">
        <v>6163667</v>
      </c>
      <c r="F141">
        <v>6371784</v>
      </c>
      <c r="G141">
        <v>6418935</v>
      </c>
      <c r="H141">
        <v>10656101.359999999</v>
      </c>
      <c r="I141">
        <v>5888544</v>
      </c>
      <c r="J141">
        <v>6709025</v>
      </c>
      <c r="K141">
        <v>7158564</v>
      </c>
      <c r="L141">
        <v>8031745.9100000001</v>
      </c>
      <c r="M141">
        <v>6188794</v>
      </c>
      <c r="N141">
        <v>6097652</v>
      </c>
      <c r="O141">
        <v>6437430</v>
      </c>
      <c r="P141">
        <v>7534187.9699999997</v>
      </c>
      <c r="Q141">
        <v>5269698</v>
      </c>
      <c r="R141">
        <v>6014744</v>
      </c>
      <c r="S141">
        <v>6835683</v>
      </c>
      <c r="T141">
        <v>8591822.3100000005</v>
      </c>
      <c r="U141">
        <v>5877534</v>
      </c>
      <c r="V141">
        <v>4768293</v>
      </c>
      <c r="W141">
        <v>5680328</v>
      </c>
      <c r="X141">
        <v>8485111.4900000002</v>
      </c>
      <c r="Y141">
        <v>5951278</v>
      </c>
      <c r="Z141">
        <v>5615525</v>
      </c>
      <c r="AA141">
        <v>7966978</v>
      </c>
      <c r="AB141">
        <v>8298735.8899999997</v>
      </c>
      <c r="AC141">
        <v>4290663</v>
      </c>
      <c r="AD141">
        <v>5044858</v>
      </c>
      <c r="AE141">
        <v>5513759</v>
      </c>
      <c r="AF141">
        <v>5624764.9199999999</v>
      </c>
      <c r="AG141">
        <v>3482726</v>
      </c>
      <c r="AH141">
        <v>3906677</v>
      </c>
      <c r="AI141">
        <v>4746102</v>
      </c>
      <c r="AJ141">
        <v>5564565.3600000003</v>
      </c>
      <c r="AK141">
        <v>2732770</v>
      </c>
      <c r="AL141">
        <v>3659604</v>
      </c>
      <c r="AM141">
        <v>4261464</v>
      </c>
      <c r="AN141">
        <v>2941816.79</v>
      </c>
      <c r="AO141">
        <v>2546363</v>
      </c>
      <c r="AP141">
        <v>3034156</v>
      </c>
      <c r="AQ141">
        <v>3090850</v>
      </c>
      <c r="AR141">
        <v>2814531.96</v>
      </c>
      <c r="AS141">
        <v>1883290</v>
      </c>
      <c r="AT141">
        <v>1509737</v>
      </c>
      <c r="AU141">
        <v>1443905</v>
      </c>
      <c r="AV141">
        <v>1150684.4099999999</v>
      </c>
      <c r="AW141">
        <v>1458935</v>
      </c>
      <c r="AX141">
        <v>0</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3078</v>
      </c>
      <c r="B142">
        <v>21012175</v>
      </c>
      <c r="C142">
        <v>21126238</v>
      </c>
      <c r="D142">
        <v>20436599.469999999</v>
      </c>
      <c r="E142">
        <v>20363854</v>
      </c>
      <c r="F142">
        <v>20395512</v>
      </c>
      <c r="G142">
        <v>20338092</v>
      </c>
      <c r="H142">
        <v>20751904.460000001</v>
      </c>
      <c r="I142">
        <v>20748067</v>
      </c>
      <c r="J142">
        <v>20169956</v>
      </c>
      <c r="K142">
        <v>19817282</v>
      </c>
      <c r="L142">
        <v>20382691.879999999</v>
      </c>
      <c r="M142">
        <v>19834598</v>
      </c>
      <c r="N142">
        <v>19201722</v>
      </c>
      <c r="O142">
        <v>17281055</v>
      </c>
      <c r="P142">
        <v>17017901.120000001</v>
      </c>
      <c r="Q142">
        <v>16810541</v>
      </c>
      <c r="R142">
        <v>16520100</v>
      </c>
      <c r="S142">
        <v>16255784</v>
      </c>
      <c r="T142">
        <v>16487498.92</v>
      </c>
      <c r="U142">
        <v>14890801</v>
      </c>
      <c r="V142">
        <v>12655270</v>
      </c>
      <c r="W142">
        <v>14040337</v>
      </c>
      <c r="X142">
        <v>11926717.880000001</v>
      </c>
      <c r="Y142">
        <v>14447569</v>
      </c>
      <c r="Z142">
        <v>14953416</v>
      </c>
      <c r="AA142">
        <v>15472418</v>
      </c>
      <c r="AB142">
        <v>14534997.34</v>
      </c>
      <c r="AC142">
        <v>15122373</v>
      </c>
      <c r="AD142">
        <v>15543305</v>
      </c>
      <c r="AE142">
        <v>15199579</v>
      </c>
      <c r="AF142">
        <v>13922656.720000001</v>
      </c>
      <c r="AG142">
        <v>15048030</v>
      </c>
      <c r="AH142">
        <v>17020444</v>
      </c>
      <c r="AI142">
        <v>17405308</v>
      </c>
      <c r="AJ142">
        <v>17793001.309999999</v>
      </c>
      <c r="AK142">
        <v>16768446</v>
      </c>
      <c r="AL142">
        <v>16536610</v>
      </c>
      <c r="AM142">
        <v>16653509</v>
      </c>
      <c r="AN142">
        <v>16963717.579999998</v>
      </c>
      <c r="AO142">
        <v>16051121</v>
      </c>
      <c r="AP142">
        <v>15901496</v>
      </c>
      <c r="AQ142">
        <v>15690430</v>
      </c>
      <c r="AR142">
        <v>15700656.74</v>
      </c>
      <c r="AS142">
        <v>15296428</v>
      </c>
      <c r="AT142">
        <v>14705769</v>
      </c>
      <c r="AU142">
        <v>15348248</v>
      </c>
      <c r="AV142">
        <v>15362894.960000001</v>
      </c>
      <c r="AW142">
        <v>14838921</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874</v>
      </c>
      <c r="B143">
        <v>5145336</v>
      </c>
      <c r="C143">
        <v>5493847</v>
      </c>
      <c r="D143">
        <v>6025583.2000000002</v>
      </c>
      <c r="E143">
        <v>6006485</v>
      </c>
      <c r="F143">
        <v>6025668</v>
      </c>
      <c r="G143">
        <v>6273148</v>
      </c>
      <c r="H143">
        <v>8099864.0899999999</v>
      </c>
      <c r="I143">
        <v>6331314</v>
      </c>
      <c r="J143">
        <v>7047515</v>
      </c>
      <c r="K143">
        <v>6261857</v>
      </c>
      <c r="L143">
        <v>6967657.21</v>
      </c>
      <c r="M143">
        <v>6794042</v>
      </c>
      <c r="N143">
        <v>6197304</v>
      </c>
      <c r="O143">
        <v>6335840</v>
      </c>
      <c r="P143">
        <v>6338312.75</v>
      </c>
      <c r="Q143">
        <v>6599259</v>
      </c>
      <c r="R143">
        <v>6700669</v>
      </c>
      <c r="S143">
        <v>5439492</v>
      </c>
      <c r="T143">
        <v>7960730.8799999999</v>
      </c>
      <c r="U143">
        <v>7260348</v>
      </c>
      <c r="V143">
        <v>6459537</v>
      </c>
      <c r="W143">
        <v>8095211</v>
      </c>
      <c r="X143">
        <v>5642948.4699999997</v>
      </c>
      <c r="Y143">
        <v>4896345</v>
      </c>
      <c r="Z143">
        <v>4875728</v>
      </c>
      <c r="AA143">
        <v>4676364</v>
      </c>
      <c r="AB143">
        <v>5068524.5199999996</v>
      </c>
      <c r="AC143">
        <v>4643282</v>
      </c>
      <c r="AD143">
        <v>5144290</v>
      </c>
      <c r="AE143">
        <v>4004285</v>
      </c>
      <c r="AF143">
        <v>4439726.5999999996</v>
      </c>
      <c r="AG143">
        <v>4065955</v>
      </c>
      <c r="AH143">
        <v>3349081</v>
      </c>
      <c r="AI143">
        <v>3021654</v>
      </c>
      <c r="AJ143">
        <v>3615802.22</v>
      </c>
      <c r="AK143">
        <v>2845943</v>
      </c>
      <c r="AL143">
        <v>2940057</v>
      </c>
      <c r="AM143">
        <v>2556056</v>
      </c>
      <c r="AN143">
        <v>3148200.39</v>
      </c>
      <c r="AO143">
        <v>2820801</v>
      </c>
      <c r="AP143">
        <v>2629358</v>
      </c>
      <c r="AQ143">
        <v>2520440</v>
      </c>
      <c r="AR143">
        <v>2543301.9</v>
      </c>
      <c r="AS143">
        <v>2591365</v>
      </c>
      <c r="AT143">
        <v>2489916</v>
      </c>
      <c r="AU143">
        <v>2187492</v>
      </c>
      <c r="AV143">
        <v>2994054.7</v>
      </c>
      <c r="AW143">
        <v>2339087</v>
      </c>
      <c r="AX143">
        <v>2386864</v>
      </c>
      <c r="AY143">
        <v>2415391</v>
      </c>
      <c r="AZ143">
        <v>3276110</v>
      </c>
      <c r="BA143">
        <v>2731915</v>
      </c>
      <c r="BB143">
        <v>2612675</v>
      </c>
      <c r="BC143">
        <v>2585116</v>
      </c>
      <c r="BD143"/>
      <c r="BE143"/>
      <c r="BF143"/>
      <c r="BG143"/>
      <c r="BH143"/>
      <c r="BI143"/>
      <c r="BJ143"/>
      <c r="BK143"/>
      <c r="BL143"/>
      <c r="BM143"/>
      <c r="BN143"/>
      <c r="BO143"/>
      <c r="BP143"/>
      <c r="BQ143"/>
      <c r="BR143"/>
      <c r="BS143"/>
      <c r="BT143"/>
    </row>
    <row r="144" spans="1:72" x14ac:dyDescent="0.3">
      <c r="A144" t="s">
        <v>875</v>
      </c>
      <c r="B144">
        <v>1237474</v>
      </c>
      <c r="C144">
        <v>1642311</v>
      </c>
      <c r="D144">
        <v>1683923.89</v>
      </c>
      <c r="E144">
        <v>1552313</v>
      </c>
      <c r="F144">
        <v>1600174</v>
      </c>
      <c r="G144">
        <v>1761833</v>
      </c>
      <c r="H144">
        <v>2522964.59</v>
      </c>
      <c r="I144">
        <v>1498531</v>
      </c>
      <c r="J144">
        <v>1906137</v>
      </c>
      <c r="K144">
        <v>1933679</v>
      </c>
      <c r="L144">
        <v>2712884</v>
      </c>
      <c r="M144">
        <v>2426470</v>
      </c>
      <c r="N144">
        <v>2160421</v>
      </c>
      <c r="O144">
        <v>2249735</v>
      </c>
      <c r="P144">
        <v>2356546.13</v>
      </c>
      <c r="Q144">
        <v>2607541</v>
      </c>
      <c r="R144">
        <v>2869463</v>
      </c>
      <c r="S144">
        <v>2156610</v>
      </c>
      <c r="T144">
        <v>3987883.81</v>
      </c>
      <c r="U144">
        <v>3827602</v>
      </c>
      <c r="V144">
        <v>3120919</v>
      </c>
      <c r="W144">
        <v>5075968</v>
      </c>
      <c r="X144">
        <v>2208750.67</v>
      </c>
      <c r="Y144">
        <v>1733194</v>
      </c>
      <c r="Z144">
        <v>1627329</v>
      </c>
      <c r="AA144">
        <v>1331710</v>
      </c>
      <c r="AB144">
        <v>1865995.96</v>
      </c>
      <c r="AC144">
        <v>1414395</v>
      </c>
      <c r="AD144">
        <v>1754179</v>
      </c>
      <c r="AE144">
        <v>1185137</v>
      </c>
      <c r="AF144">
        <v>1419636.64</v>
      </c>
      <c r="AG144">
        <v>1288750</v>
      </c>
      <c r="AH144">
        <v>916699</v>
      </c>
      <c r="AI144">
        <v>706272</v>
      </c>
      <c r="AJ144">
        <v>987654.45</v>
      </c>
      <c r="AK144">
        <v>645969</v>
      </c>
      <c r="AL144">
        <v>749173</v>
      </c>
      <c r="AM144">
        <v>507562</v>
      </c>
      <c r="AN144">
        <v>1136955.99</v>
      </c>
      <c r="AO144">
        <v>550623</v>
      </c>
      <c r="AP144">
        <v>629834</v>
      </c>
      <c r="AQ144">
        <v>509006</v>
      </c>
      <c r="AR144">
        <v>833203.86</v>
      </c>
      <c r="AS144">
        <v>565744</v>
      </c>
      <c r="AT144">
        <v>622915</v>
      </c>
      <c r="AU144">
        <v>302372</v>
      </c>
      <c r="AV144">
        <v>905921.1</v>
      </c>
      <c r="AW144">
        <v>612404</v>
      </c>
      <c r="AX144">
        <v>657864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876</v>
      </c>
      <c r="B145">
        <v>3907862</v>
      </c>
      <c r="C145">
        <v>3851536</v>
      </c>
      <c r="D145">
        <v>4341659.3099999996</v>
      </c>
      <c r="E145">
        <v>4454172</v>
      </c>
      <c r="F145">
        <v>4425494</v>
      </c>
      <c r="G145">
        <v>4511315</v>
      </c>
      <c r="H145">
        <v>5576899.5</v>
      </c>
      <c r="I145">
        <v>4832783</v>
      </c>
      <c r="J145">
        <v>5141378</v>
      </c>
      <c r="K145">
        <v>4328178</v>
      </c>
      <c r="L145">
        <v>4254773.21</v>
      </c>
      <c r="M145">
        <v>4367572</v>
      </c>
      <c r="N145">
        <v>4036883</v>
      </c>
      <c r="O145">
        <v>4086105</v>
      </c>
      <c r="P145">
        <v>3981766.62</v>
      </c>
      <c r="Q145">
        <v>3991718</v>
      </c>
      <c r="R145">
        <v>3831206</v>
      </c>
      <c r="S145">
        <v>3282882</v>
      </c>
      <c r="T145">
        <v>3972847.07</v>
      </c>
      <c r="U145">
        <v>3432746</v>
      </c>
      <c r="V145">
        <v>3338618</v>
      </c>
      <c r="W145">
        <v>3019243</v>
      </c>
      <c r="X145">
        <v>3434197.8</v>
      </c>
      <c r="Y145">
        <v>3163151</v>
      </c>
      <c r="Z145">
        <v>3248399</v>
      </c>
      <c r="AA145">
        <v>3344654</v>
      </c>
      <c r="AB145">
        <v>3202528.56</v>
      </c>
      <c r="AC145">
        <v>3228887</v>
      </c>
      <c r="AD145">
        <v>3390111</v>
      </c>
      <c r="AE145">
        <v>2819148</v>
      </c>
      <c r="AF145">
        <v>3020089.96</v>
      </c>
      <c r="AG145">
        <v>2777205</v>
      </c>
      <c r="AH145">
        <v>2432382</v>
      </c>
      <c r="AI145">
        <v>2315382</v>
      </c>
      <c r="AJ145">
        <v>2628147.7599999998</v>
      </c>
      <c r="AK145">
        <v>2199974</v>
      </c>
      <c r="AL145">
        <v>2190884</v>
      </c>
      <c r="AM145">
        <v>2048494</v>
      </c>
      <c r="AN145">
        <v>2011244.41</v>
      </c>
      <c r="AO145">
        <v>2270178</v>
      </c>
      <c r="AP145">
        <v>1999524</v>
      </c>
      <c r="AQ145">
        <v>2011434</v>
      </c>
      <c r="AR145">
        <v>1710098.05</v>
      </c>
      <c r="AS145">
        <v>2025621</v>
      </c>
      <c r="AT145">
        <v>1867001</v>
      </c>
      <c r="AU145">
        <v>1885120</v>
      </c>
      <c r="AV145">
        <v>2088133.59</v>
      </c>
      <c r="AW145">
        <v>1726683</v>
      </c>
      <c r="AX145">
        <v>1729000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877</v>
      </c>
      <c r="B146">
        <v>37652</v>
      </c>
      <c r="C146">
        <v>44560</v>
      </c>
      <c r="D146">
        <v>44712.76</v>
      </c>
      <c r="E146">
        <v>43223</v>
      </c>
      <c r="F146">
        <v>39847</v>
      </c>
      <c r="G146">
        <v>39991</v>
      </c>
      <c r="H146">
        <v>32528.02</v>
      </c>
      <c r="I146">
        <v>30034</v>
      </c>
      <c r="J146">
        <v>46790</v>
      </c>
      <c r="K146">
        <v>35013</v>
      </c>
      <c r="L146">
        <v>32593.14</v>
      </c>
      <c r="M146">
        <v>41242</v>
      </c>
      <c r="N146">
        <v>55960</v>
      </c>
      <c r="O146">
        <v>47675</v>
      </c>
      <c r="P146">
        <v>23910.99</v>
      </c>
      <c r="Q146">
        <v>36417</v>
      </c>
      <c r="R146">
        <v>47959</v>
      </c>
      <c r="S146">
        <v>34440</v>
      </c>
      <c r="T146">
        <v>40553.43</v>
      </c>
      <c r="U146">
        <v>38973</v>
      </c>
      <c r="V146">
        <v>34878</v>
      </c>
      <c r="W146">
        <v>35853</v>
      </c>
      <c r="X146">
        <v>73586.16</v>
      </c>
      <c r="Y146">
        <v>38272</v>
      </c>
      <c r="Z146">
        <v>57657</v>
      </c>
      <c r="AA146">
        <v>39663</v>
      </c>
      <c r="AB146">
        <v>37713.17</v>
      </c>
      <c r="AC146">
        <v>42929</v>
      </c>
      <c r="AD146">
        <v>68453</v>
      </c>
      <c r="AE146">
        <v>34770</v>
      </c>
      <c r="AF146">
        <v>44293.72</v>
      </c>
      <c r="AG146">
        <v>36166</v>
      </c>
      <c r="AH146">
        <v>49238</v>
      </c>
      <c r="AI146">
        <v>33388</v>
      </c>
      <c r="AJ146">
        <v>40403.31</v>
      </c>
      <c r="AK146">
        <v>38955</v>
      </c>
      <c r="AL146">
        <v>44132</v>
      </c>
      <c r="AM146">
        <v>29150</v>
      </c>
      <c r="AN146">
        <v>28511.74</v>
      </c>
      <c r="AO146">
        <v>29880</v>
      </c>
      <c r="AP146">
        <v>34529</v>
      </c>
      <c r="AQ146">
        <v>23232</v>
      </c>
      <c r="AR146">
        <v>26160.51</v>
      </c>
      <c r="AS146">
        <v>36865</v>
      </c>
      <c r="AT146">
        <v>29713</v>
      </c>
      <c r="AU146">
        <v>19793</v>
      </c>
      <c r="AV146">
        <v>22869.11</v>
      </c>
      <c r="AW146">
        <v>16292</v>
      </c>
      <c r="AX146">
        <v>16215</v>
      </c>
      <c r="AY146">
        <v>16631</v>
      </c>
      <c r="AZ146">
        <v>3902</v>
      </c>
      <c r="BA146">
        <v>3504</v>
      </c>
      <c r="BB146">
        <v>3032</v>
      </c>
      <c r="BC146">
        <v>3015</v>
      </c>
      <c r="BD146"/>
      <c r="BE146"/>
      <c r="BF146"/>
      <c r="BG146"/>
      <c r="BH146"/>
      <c r="BI146"/>
      <c r="BJ146"/>
      <c r="BK146"/>
      <c r="BL146"/>
      <c r="BM146"/>
      <c r="BN146"/>
      <c r="BO146"/>
      <c r="BP146"/>
      <c r="BQ146"/>
      <c r="BR146"/>
      <c r="BS146"/>
      <c r="BT146"/>
    </row>
    <row r="147" spans="1:72" x14ac:dyDescent="0.3">
      <c r="A147" t="s">
        <v>2407</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2993.21</v>
      </c>
      <c r="AC147">
        <v>0</v>
      </c>
      <c r="AD147">
        <v>0</v>
      </c>
      <c r="AE147">
        <v>0</v>
      </c>
      <c r="AF147">
        <v>0</v>
      </c>
      <c r="AG147">
        <v>0</v>
      </c>
      <c r="AH147">
        <v>0</v>
      </c>
      <c r="AI147">
        <v>0</v>
      </c>
      <c r="AJ147">
        <v>0</v>
      </c>
      <c r="AK147">
        <v>0</v>
      </c>
      <c r="AL147">
        <v>0</v>
      </c>
      <c r="AM147">
        <v>0</v>
      </c>
      <c r="AN147">
        <v>384998.34</v>
      </c>
      <c r="AO147">
        <v>386000</v>
      </c>
      <c r="AP147">
        <v>385500</v>
      </c>
      <c r="AQ147">
        <v>385500</v>
      </c>
      <c r="AR147">
        <v>410000</v>
      </c>
      <c r="AS147">
        <v>410000</v>
      </c>
      <c r="AT147">
        <v>350000</v>
      </c>
      <c r="AU147">
        <v>390000</v>
      </c>
      <c r="AV147">
        <v>140163.82999999999</v>
      </c>
      <c r="AW147">
        <v>0</v>
      </c>
      <c r="AX147">
        <v>0</v>
      </c>
      <c r="AY147">
        <v>0</v>
      </c>
      <c r="AZ147">
        <v>888250</v>
      </c>
      <c r="BA147">
        <v>0</v>
      </c>
      <c r="BB147">
        <v>0</v>
      </c>
      <c r="BC147">
        <v>0</v>
      </c>
      <c r="BD147"/>
      <c r="BE147"/>
      <c r="BF147"/>
      <c r="BG147"/>
      <c r="BH147"/>
      <c r="BI147"/>
      <c r="BJ147"/>
      <c r="BK147"/>
      <c r="BL147"/>
      <c r="BM147"/>
      <c r="BN147"/>
      <c r="BO147"/>
      <c r="BP147"/>
      <c r="BQ147"/>
      <c r="BR147"/>
      <c r="BS147"/>
      <c r="BT147"/>
    </row>
    <row r="148" spans="1:72" x14ac:dyDescent="0.3">
      <c r="A148" t="s">
        <v>2554</v>
      </c>
      <c r="B148">
        <v>33118297</v>
      </c>
      <c r="C148">
        <v>36293096</v>
      </c>
      <c r="D148">
        <v>36866774.75</v>
      </c>
      <c r="E148">
        <v>32577229</v>
      </c>
      <c r="F148">
        <v>32832811</v>
      </c>
      <c r="G148">
        <v>33070166</v>
      </c>
      <c r="H148">
        <v>39540397.93</v>
      </c>
      <c r="I148">
        <v>32997959</v>
      </c>
      <c r="J148">
        <v>33973286</v>
      </c>
      <c r="K148">
        <v>33272716</v>
      </c>
      <c r="L148">
        <v>35414688.149999999</v>
      </c>
      <c r="M148">
        <v>32858676</v>
      </c>
      <c r="N148">
        <v>31552638</v>
      </c>
      <c r="O148">
        <v>30102000</v>
      </c>
      <c r="P148">
        <v>30914312.829999998</v>
      </c>
      <c r="Q148">
        <v>28715915</v>
      </c>
      <c r="R148">
        <v>29283472</v>
      </c>
      <c r="S148">
        <v>28565399</v>
      </c>
      <c r="T148">
        <v>33080605.539999999</v>
      </c>
      <c r="U148">
        <v>28067656</v>
      </c>
      <c r="V148">
        <v>23917978</v>
      </c>
      <c r="W148">
        <v>27851729</v>
      </c>
      <c r="X148">
        <v>26128364</v>
      </c>
      <c r="Y148">
        <v>25333464</v>
      </c>
      <c r="Z148">
        <v>25502326</v>
      </c>
      <c r="AA148">
        <v>28155423</v>
      </c>
      <c r="AB148">
        <v>27951943.75</v>
      </c>
      <c r="AC148">
        <v>24099247</v>
      </c>
      <c r="AD148">
        <v>25800906</v>
      </c>
      <c r="AE148">
        <v>24752393</v>
      </c>
      <c r="AF148">
        <v>24031441.949999999</v>
      </c>
      <c r="AG148">
        <v>22632877</v>
      </c>
      <c r="AH148">
        <v>24325440</v>
      </c>
      <c r="AI148">
        <v>25206452</v>
      </c>
      <c r="AJ148">
        <v>27013772.199999999</v>
      </c>
      <c r="AK148">
        <v>22386114</v>
      </c>
      <c r="AL148">
        <v>23180403</v>
      </c>
      <c r="AM148">
        <v>23500179</v>
      </c>
      <c r="AN148">
        <v>23467244.850000001</v>
      </c>
      <c r="AO148">
        <v>21834165</v>
      </c>
      <c r="AP148">
        <v>21985039</v>
      </c>
      <c r="AQ148">
        <v>21710452</v>
      </c>
      <c r="AR148">
        <v>21494651.120000001</v>
      </c>
      <c r="AS148">
        <v>20217948</v>
      </c>
      <c r="AT148">
        <v>19085135</v>
      </c>
      <c r="AU148">
        <v>19389438</v>
      </c>
      <c r="AV148">
        <v>20091158.5</v>
      </c>
      <c r="AW148">
        <v>18653235</v>
      </c>
      <c r="AX148">
        <v>18871828</v>
      </c>
      <c r="AY148">
        <v>19467558</v>
      </c>
      <c r="AZ148">
        <v>23999151</v>
      </c>
      <c r="BA148">
        <v>20802960</v>
      </c>
      <c r="BB148">
        <v>21021971</v>
      </c>
      <c r="BC148">
        <v>20987030</v>
      </c>
      <c r="BD148"/>
      <c r="BE148"/>
      <c r="BF148"/>
      <c r="BG148"/>
      <c r="BH148"/>
      <c r="BI148"/>
      <c r="BJ148"/>
      <c r="BK148"/>
      <c r="BL148"/>
      <c r="BM148"/>
      <c r="BN148"/>
      <c r="BO148"/>
      <c r="BP148"/>
      <c r="BQ148"/>
      <c r="BR148"/>
      <c r="BS148"/>
      <c r="BT148"/>
    </row>
    <row r="149" spans="1:72" x14ac:dyDescent="0.3">
      <c r="A149" t="s">
        <v>878</v>
      </c>
      <c r="B149">
        <v>-32546</v>
      </c>
      <c r="C149">
        <v>-60792</v>
      </c>
      <c r="D149">
        <v>-65519.07</v>
      </c>
      <c r="E149">
        <v>2553</v>
      </c>
      <c r="F149">
        <v>80</v>
      </c>
      <c r="G149">
        <v>-7421</v>
      </c>
      <c r="H149">
        <v>-19976.509999999998</v>
      </c>
      <c r="I149">
        <v>-25266</v>
      </c>
      <c r="J149">
        <v>-23820</v>
      </c>
      <c r="K149">
        <v>-16805</v>
      </c>
      <c r="L149">
        <v>-53569.18</v>
      </c>
      <c r="M149">
        <v>-32941</v>
      </c>
      <c r="N149">
        <v>-23886</v>
      </c>
      <c r="O149">
        <v>-12578</v>
      </c>
      <c r="P149">
        <v>-3608.56</v>
      </c>
      <c r="Q149">
        <v>3226</v>
      </c>
      <c r="R149">
        <v>2404</v>
      </c>
      <c r="S149">
        <v>3347</v>
      </c>
      <c r="T149">
        <v>12721.57</v>
      </c>
      <c r="U149">
        <v>764</v>
      </c>
      <c r="V149">
        <v>3428</v>
      </c>
      <c r="W149">
        <v>6983</v>
      </c>
      <c r="X149">
        <v>-7897</v>
      </c>
      <c r="Y149">
        <v>-2978</v>
      </c>
      <c r="Z149">
        <v>0</v>
      </c>
      <c r="AA149">
        <v>0</v>
      </c>
      <c r="AB149">
        <v>-1178</v>
      </c>
      <c r="AC149">
        <v>-1850</v>
      </c>
      <c r="AD149">
        <v>-597</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879</v>
      </c>
      <c r="B150">
        <v>-157445</v>
      </c>
      <c r="C150">
        <v>-222918</v>
      </c>
      <c r="D150">
        <v>719445.64</v>
      </c>
      <c r="E150">
        <v>-360763</v>
      </c>
      <c r="F150">
        <v>349872</v>
      </c>
      <c r="G150">
        <v>-430493</v>
      </c>
      <c r="H150">
        <v>15827.19</v>
      </c>
      <c r="I150">
        <v>-43537</v>
      </c>
      <c r="J150">
        <v>252057</v>
      </c>
      <c r="K150">
        <v>84063</v>
      </c>
      <c r="L150">
        <v>129079.11</v>
      </c>
      <c r="M150">
        <v>12426</v>
      </c>
      <c r="N150">
        <v>106243</v>
      </c>
      <c r="O150">
        <v>-129117</v>
      </c>
      <c r="P150">
        <v>21451.35</v>
      </c>
      <c r="Q150">
        <v>41225</v>
      </c>
      <c r="R150">
        <v>11957</v>
      </c>
      <c r="S150">
        <v>150284</v>
      </c>
      <c r="T150">
        <v>6023.09</v>
      </c>
      <c r="U150">
        <v>67395</v>
      </c>
      <c r="V150">
        <v>178526</v>
      </c>
      <c r="W150">
        <v>25217</v>
      </c>
      <c r="X150">
        <v>196298.75</v>
      </c>
      <c r="Y150">
        <v>-132171</v>
      </c>
      <c r="Z150">
        <v>28066</v>
      </c>
      <c r="AA150">
        <v>136586</v>
      </c>
      <c r="AB150">
        <v>-25591.66</v>
      </c>
      <c r="AC150">
        <v>120498</v>
      </c>
      <c r="AD150">
        <v>21577</v>
      </c>
      <c r="AE150">
        <v>72451</v>
      </c>
      <c r="AF150">
        <v>-214929.95</v>
      </c>
      <c r="AG150">
        <v>-34741</v>
      </c>
      <c r="AH150">
        <v>-154568</v>
      </c>
      <c r="AI150">
        <v>171237</v>
      </c>
      <c r="AJ150">
        <v>25576.87</v>
      </c>
      <c r="AK150">
        <v>0</v>
      </c>
      <c r="AL150">
        <v>-11856</v>
      </c>
      <c r="AM150">
        <v>14294</v>
      </c>
      <c r="AN150">
        <v>3035.46</v>
      </c>
      <c r="AO150">
        <v>15493</v>
      </c>
      <c r="AP150">
        <v>10527</v>
      </c>
      <c r="AQ150">
        <v>17726</v>
      </c>
      <c r="AR150">
        <v>39649.51</v>
      </c>
      <c r="AS150">
        <v>33416</v>
      </c>
      <c r="AT150">
        <v>-9929</v>
      </c>
      <c r="AU150">
        <v>-65939</v>
      </c>
      <c r="AV150">
        <v>805.22</v>
      </c>
      <c r="AW150">
        <v>10190</v>
      </c>
      <c r="AX150">
        <v>41018</v>
      </c>
      <c r="AY150">
        <v>20837</v>
      </c>
      <c r="AZ150">
        <v>40293</v>
      </c>
      <c r="BA150">
        <v>-22765</v>
      </c>
      <c r="BB150">
        <v>41616</v>
      </c>
      <c r="BC150">
        <v>-134094</v>
      </c>
      <c r="BD150"/>
      <c r="BE150"/>
      <c r="BF150"/>
      <c r="BG150"/>
      <c r="BH150"/>
      <c r="BI150"/>
      <c r="BJ150"/>
      <c r="BK150"/>
      <c r="BL150"/>
      <c r="BM150"/>
      <c r="BN150"/>
      <c r="BO150"/>
      <c r="BP150"/>
      <c r="BQ150"/>
      <c r="BR150"/>
      <c r="BS150"/>
      <c r="BT150"/>
    </row>
    <row r="151" spans="1:72" x14ac:dyDescent="0.3">
      <c r="A151" t="s">
        <v>2555</v>
      </c>
      <c r="B151">
        <v>-332997</v>
      </c>
      <c r="C151">
        <v>-560649</v>
      </c>
      <c r="D151">
        <v>719445.64</v>
      </c>
      <c r="E151">
        <v>-360763</v>
      </c>
      <c r="F151">
        <v>699787</v>
      </c>
      <c r="G151">
        <v>-918268</v>
      </c>
      <c r="H151">
        <v>15827.19</v>
      </c>
      <c r="I151">
        <v>-43537</v>
      </c>
      <c r="J151">
        <v>252057</v>
      </c>
      <c r="K151">
        <v>84063</v>
      </c>
      <c r="L151">
        <v>129079.11</v>
      </c>
      <c r="M151">
        <v>12426</v>
      </c>
      <c r="N151">
        <v>106243</v>
      </c>
      <c r="O151">
        <v>-129117</v>
      </c>
      <c r="P151">
        <v>21451.35</v>
      </c>
      <c r="Q151">
        <v>41225</v>
      </c>
      <c r="R151">
        <v>11957</v>
      </c>
      <c r="S151">
        <v>150284</v>
      </c>
      <c r="T151">
        <v>6023.09</v>
      </c>
      <c r="U151">
        <v>67395</v>
      </c>
      <c r="V151">
        <v>178526</v>
      </c>
      <c r="W151">
        <v>25217</v>
      </c>
      <c r="X151">
        <v>196298.75</v>
      </c>
      <c r="Y151">
        <v>-132171</v>
      </c>
      <c r="Z151">
        <v>28066</v>
      </c>
      <c r="AA151">
        <v>136586</v>
      </c>
      <c r="AB151">
        <v>-25591.66</v>
      </c>
      <c r="AC151">
        <v>120498</v>
      </c>
      <c r="AD151">
        <v>21577</v>
      </c>
      <c r="AE151">
        <v>72451</v>
      </c>
      <c r="AF151">
        <v>-214929.95</v>
      </c>
      <c r="AG151">
        <v>-34741</v>
      </c>
      <c r="AH151">
        <v>-154568</v>
      </c>
      <c r="AI151">
        <v>171237</v>
      </c>
      <c r="AJ151">
        <v>25576.87</v>
      </c>
      <c r="AK151">
        <v>0</v>
      </c>
      <c r="AL151">
        <v>-11856</v>
      </c>
      <c r="AM151">
        <v>14294</v>
      </c>
      <c r="AN151">
        <v>3035.46</v>
      </c>
      <c r="AO151">
        <v>15493</v>
      </c>
      <c r="AP151">
        <v>10527</v>
      </c>
      <c r="AQ151">
        <v>17726</v>
      </c>
      <c r="AR151">
        <v>39649.51</v>
      </c>
      <c r="AS151">
        <v>33416</v>
      </c>
      <c r="AT151">
        <v>-9929</v>
      </c>
      <c r="AU151">
        <v>-65939</v>
      </c>
      <c r="AV151">
        <v>805.22</v>
      </c>
      <c r="AW151">
        <v>10190</v>
      </c>
      <c r="AX151">
        <v>41018</v>
      </c>
      <c r="AY151">
        <v>20837</v>
      </c>
      <c r="AZ151">
        <v>40293</v>
      </c>
      <c r="BA151">
        <v>-22765</v>
      </c>
      <c r="BB151">
        <v>41616</v>
      </c>
      <c r="BC151">
        <v>-134094</v>
      </c>
      <c r="BD151"/>
      <c r="BE151"/>
      <c r="BF151"/>
      <c r="BG151"/>
      <c r="BH151"/>
      <c r="BI151"/>
      <c r="BJ151"/>
      <c r="BK151"/>
      <c r="BL151"/>
      <c r="BM151"/>
      <c r="BN151"/>
      <c r="BO151"/>
      <c r="BP151"/>
      <c r="BQ151"/>
      <c r="BR151"/>
      <c r="BS151"/>
      <c r="BT151"/>
    </row>
    <row r="152" spans="1:72" x14ac:dyDescent="0.3">
      <c r="A152" t="s">
        <v>2556</v>
      </c>
      <c r="B152">
        <v>175552</v>
      </c>
      <c r="C152">
        <v>337731</v>
      </c>
      <c r="D152">
        <v>0</v>
      </c>
      <c r="E152">
        <v>0</v>
      </c>
      <c r="F152">
        <v>-349915</v>
      </c>
      <c r="G152">
        <v>487775</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2557</v>
      </c>
      <c r="B153">
        <v>10072785</v>
      </c>
      <c r="C153">
        <v>9506866</v>
      </c>
      <c r="D153">
        <v>9650677.8699999992</v>
      </c>
      <c r="E153">
        <v>9179303</v>
      </c>
      <c r="F153">
        <v>9957060</v>
      </c>
      <c r="G153">
        <v>9564182</v>
      </c>
      <c r="H153">
        <v>9540092.4000000004</v>
      </c>
      <c r="I153">
        <v>11829214</v>
      </c>
      <c r="J153">
        <v>10497977</v>
      </c>
      <c r="K153">
        <v>10311085</v>
      </c>
      <c r="L153">
        <v>9449289.2699999996</v>
      </c>
      <c r="M153">
        <v>9423740</v>
      </c>
      <c r="N153">
        <v>10913344</v>
      </c>
      <c r="O153">
        <v>10997956</v>
      </c>
      <c r="P153">
        <v>10559928.210000001</v>
      </c>
      <c r="Q153">
        <v>10028258</v>
      </c>
      <c r="R153">
        <v>9981622</v>
      </c>
      <c r="S153">
        <v>10653176</v>
      </c>
      <c r="T153">
        <v>8399565.8200000003</v>
      </c>
      <c r="U153">
        <v>9228529</v>
      </c>
      <c r="V153">
        <v>12894813</v>
      </c>
      <c r="W153">
        <v>9578175</v>
      </c>
      <c r="X153">
        <v>13993903.35</v>
      </c>
      <c r="Y153">
        <v>11572390</v>
      </c>
      <c r="Z153">
        <v>12822036</v>
      </c>
      <c r="AA153">
        <v>12725252</v>
      </c>
      <c r="AB153">
        <v>12668463.91</v>
      </c>
      <c r="AC153">
        <v>11730282</v>
      </c>
      <c r="AD153">
        <v>11065797</v>
      </c>
      <c r="AE153">
        <v>12145217</v>
      </c>
      <c r="AF153">
        <v>11735060.32</v>
      </c>
      <c r="AG153">
        <v>10997973</v>
      </c>
      <c r="AH153">
        <v>11783368</v>
      </c>
      <c r="AI153">
        <v>12723515</v>
      </c>
      <c r="AJ153">
        <v>11416446.07</v>
      </c>
      <c r="AK153">
        <v>11703142</v>
      </c>
      <c r="AL153">
        <v>11637455</v>
      </c>
      <c r="AM153">
        <v>11949337</v>
      </c>
      <c r="AN153">
        <v>9925331.2400000002</v>
      </c>
      <c r="AO153">
        <v>9490626</v>
      </c>
      <c r="AP153">
        <v>9350339</v>
      </c>
      <c r="AQ153">
        <v>9608624</v>
      </c>
      <c r="AR153">
        <v>8906870.3300000001</v>
      </c>
      <c r="AS153">
        <v>7607965</v>
      </c>
      <c r="AT153">
        <v>7567919</v>
      </c>
      <c r="AU153">
        <v>7686037</v>
      </c>
      <c r="AV153">
        <v>6123405.71</v>
      </c>
      <c r="AW153">
        <v>6464015</v>
      </c>
      <c r="AX153">
        <v>6504402</v>
      </c>
      <c r="AY153">
        <v>7037109</v>
      </c>
      <c r="AZ153">
        <v>2557668</v>
      </c>
      <c r="BA153">
        <v>6885638</v>
      </c>
      <c r="BB153">
        <v>9309117</v>
      </c>
      <c r="BC153">
        <v>7718569</v>
      </c>
      <c r="BD153"/>
      <c r="BE153"/>
      <c r="BF153"/>
      <c r="BG153"/>
      <c r="BH153"/>
      <c r="BI153"/>
      <c r="BJ153"/>
      <c r="BK153"/>
      <c r="BL153"/>
      <c r="BM153"/>
      <c r="BN153"/>
      <c r="BO153"/>
      <c r="BP153"/>
      <c r="BQ153"/>
      <c r="BR153"/>
      <c r="BS153"/>
      <c r="BT153"/>
    </row>
    <row r="154" spans="1:72" x14ac:dyDescent="0.3">
      <c r="A154" t="s">
        <v>880</v>
      </c>
      <c r="B154">
        <v>1460442</v>
      </c>
      <c r="C154">
        <v>1385707</v>
      </c>
      <c r="D154">
        <v>1358003.74</v>
      </c>
      <c r="E154">
        <v>1449234</v>
      </c>
      <c r="F154">
        <v>1545804</v>
      </c>
      <c r="G154">
        <v>1472339</v>
      </c>
      <c r="H154">
        <v>1171295.53</v>
      </c>
      <c r="I154">
        <v>1194741</v>
      </c>
      <c r="J154">
        <v>1193777</v>
      </c>
      <c r="K154">
        <v>1216794</v>
      </c>
      <c r="L154">
        <v>1288273.3999999999</v>
      </c>
      <c r="M154">
        <v>1277215</v>
      </c>
      <c r="N154">
        <v>1289948</v>
      </c>
      <c r="O154">
        <v>1292249</v>
      </c>
      <c r="P154">
        <v>1345694.49</v>
      </c>
      <c r="Q154">
        <v>1338960</v>
      </c>
      <c r="R154">
        <v>1324168</v>
      </c>
      <c r="S154">
        <v>1292810</v>
      </c>
      <c r="T154">
        <v>1331474.99</v>
      </c>
      <c r="U154">
        <v>1310933</v>
      </c>
      <c r="V154">
        <v>842270</v>
      </c>
      <c r="W154">
        <v>751461</v>
      </c>
      <c r="X154">
        <v>597417.80000000005</v>
      </c>
      <c r="Y154">
        <v>463437</v>
      </c>
      <c r="Z154">
        <v>469890</v>
      </c>
      <c r="AA154">
        <v>428818</v>
      </c>
      <c r="AB154">
        <v>457824.92</v>
      </c>
      <c r="AC154">
        <v>470613</v>
      </c>
      <c r="AD154">
        <v>369435</v>
      </c>
      <c r="AE154">
        <v>228997</v>
      </c>
      <c r="AF154">
        <v>228302.16</v>
      </c>
      <c r="AG154">
        <v>240740</v>
      </c>
      <c r="AH154">
        <v>258424</v>
      </c>
      <c r="AI154">
        <v>274813</v>
      </c>
      <c r="AJ154">
        <v>257824.8</v>
      </c>
      <c r="AK154">
        <v>255132</v>
      </c>
      <c r="AL154">
        <v>292371</v>
      </c>
      <c r="AM154">
        <v>287466</v>
      </c>
      <c r="AN154">
        <v>351413.98</v>
      </c>
      <c r="AO154">
        <v>439150</v>
      </c>
      <c r="AP154">
        <v>443837</v>
      </c>
      <c r="AQ154">
        <v>431225</v>
      </c>
      <c r="AR154">
        <v>436983.87</v>
      </c>
      <c r="AS154">
        <v>430449</v>
      </c>
      <c r="AT154">
        <v>435327</v>
      </c>
      <c r="AU154">
        <v>432096</v>
      </c>
      <c r="AV154">
        <v>444182.78</v>
      </c>
      <c r="AW154">
        <v>472614</v>
      </c>
      <c r="AX154">
        <v>496814</v>
      </c>
      <c r="AY154">
        <v>507625</v>
      </c>
      <c r="AZ154">
        <v>439542</v>
      </c>
      <c r="BA154">
        <v>417065</v>
      </c>
      <c r="BB154">
        <v>394428</v>
      </c>
      <c r="BC154">
        <v>374219</v>
      </c>
      <c r="BD154"/>
      <c r="BE154"/>
      <c r="BF154"/>
      <c r="BG154"/>
      <c r="BH154"/>
      <c r="BI154"/>
      <c r="BJ154"/>
      <c r="BK154"/>
      <c r="BL154"/>
      <c r="BM154"/>
      <c r="BN154"/>
      <c r="BO154"/>
      <c r="BP154"/>
      <c r="BQ154"/>
      <c r="BR154"/>
      <c r="BS154"/>
      <c r="BT154"/>
    </row>
    <row r="155" spans="1:72" x14ac:dyDescent="0.3">
      <c r="A155" t="s">
        <v>881</v>
      </c>
      <c r="B155">
        <v>1571088</v>
      </c>
      <c r="C155">
        <v>1476638</v>
      </c>
      <c r="D155">
        <v>1127674.51</v>
      </c>
      <c r="E155">
        <v>1215321</v>
      </c>
      <c r="F155">
        <v>1410710</v>
      </c>
      <c r="G155">
        <v>1334881</v>
      </c>
      <c r="H155">
        <v>1303030.3600000001</v>
      </c>
      <c r="I155">
        <v>1833192</v>
      </c>
      <c r="J155">
        <v>1549749</v>
      </c>
      <c r="K155">
        <v>1523270</v>
      </c>
      <c r="L155">
        <v>1320442.9099999999</v>
      </c>
      <c r="M155">
        <v>1345148</v>
      </c>
      <c r="N155">
        <v>1599372</v>
      </c>
      <c r="O155">
        <v>1657576</v>
      </c>
      <c r="P155">
        <v>1512224.34</v>
      </c>
      <c r="Q155">
        <v>1220701</v>
      </c>
      <c r="R155">
        <v>1442513</v>
      </c>
      <c r="S155">
        <v>1667990</v>
      </c>
      <c r="T155">
        <v>593976.51</v>
      </c>
      <c r="U155">
        <v>1370781</v>
      </c>
      <c r="V155">
        <v>2456360</v>
      </c>
      <c r="W155">
        <v>754182</v>
      </c>
      <c r="X155">
        <v>2597982.65</v>
      </c>
      <c r="Y155">
        <v>2494844</v>
      </c>
      <c r="Z155">
        <v>2506587</v>
      </c>
      <c r="AA155">
        <v>2399753</v>
      </c>
      <c r="AB155">
        <v>3099677.67</v>
      </c>
      <c r="AC155">
        <v>2310979</v>
      </c>
      <c r="AD155">
        <v>2226401</v>
      </c>
      <c r="AE155">
        <v>2442659</v>
      </c>
      <c r="AF155">
        <v>2707141.25</v>
      </c>
      <c r="AG155">
        <v>2437907</v>
      </c>
      <c r="AH155">
        <v>2339402</v>
      </c>
      <c r="AI155">
        <v>2523185</v>
      </c>
      <c r="AJ155">
        <v>2771657.89</v>
      </c>
      <c r="AK155">
        <v>2637971</v>
      </c>
      <c r="AL155">
        <v>2603917</v>
      </c>
      <c r="AM155">
        <v>2700961</v>
      </c>
      <c r="AN155">
        <v>5877391.2999999998</v>
      </c>
      <c r="AO155">
        <v>2840440</v>
      </c>
      <c r="AP155">
        <v>2755336</v>
      </c>
      <c r="AQ155">
        <v>2891703</v>
      </c>
      <c r="AR155">
        <v>2638250.6</v>
      </c>
      <c r="AS155">
        <v>2256235</v>
      </c>
      <c r="AT155">
        <v>2220210</v>
      </c>
      <c r="AU155">
        <v>2252212</v>
      </c>
      <c r="AV155">
        <v>1847798.45</v>
      </c>
      <c r="AW155">
        <v>1797974</v>
      </c>
      <c r="AX155">
        <v>1811564</v>
      </c>
      <c r="AY155">
        <v>1961267</v>
      </c>
      <c r="AZ155">
        <v>1682875</v>
      </c>
      <c r="BA155">
        <v>1942354</v>
      </c>
      <c r="BB155">
        <v>2556890</v>
      </c>
      <c r="BC155">
        <v>2199124</v>
      </c>
      <c r="BD155"/>
      <c r="BE155"/>
      <c r="BF155"/>
      <c r="BG155"/>
      <c r="BH155"/>
      <c r="BI155"/>
      <c r="BJ155"/>
      <c r="BK155"/>
      <c r="BL155"/>
      <c r="BM155"/>
      <c r="BN155"/>
      <c r="BO155"/>
      <c r="BP155"/>
      <c r="BQ155"/>
      <c r="BR155"/>
      <c r="BS155"/>
      <c r="BT155"/>
    </row>
    <row r="156" spans="1:72" x14ac:dyDescent="0.3">
      <c r="A156" t="s">
        <v>2558</v>
      </c>
      <c r="B156">
        <v>7041255</v>
      </c>
      <c r="C156">
        <v>6644521</v>
      </c>
      <c r="D156">
        <v>7164999.6200000001</v>
      </c>
      <c r="E156">
        <v>6514748</v>
      </c>
      <c r="F156">
        <v>7000546</v>
      </c>
      <c r="G156">
        <v>6756962</v>
      </c>
      <c r="H156">
        <v>7065766.5099999998</v>
      </c>
      <c r="I156">
        <v>8801281</v>
      </c>
      <c r="J156">
        <v>7754451</v>
      </c>
      <c r="K156">
        <v>7571021</v>
      </c>
      <c r="L156">
        <v>6840572.96</v>
      </c>
      <c r="M156">
        <v>6801377</v>
      </c>
      <c r="N156">
        <v>8024024</v>
      </c>
      <c r="O156">
        <v>8048131</v>
      </c>
      <c r="P156">
        <v>7702009.3899999997</v>
      </c>
      <c r="Q156">
        <v>7468597</v>
      </c>
      <c r="R156">
        <v>7214941</v>
      </c>
      <c r="S156">
        <v>7692376</v>
      </c>
      <c r="T156">
        <v>6474114.3200000003</v>
      </c>
      <c r="U156">
        <v>6546815</v>
      </c>
      <c r="V156">
        <v>9596183</v>
      </c>
      <c r="W156">
        <v>8072532</v>
      </c>
      <c r="X156">
        <v>10798502.9</v>
      </c>
      <c r="Y156">
        <v>8614109</v>
      </c>
      <c r="Z156">
        <v>9845559</v>
      </c>
      <c r="AA156">
        <v>9896681</v>
      </c>
      <c r="AB156">
        <v>9110961.3200000003</v>
      </c>
      <c r="AC156">
        <v>8948690</v>
      </c>
      <c r="AD156">
        <v>8469961</v>
      </c>
      <c r="AE156">
        <v>9473561</v>
      </c>
      <c r="AF156">
        <v>8799616.9199999999</v>
      </c>
      <c r="AG156">
        <v>8319326</v>
      </c>
      <c r="AH156">
        <v>9185542</v>
      </c>
      <c r="AI156">
        <v>9925517</v>
      </c>
      <c r="AJ156">
        <v>8386963.3799999999</v>
      </c>
      <c r="AK156">
        <v>8810039</v>
      </c>
      <c r="AL156">
        <v>8741167</v>
      </c>
      <c r="AM156">
        <v>8960910</v>
      </c>
      <c r="AN156">
        <v>3696525.96</v>
      </c>
      <c r="AO156">
        <v>6211036</v>
      </c>
      <c r="AP156">
        <v>6151166</v>
      </c>
      <c r="AQ156">
        <v>6285696</v>
      </c>
      <c r="AR156">
        <v>5831635.8600000003</v>
      </c>
      <c r="AS156">
        <v>4921281</v>
      </c>
      <c r="AT156">
        <v>4912382</v>
      </c>
      <c r="AU156">
        <v>5001729</v>
      </c>
      <c r="AV156">
        <v>3831424.48</v>
      </c>
      <c r="AW156">
        <v>4193427</v>
      </c>
      <c r="AX156">
        <v>4196024</v>
      </c>
      <c r="AY156">
        <v>4568217</v>
      </c>
      <c r="AZ156">
        <v>435251</v>
      </c>
      <c r="BA156">
        <v>4526219</v>
      </c>
      <c r="BB156">
        <v>6357799</v>
      </c>
      <c r="BC156">
        <v>5145226</v>
      </c>
      <c r="BD156"/>
      <c r="BE156"/>
      <c r="BF156"/>
      <c r="BG156"/>
      <c r="BH156"/>
      <c r="BI156"/>
      <c r="BJ156"/>
      <c r="BK156"/>
      <c r="BL156"/>
      <c r="BM156"/>
      <c r="BN156"/>
      <c r="BO156"/>
      <c r="BP156"/>
      <c r="BQ156"/>
      <c r="BR156"/>
      <c r="BS156"/>
      <c r="BT156"/>
    </row>
    <row r="157" spans="1:72" x14ac:dyDescent="0.3">
      <c r="A157" t="s">
        <v>2559</v>
      </c>
      <c r="B157">
        <v>7041255</v>
      </c>
      <c r="C157">
        <v>6644521</v>
      </c>
      <c r="D157">
        <v>7164999.6200000001</v>
      </c>
      <c r="E157">
        <v>6514748</v>
      </c>
      <c r="F157">
        <v>7000546</v>
      </c>
      <c r="G157">
        <v>6756962</v>
      </c>
      <c r="H157">
        <v>7065766.5099999998</v>
      </c>
      <c r="I157">
        <v>8801281</v>
      </c>
      <c r="J157">
        <v>7754451</v>
      </c>
      <c r="K157">
        <v>7571021</v>
      </c>
      <c r="L157">
        <v>6840572.96</v>
      </c>
      <c r="M157">
        <v>6801377</v>
      </c>
      <c r="N157">
        <v>8024024</v>
      </c>
      <c r="O157">
        <v>8048131</v>
      </c>
      <c r="P157">
        <v>7702009.3899999997</v>
      </c>
      <c r="Q157">
        <v>7468597</v>
      </c>
      <c r="R157">
        <v>7214941</v>
      </c>
      <c r="S157">
        <v>7692376</v>
      </c>
      <c r="T157">
        <v>6474114.3200000003</v>
      </c>
      <c r="U157">
        <v>6546815</v>
      </c>
      <c r="V157">
        <v>9596183</v>
      </c>
      <c r="W157">
        <v>8072532</v>
      </c>
      <c r="X157">
        <v>10798502.9</v>
      </c>
      <c r="Y157">
        <v>8614109</v>
      </c>
      <c r="Z157">
        <v>9845559</v>
      </c>
      <c r="AA157">
        <v>9896681</v>
      </c>
      <c r="AB157">
        <v>9110961.3200000003</v>
      </c>
      <c r="AC157">
        <v>8948690</v>
      </c>
      <c r="AD157">
        <v>8469961</v>
      </c>
      <c r="AE157">
        <v>9473561</v>
      </c>
      <c r="AF157">
        <v>8799616.9199999999</v>
      </c>
      <c r="AG157">
        <v>8319326</v>
      </c>
      <c r="AH157">
        <v>9185542</v>
      </c>
      <c r="AI157">
        <v>9925517</v>
      </c>
      <c r="AJ157">
        <v>8386963.3799999999</v>
      </c>
      <c r="AK157">
        <v>8810039</v>
      </c>
      <c r="AL157">
        <v>8741167</v>
      </c>
      <c r="AM157">
        <v>8960910</v>
      </c>
      <c r="AN157">
        <v>3696525.96</v>
      </c>
      <c r="AO157">
        <v>6211036</v>
      </c>
      <c r="AP157">
        <v>6151166</v>
      </c>
      <c r="AQ157">
        <v>6285696</v>
      </c>
      <c r="AR157">
        <v>5831635.8600000003</v>
      </c>
      <c r="AS157">
        <v>4921281</v>
      </c>
      <c r="AT157">
        <v>4912382</v>
      </c>
      <c r="AU157">
        <v>5001729</v>
      </c>
      <c r="AV157">
        <v>3831424.48</v>
      </c>
      <c r="AW157">
        <v>4193427</v>
      </c>
      <c r="AX157">
        <v>4196024</v>
      </c>
      <c r="AY157">
        <v>4568217</v>
      </c>
      <c r="AZ157">
        <v>435251</v>
      </c>
      <c r="BA157">
        <v>4526219</v>
      </c>
      <c r="BB157">
        <v>6357799</v>
      </c>
      <c r="BC157">
        <v>5145226</v>
      </c>
      <c r="BD157"/>
      <c r="BE157"/>
      <c r="BF157"/>
      <c r="BG157"/>
      <c r="BH157"/>
      <c r="BI157"/>
      <c r="BJ157"/>
      <c r="BK157"/>
      <c r="BL157"/>
      <c r="BM157"/>
      <c r="BN157"/>
      <c r="BO157"/>
      <c r="BP157"/>
      <c r="BQ157"/>
      <c r="BR157"/>
      <c r="BS157"/>
      <c r="BT157"/>
    </row>
    <row r="158" spans="1:72" x14ac:dyDescent="0.3">
      <c r="A158" t="s">
        <v>2560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2561</v>
      </c>
      <c r="B159">
        <v>7041255</v>
      </c>
      <c r="C159">
        <v>6644521</v>
      </c>
      <c r="D159">
        <v>7164999.6200000001</v>
      </c>
      <c r="E159">
        <v>6514748</v>
      </c>
      <c r="F159">
        <v>7000546</v>
      </c>
      <c r="G159">
        <v>6756962</v>
      </c>
      <c r="H159">
        <v>7065766.5099999998</v>
      </c>
      <c r="I159">
        <v>8801281</v>
      </c>
      <c r="J159">
        <v>7754451</v>
      </c>
      <c r="K159">
        <v>7571021</v>
      </c>
      <c r="L159">
        <v>6840572.96</v>
      </c>
      <c r="M159">
        <v>6801377</v>
      </c>
      <c r="N159">
        <v>8024024</v>
      </c>
      <c r="O159">
        <v>8048131</v>
      </c>
      <c r="P159">
        <v>7702009.3899999997</v>
      </c>
      <c r="Q159">
        <v>7468597</v>
      </c>
      <c r="R159">
        <v>7214941</v>
      </c>
      <c r="S159">
        <v>7692376</v>
      </c>
      <c r="T159">
        <v>6474114.3200000003</v>
      </c>
      <c r="U159">
        <v>6546815</v>
      </c>
      <c r="V159">
        <v>9596183</v>
      </c>
      <c r="W159">
        <v>8072532</v>
      </c>
      <c r="X159">
        <v>10798502.9</v>
      </c>
      <c r="Y159">
        <v>8614109</v>
      </c>
      <c r="Z159">
        <v>9845559</v>
      </c>
      <c r="AA159">
        <v>9896681</v>
      </c>
      <c r="AB159">
        <v>9110961.3200000003</v>
      </c>
      <c r="AC159">
        <v>8948690</v>
      </c>
      <c r="AD159">
        <v>8469961</v>
      </c>
      <c r="AE159">
        <v>9473561</v>
      </c>
      <c r="AF159">
        <v>8799616.9199999999</v>
      </c>
      <c r="AG159">
        <v>8319326</v>
      </c>
      <c r="AH159">
        <v>9185542</v>
      </c>
      <c r="AI159">
        <v>9925517</v>
      </c>
      <c r="AJ159">
        <v>8386963.3799999999</v>
      </c>
      <c r="AK159">
        <v>8810039</v>
      </c>
      <c r="AL159">
        <v>8741167</v>
      </c>
      <c r="AM159">
        <v>8960910</v>
      </c>
      <c r="AN159">
        <v>3696525.96</v>
      </c>
      <c r="AO159">
        <v>6211036</v>
      </c>
      <c r="AP159">
        <v>6151166</v>
      </c>
      <c r="AQ159">
        <v>6285696</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2562</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3081</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-1296.31</v>
      </c>
      <c r="Y161">
        <v>-7220</v>
      </c>
      <c r="Z161">
        <v>-1937</v>
      </c>
      <c r="AA161">
        <v>2722</v>
      </c>
      <c r="AB161">
        <v>2860.21</v>
      </c>
      <c r="AC161">
        <v>-1688</v>
      </c>
      <c r="AD161">
        <v>-1967</v>
      </c>
      <c r="AE161">
        <v>3223</v>
      </c>
      <c r="AF161">
        <v>6436.19</v>
      </c>
      <c r="AG161">
        <v>-773</v>
      </c>
      <c r="AH161">
        <v>-2394</v>
      </c>
      <c r="AI161">
        <v>-405</v>
      </c>
      <c r="AJ161">
        <v>1736.68</v>
      </c>
      <c r="AK161">
        <v>503</v>
      </c>
      <c r="AL161">
        <v>1458</v>
      </c>
      <c r="AM161">
        <v>-2414</v>
      </c>
      <c r="AN161">
        <v>1664.85</v>
      </c>
      <c r="AO161">
        <v>335</v>
      </c>
      <c r="AP161">
        <v>-480</v>
      </c>
      <c r="AQ161">
        <v>-326</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2563</v>
      </c>
      <c r="B162">
        <v>-40427</v>
      </c>
      <c r="C162">
        <v>325116</v>
      </c>
      <c r="D162">
        <v>-17865.47</v>
      </c>
      <c r="E162">
        <v>61491</v>
      </c>
      <c r="F162">
        <v>-102029</v>
      </c>
      <c r="G162">
        <v>-192839</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2564</v>
      </c>
      <c r="B163">
        <v>2417</v>
      </c>
      <c r="C163">
        <v>2745</v>
      </c>
      <c r="D163">
        <v>730.35</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2739</v>
      </c>
      <c r="B164">
        <v>0</v>
      </c>
      <c r="C164">
        <v>0</v>
      </c>
      <c r="D164">
        <v>-655.52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2566</v>
      </c>
      <c r="B165">
        <v>8085</v>
      </c>
      <c r="C165">
        <v>-65023</v>
      </c>
      <c r="D165">
        <v>26325.96</v>
      </c>
      <c r="E165">
        <v>-12298</v>
      </c>
      <c r="F165">
        <v>20406</v>
      </c>
      <c r="G165">
        <v>38568</v>
      </c>
      <c r="H165">
        <v>-13944.52</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35559.65</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2567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2569</v>
      </c>
      <c r="B167">
        <v>0</v>
      </c>
      <c r="C167">
        <v>0</v>
      </c>
      <c r="D167">
        <v>-28023.919999999998</v>
      </c>
      <c r="E167">
        <v>0</v>
      </c>
      <c r="F167">
        <v>0</v>
      </c>
      <c r="G167">
        <v>0</v>
      </c>
      <c r="H167">
        <v>69910.81</v>
      </c>
      <c r="I167">
        <v>0</v>
      </c>
      <c r="J167">
        <v>0</v>
      </c>
      <c r="K167">
        <v>0</v>
      </c>
      <c r="L167">
        <v>0</v>
      </c>
      <c r="M167">
        <v>0</v>
      </c>
      <c r="N167">
        <v>0</v>
      </c>
      <c r="O167">
        <v>0</v>
      </c>
      <c r="P167">
        <v>204129.23</v>
      </c>
      <c r="Q167">
        <v>0</v>
      </c>
      <c r="R167">
        <v>0</v>
      </c>
      <c r="S167">
        <v>0</v>
      </c>
      <c r="T167">
        <v>0</v>
      </c>
      <c r="U167">
        <v>0</v>
      </c>
      <c r="V167">
        <v>0</v>
      </c>
      <c r="W167">
        <v>0</v>
      </c>
      <c r="X167">
        <v>-126835.93</v>
      </c>
      <c r="Y167">
        <v>0</v>
      </c>
      <c r="Z167">
        <v>0</v>
      </c>
      <c r="AA167">
        <v>0</v>
      </c>
      <c r="AB167">
        <v>0</v>
      </c>
      <c r="AC167">
        <v>0</v>
      </c>
      <c r="AD167">
        <v>0</v>
      </c>
      <c r="AE167">
        <v>0</v>
      </c>
      <c r="AF167">
        <v>0</v>
      </c>
      <c r="AG167">
        <v>0</v>
      </c>
      <c r="AH167">
        <v>0</v>
      </c>
      <c r="AI167">
        <v>0</v>
      </c>
      <c r="AJ167">
        <v>-180764.12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2570</v>
      </c>
      <c r="B168">
        <v>-29925</v>
      </c>
      <c r="C168">
        <v>262838</v>
      </c>
      <c r="D168">
        <v>-103335.86</v>
      </c>
      <c r="E168">
        <v>49193</v>
      </c>
      <c r="F168">
        <v>-81623</v>
      </c>
      <c r="G168">
        <v>-154271</v>
      </c>
      <c r="H168">
        <v>55966.29</v>
      </c>
      <c r="I168">
        <v>0</v>
      </c>
      <c r="J168">
        <v>0</v>
      </c>
      <c r="K168">
        <v>0</v>
      </c>
      <c r="L168">
        <v>0</v>
      </c>
      <c r="M168">
        <v>0</v>
      </c>
      <c r="N168">
        <v>0</v>
      </c>
      <c r="O168">
        <v>0</v>
      </c>
      <c r="P168">
        <v>204129.23</v>
      </c>
      <c r="Q168">
        <v>0</v>
      </c>
      <c r="R168">
        <v>0</v>
      </c>
      <c r="S168">
        <v>0</v>
      </c>
      <c r="T168">
        <v>0</v>
      </c>
      <c r="U168">
        <v>0</v>
      </c>
      <c r="V168">
        <v>0</v>
      </c>
      <c r="W168">
        <v>0</v>
      </c>
      <c r="X168">
        <v>-508640.02</v>
      </c>
      <c r="Y168">
        <v>-7220</v>
      </c>
      <c r="Z168">
        <v>-1937</v>
      </c>
      <c r="AA168">
        <v>2722</v>
      </c>
      <c r="AB168">
        <v>2860.21</v>
      </c>
      <c r="AC168">
        <v>-1688</v>
      </c>
      <c r="AD168">
        <v>-1967</v>
      </c>
      <c r="AE168">
        <v>3223</v>
      </c>
      <c r="AF168">
        <v>6436.19</v>
      </c>
      <c r="AG168">
        <v>-773</v>
      </c>
      <c r="AH168">
        <v>-2394</v>
      </c>
      <c r="AI168">
        <v>-405</v>
      </c>
      <c r="AJ168">
        <v>-579081.21</v>
      </c>
      <c r="AK168">
        <v>503</v>
      </c>
      <c r="AL168">
        <v>1458</v>
      </c>
      <c r="AM168">
        <v>-2414</v>
      </c>
      <c r="AN168">
        <v>1664.85</v>
      </c>
      <c r="AO168">
        <v>335</v>
      </c>
      <c r="AP168">
        <v>-480</v>
      </c>
      <c r="AQ168">
        <v>-326</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2571</v>
      </c>
      <c r="B169">
        <v>7011330</v>
      </c>
      <c r="C169">
        <v>6907359</v>
      </c>
      <c r="D169">
        <v>7061663.7599999998</v>
      </c>
      <c r="E169">
        <v>6563941</v>
      </c>
      <c r="F169">
        <v>6918923</v>
      </c>
      <c r="G169">
        <v>6602691</v>
      </c>
      <c r="H169">
        <v>7289631.6699999999</v>
      </c>
      <c r="I169">
        <v>8801281</v>
      </c>
      <c r="J169">
        <v>7754451</v>
      </c>
      <c r="K169">
        <v>7571021</v>
      </c>
      <c r="L169">
        <v>6840572.96</v>
      </c>
      <c r="M169">
        <v>6801377</v>
      </c>
      <c r="N169">
        <v>8024024</v>
      </c>
      <c r="O169">
        <v>8048131</v>
      </c>
      <c r="P169">
        <v>8518526.3000000007</v>
      </c>
      <c r="Q169">
        <v>7468597</v>
      </c>
      <c r="R169">
        <v>7214941</v>
      </c>
      <c r="S169">
        <v>7692376</v>
      </c>
      <c r="T169">
        <v>6474114.3200000003</v>
      </c>
      <c r="U169">
        <v>6546815</v>
      </c>
      <c r="V169">
        <v>9596183</v>
      </c>
      <c r="W169">
        <v>8072532</v>
      </c>
      <c r="X169">
        <v>10289862.880000001</v>
      </c>
      <c r="Y169">
        <v>8606889</v>
      </c>
      <c r="Z169">
        <v>9843622</v>
      </c>
      <c r="AA169">
        <v>9899403</v>
      </c>
      <c r="AB169">
        <v>9113821.5299999993</v>
      </c>
      <c r="AC169">
        <v>8947002</v>
      </c>
      <c r="AD169">
        <v>8467994</v>
      </c>
      <c r="AE169">
        <v>9476784</v>
      </c>
      <c r="AF169">
        <v>8806053.0999999996</v>
      </c>
      <c r="AG169">
        <v>8318553</v>
      </c>
      <c r="AH169">
        <v>9183148</v>
      </c>
      <c r="AI169">
        <v>9925112</v>
      </c>
      <c r="AJ169">
        <v>7807882.1699999999</v>
      </c>
      <c r="AK169">
        <v>8810542</v>
      </c>
      <c r="AL169">
        <v>8742625</v>
      </c>
      <c r="AM169">
        <v>8958496</v>
      </c>
      <c r="AN169">
        <v>3698190.81</v>
      </c>
      <c r="AO169">
        <v>6211371</v>
      </c>
      <c r="AP169">
        <v>6150686</v>
      </c>
      <c r="AQ169">
        <v>6285370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2572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2944</v>
      </c>
      <c r="B171">
        <v>7040817</v>
      </c>
      <c r="C171">
        <v>6643889</v>
      </c>
      <c r="D171">
        <v>7164381.3399999999</v>
      </c>
      <c r="E171">
        <v>6512671</v>
      </c>
      <c r="F171">
        <v>7001114</v>
      </c>
      <c r="G171">
        <v>6756194</v>
      </c>
      <c r="H171">
        <v>7064937.6900000004</v>
      </c>
      <c r="I171">
        <v>8800454</v>
      </c>
      <c r="J171">
        <v>7754154</v>
      </c>
      <c r="K171">
        <v>7570026</v>
      </c>
      <c r="L171">
        <v>6839299.1399999997</v>
      </c>
      <c r="M171">
        <v>6800461</v>
      </c>
      <c r="N171">
        <v>8005119</v>
      </c>
      <c r="O171">
        <v>8037299</v>
      </c>
      <c r="P171">
        <v>7700628.0999999996</v>
      </c>
      <c r="Q171">
        <v>7468969</v>
      </c>
      <c r="R171">
        <v>7215165</v>
      </c>
      <c r="S171">
        <v>7692550</v>
      </c>
      <c r="T171">
        <v>6468073.4299999997</v>
      </c>
      <c r="U171">
        <v>6529416</v>
      </c>
      <c r="V171">
        <v>9596304</v>
      </c>
      <c r="W171">
        <v>8072745</v>
      </c>
      <c r="X171">
        <v>10791341.439999999</v>
      </c>
      <c r="Y171">
        <v>8615533</v>
      </c>
      <c r="Z171">
        <v>9848673</v>
      </c>
      <c r="AA171">
        <v>9896863</v>
      </c>
      <c r="AB171">
        <v>9121880.5600000005</v>
      </c>
      <c r="AC171">
        <v>8955432</v>
      </c>
      <c r="AD171">
        <v>8475304</v>
      </c>
      <c r="AE171">
        <v>9480549</v>
      </c>
      <c r="AF171">
        <v>8815948.6199999992</v>
      </c>
      <c r="AG171">
        <v>8340981</v>
      </c>
      <c r="AH171">
        <v>9194589</v>
      </c>
      <c r="AI171">
        <v>9922609</v>
      </c>
      <c r="AJ171">
        <v>8457603.9600000009</v>
      </c>
      <c r="AK171">
        <v>8786611</v>
      </c>
      <c r="AL171">
        <v>8713081</v>
      </c>
      <c r="AM171">
        <v>8925931</v>
      </c>
      <c r="AN171">
        <v>3660998.64</v>
      </c>
      <c r="AO171">
        <v>6171528</v>
      </c>
      <c r="AP171">
        <v>6116277</v>
      </c>
      <c r="AQ171">
        <v>6268907</v>
      </c>
      <c r="AR171">
        <v>5804668.5499999998</v>
      </c>
      <c r="AS171">
        <v>4892029</v>
      </c>
      <c r="AT171">
        <v>4878552</v>
      </c>
      <c r="AU171">
        <v>4972195</v>
      </c>
      <c r="AV171">
        <v>4106269.62</v>
      </c>
      <c r="AW171">
        <v>4184381</v>
      </c>
      <c r="AX171">
        <v>4197441</v>
      </c>
      <c r="AY171">
        <v>4567274</v>
      </c>
      <c r="AZ171">
        <v>420182</v>
      </c>
      <c r="BA171">
        <v>4532530</v>
      </c>
      <c r="BB171">
        <v>6332595</v>
      </c>
      <c r="BC171">
        <v>5123729</v>
      </c>
      <c r="BD171"/>
      <c r="BE171"/>
      <c r="BF171"/>
      <c r="BG171"/>
      <c r="BH171"/>
      <c r="BI171"/>
      <c r="BJ171"/>
      <c r="BK171"/>
      <c r="BL171"/>
      <c r="BM171"/>
      <c r="BN171"/>
      <c r="BO171"/>
      <c r="BP171"/>
      <c r="BQ171"/>
      <c r="BR171"/>
      <c r="BS171"/>
      <c r="BT171"/>
    </row>
    <row r="172" spans="1:72" x14ac:dyDescent="0.3">
      <c r="A172" t="s">
        <v>2945</v>
      </c>
      <c r="B172">
        <v>438</v>
      </c>
      <c r="C172">
        <v>632</v>
      </c>
      <c r="D172">
        <v>618.28</v>
      </c>
      <c r="E172">
        <v>2077</v>
      </c>
      <c r="F172">
        <v>-568</v>
      </c>
      <c r="G172">
        <v>768</v>
      </c>
      <c r="H172">
        <v>828.83</v>
      </c>
      <c r="I172">
        <v>827</v>
      </c>
      <c r="J172">
        <v>297</v>
      </c>
      <c r="K172">
        <v>995</v>
      </c>
      <c r="L172">
        <v>1273.83</v>
      </c>
      <c r="M172">
        <v>916</v>
      </c>
      <c r="N172">
        <v>18905</v>
      </c>
      <c r="O172">
        <v>10832</v>
      </c>
      <c r="P172">
        <v>1381.29</v>
      </c>
      <c r="Q172">
        <v>-372</v>
      </c>
      <c r="R172">
        <v>-224</v>
      </c>
      <c r="S172">
        <v>-174</v>
      </c>
      <c r="T172">
        <v>6040.9</v>
      </c>
      <c r="U172">
        <v>17399</v>
      </c>
      <c r="V172">
        <v>-121</v>
      </c>
      <c r="W172">
        <v>-213</v>
      </c>
      <c r="X172">
        <v>7161.47</v>
      </c>
      <c r="Y172">
        <v>-1424</v>
      </c>
      <c r="Z172">
        <v>-3114</v>
      </c>
      <c r="AA172">
        <v>-182</v>
      </c>
      <c r="AB172">
        <v>-10919.24</v>
      </c>
      <c r="AC172">
        <v>-6742</v>
      </c>
      <c r="AD172">
        <v>-5343</v>
      </c>
      <c r="AE172">
        <v>-6988</v>
      </c>
      <c r="AF172">
        <v>-16331.71</v>
      </c>
      <c r="AG172">
        <v>-21655</v>
      </c>
      <c r="AH172">
        <v>-9047</v>
      </c>
      <c r="AI172">
        <v>2908</v>
      </c>
      <c r="AJ172">
        <v>-70640.58</v>
      </c>
      <c r="AK172">
        <v>23428</v>
      </c>
      <c r="AL172">
        <v>28086</v>
      </c>
      <c r="AM172">
        <v>34979</v>
      </c>
      <c r="AN172">
        <v>35527.33</v>
      </c>
      <c r="AO172">
        <v>39508</v>
      </c>
      <c r="AP172">
        <v>34889</v>
      </c>
      <c r="AQ172">
        <v>16789</v>
      </c>
      <c r="AR172">
        <v>26967.31</v>
      </c>
      <c r="AS172">
        <v>29252</v>
      </c>
      <c r="AT172">
        <v>33830</v>
      </c>
      <c r="AU172">
        <v>29534</v>
      </c>
      <c r="AV172">
        <v>-274845.13</v>
      </c>
      <c r="AW172">
        <v>9046</v>
      </c>
      <c r="AX172">
        <v>-1417</v>
      </c>
      <c r="AY172">
        <v>943</v>
      </c>
      <c r="AZ172">
        <v>15069</v>
      </c>
      <c r="BA172">
        <v>-6311</v>
      </c>
      <c r="BB172">
        <v>25204</v>
      </c>
      <c r="BC172">
        <v>21497</v>
      </c>
      <c r="BD172"/>
      <c r="BE172"/>
      <c r="BF172"/>
      <c r="BG172"/>
      <c r="BH172"/>
      <c r="BI172"/>
      <c r="BJ172"/>
      <c r="BK172"/>
      <c r="BL172"/>
      <c r="BM172"/>
      <c r="BN172"/>
      <c r="BO172"/>
      <c r="BP172"/>
      <c r="BQ172"/>
      <c r="BR172"/>
      <c r="BS172"/>
      <c r="BT172"/>
    </row>
    <row r="173" spans="1:72" x14ac:dyDescent="0.3">
      <c r="A173" t="s">
        <v>2574</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2946</v>
      </c>
      <c r="B174">
        <v>7010892</v>
      </c>
      <c r="C174">
        <v>6906727</v>
      </c>
      <c r="D174">
        <v>7061068.4299999997</v>
      </c>
      <c r="E174">
        <v>6561864</v>
      </c>
      <c r="F174">
        <v>6919491</v>
      </c>
      <c r="G174">
        <v>6601923</v>
      </c>
      <c r="H174">
        <v>7288678.4100000001</v>
      </c>
      <c r="I174">
        <v>8800454</v>
      </c>
      <c r="J174">
        <v>7754154</v>
      </c>
      <c r="K174">
        <v>7570026</v>
      </c>
      <c r="L174">
        <v>6839299.1399999997</v>
      </c>
      <c r="M174">
        <v>6800461</v>
      </c>
      <c r="N174">
        <v>8005119</v>
      </c>
      <c r="O174">
        <v>8037299</v>
      </c>
      <c r="P174">
        <v>8517129.3699999992</v>
      </c>
      <c r="Q174">
        <v>7468969</v>
      </c>
      <c r="R174">
        <v>7215165</v>
      </c>
      <c r="S174">
        <v>7692550</v>
      </c>
      <c r="T174">
        <v>6468073.4299999997</v>
      </c>
      <c r="U174">
        <v>6529416</v>
      </c>
      <c r="V174">
        <v>9596304</v>
      </c>
      <c r="W174">
        <v>8072745</v>
      </c>
      <c r="X174">
        <v>10282576.51</v>
      </c>
      <c r="Y174">
        <v>8608407</v>
      </c>
      <c r="Z174">
        <v>9846764</v>
      </c>
      <c r="AA174">
        <v>9899538</v>
      </c>
      <c r="AB174">
        <v>9124709.0600000005</v>
      </c>
      <c r="AC174">
        <v>8953772</v>
      </c>
      <c r="AD174">
        <v>8473365</v>
      </c>
      <c r="AE174">
        <v>9483726</v>
      </c>
      <c r="AF174">
        <v>8822294.7799999993</v>
      </c>
      <c r="AG174">
        <v>8340221</v>
      </c>
      <c r="AH174">
        <v>9192230</v>
      </c>
      <c r="AI174">
        <v>9922210</v>
      </c>
      <c r="AJ174">
        <v>7875408.6799999997</v>
      </c>
      <c r="AK174">
        <v>8787107</v>
      </c>
      <c r="AL174">
        <v>8714518</v>
      </c>
      <c r="AM174">
        <v>8923552</v>
      </c>
      <c r="AN174">
        <v>3662639.14</v>
      </c>
      <c r="AO174">
        <v>6171858</v>
      </c>
      <c r="AP174">
        <v>6115804</v>
      </c>
      <c r="AQ174">
        <v>6268586</v>
      </c>
      <c r="AR174">
        <v>0</v>
      </c>
      <c r="AS174">
        <v>0</v>
      </c>
      <c r="AT174">
        <v>0</v>
      </c>
      <c r="AU174">
        <v>0</v>
      </c>
      <c r="AV174">
        <v>0</v>
      </c>
      <c r="AW174">
        <v>0</v>
      </c>
      <c r="AX174">
        <v>0</v>
      </c>
      <c r="AY174">
        <v>0</v>
      </c>
      <c r="AZ174">
        <v>0</v>
      </c>
      <c r="BA174">
        <v>0</v>
      </c>
      <c r="BB174">
        <v>0</v>
      </c>
      <c r="BC174">
        <v>0</v>
      </c>
      <c r="BD174"/>
      <c r="BE174"/>
      <c r="BF174"/>
      <c r="BG174"/>
      <c r="BH174"/>
      <c r="BI174"/>
      <c r="BJ174"/>
      <c r="BK174"/>
      <c r="BL174"/>
      <c r="BM174"/>
      <c r="BN174"/>
      <c r="BO174"/>
      <c r="BP174"/>
      <c r="BQ174"/>
      <c r="BR174"/>
      <c r="BS174"/>
      <c r="BT174"/>
    </row>
    <row r="175" spans="1:72" x14ac:dyDescent="0.3">
      <c r="A175" t="s">
        <v>2947</v>
      </c>
      <c r="B175">
        <v>438</v>
      </c>
      <c r="C175">
        <v>632</v>
      </c>
      <c r="D175">
        <v>595.33000000000004</v>
      </c>
      <c r="E175">
        <v>2077</v>
      </c>
      <c r="F175">
        <v>-568</v>
      </c>
      <c r="G175">
        <v>768</v>
      </c>
      <c r="H175">
        <v>953.26</v>
      </c>
      <c r="I175">
        <v>827</v>
      </c>
      <c r="J175">
        <v>297</v>
      </c>
      <c r="K175">
        <v>995</v>
      </c>
      <c r="L175">
        <v>1273.83</v>
      </c>
      <c r="M175">
        <v>916</v>
      </c>
      <c r="N175">
        <v>18905</v>
      </c>
      <c r="O175">
        <v>10832</v>
      </c>
      <c r="P175">
        <v>1396.93</v>
      </c>
      <c r="Q175">
        <v>-372</v>
      </c>
      <c r="R175">
        <v>-224</v>
      </c>
      <c r="S175">
        <v>-174</v>
      </c>
      <c r="T175">
        <v>6040.9</v>
      </c>
      <c r="U175">
        <v>17399</v>
      </c>
      <c r="V175">
        <v>-121</v>
      </c>
      <c r="W175">
        <v>-213</v>
      </c>
      <c r="X175">
        <v>7286.37</v>
      </c>
      <c r="Y175">
        <v>-1518</v>
      </c>
      <c r="Z175">
        <v>-3142</v>
      </c>
      <c r="AA175">
        <v>-135</v>
      </c>
      <c r="AB175">
        <v>-10887.53</v>
      </c>
      <c r="AC175">
        <v>-6770</v>
      </c>
      <c r="AD175">
        <v>-5371</v>
      </c>
      <c r="AE175">
        <v>-6942</v>
      </c>
      <c r="AF175">
        <v>-16241.67</v>
      </c>
      <c r="AG175">
        <v>-21668</v>
      </c>
      <c r="AH175">
        <v>-9082</v>
      </c>
      <c r="AI175">
        <v>2902</v>
      </c>
      <c r="AJ175">
        <v>-67526.509999999995</v>
      </c>
      <c r="AK175">
        <v>23435</v>
      </c>
      <c r="AL175">
        <v>28107</v>
      </c>
      <c r="AM175">
        <v>34944</v>
      </c>
      <c r="AN175">
        <v>35551.67</v>
      </c>
      <c r="AO175">
        <v>39513</v>
      </c>
      <c r="AP175">
        <v>34882</v>
      </c>
      <c r="AQ175">
        <v>16784</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2577</v>
      </c>
      <c r="B176">
        <v>2.37</v>
      </c>
      <c r="C176">
        <v>2.23</v>
      </c>
      <c r="D176">
        <v>2.41</v>
      </c>
      <c r="E176">
        <v>2.19</v>
      </c>
      <c r="F176">
        <v>2.35</v>
      </c>
      <c r="G176">
        <v>2.27264</v>
      </c>
      <c r="H176">
        <v>2.38</v>
      </c>
      <c r="I176">
        <v>2.96</v>
      </c>
      <c r="J176">
        <v>2.61</v>
      </c>
      <c r="K176">
        <v>2.5499999999999998</v>
      </c>
      <c r="L176">
        <v>2.3035899999999998</v>
      </c>
      <c r="M176">
        <v>2.29</v>
      </c>
      <c r="N176">
        <v>2.69</v>
      </c>
      <c r="O176">
        <v>2.7033399999999999</v>
      </c>
      <c r="P176">
        <v>2.59</v>
      </c>
      <c r="Q176">
        <v>2.5099999999999998</v>
      </c>
      <c r="R176">
        <v>2.4300000000000002</v>
      </c>
      <c r="S176">
        <v>2.59</v>
      </c>
      <c r="T176">
        <v>2.17</v>
      </c>
      <c r="U176">
        <v>2.2000000000000002</v>
      </c>
      <c r="V176">
        <v>3.2277200000000001</v>
      </c>
      <c r="W176">
        <v>2.72</v>
      </c>
      <c r="X176">
        <v>3.63076</v>
      </c>
      <c r="Y176">
        <v>2.8978299999999999</v>
      </c>
      <c r="Z176">
        <v>3.31</v>
      </c>
      <c r="AA176">
        <v>3.33</v>
      </c>
      <c r="AB176">
        <v>3.07</v>
      </c>
      <c r="AC176">
        <v>3.01</v>
      </c>
      <c r="AD176">
        <v>2.85</v>
      </c>
      <c r="AE176">
        <v>3.19</v>
      </c>
      <c r="AF176">
        <v>2.96</v>
      </c>
      <c r="AG176">
        <v>2.81</v>
      </c>
      <c r="AH176">
        <v>3.0895600000000001</v>
      </c>
      <c r="AI176">
        <v>3.34</v>
      </c>
      <c r="AJ176">
        <v>2.84</v>
      </c>
      <c r="AK176">
        <v>2.96</v>
      </c>
      <c r="AL176">
        <v>2.93</v>
      </c>
      <c r="AM176">
        <v>3</v>
      </c>
      <c r="AN176">
        <v>1.24</v>
      </c>
      <c r="AO176">
        <v>2.08</v>
      </c>
      <c r="AP176">
        <v>2.06</v>
      </c>
      <c r="AQ176">
        <v>2.11</v>
      </c>
      <c r="AR176">
        <v>1.96</v>
      </c>
      <c r="AS176">
        <v>1.65</v>
      </c>
      <c r="AT176">
        <v>1.64</v>
      </c>
      <c r="AU176">
        <v>1.68</v>
      </c>
      <c r="AV176">
        <v>1.39</v>
      </c>
      <c r="AW176">
        <v>1.41</v>
      </c>
      <c r="AX176">
        <v>1.42</v>
      </c>
      <c r="AY176">
        <v>1.54</v>
      </c>
      <c r="AZ176">
        <v>0.14000000000000001</v>
      </c>
      <c r="BA176">
        <v>1.53</v>
      </c>
      <c r="BB176">
        <v>2.14</v>
      </c>
      <c r="BC176">
        <v>1.73</v>
      </c>
      <c r="BD176"/>
      <c r="BE176"/>
      <c r="BF176"/>
      <c r="BG176"/>
      <c r="BH176"/>
      <c r="BI176"/>
      <c r="BJ176"/>
      <c r="BK176"/>
      <c r="BL176"/>
      <c r="BM176"/>
      <c r="BN176"/>
      <c r="BO176"/>
      <c r="BP176"/>
      <c r="BQ176"/>
      <c r="BR176"/>
      <c r="BS176"/>
      <c r="BT176"/>
    </row>
    <row r="177" spans="1:72" x14ac:dyDescent="0.3">
      <c r="A177" t="s">
        <v>2578</v>
      </c>
      <c r="B177">
        <v>2.37</v>
      </c>
      <c r="C177">
        <v>2.23</v>
      </c>
      <c r="D177">
        <v>2.41</v>
      </c>
      <c r="E177">
        <v>2.19</v>
      </c>
      <c r="F177">
        <v>2.35</v>
      </c>
      <c r="G177">
        <v>2.27264</v>
      </c>
      <c r="H177">
        <v>2.38</v>
      </c>
      <c r="I177">
        <v>2.96</v>
      </c>
      <c r="J177">
        <v>2.61</v>
      </c>
      <c r="K177">
        <v>2.5499999999999998</v>
      </c>
      <c r="L177">
        <v>2.3035899999999998</v>
      </c>
      <c r="M177">
        <v>2.29</v>
      </c>
      <c r="N177">
        <v>2.69</v>
      </c>
      <c r="O177">
        <v>2.7033399999999999</v>
      </c>
      <c r="P177">
        <v>2.59</v>
      </c>
      <c r="Q177">
        <v>2.5099999999999998</v>
      </c>
      <c r="R177">
        <v>2.4300000000000002</v>
      </c>
      <c r="S177">
        <v>2.59</v>
      </c>
      <c r="T177">
        <v>2.17</v>
      </c>
      <c r="U177">
        <v>2.2000000000000002</v>
      </c>
      <c r="V177">
        <v>3.2277200000000001</v>
      </c>
      <c r="W177">
        <v>2.72</v>
      </c>
      <c r="X177">
        <v>3.63076</v>
      </c>
      <c r="Y177">
        <v>3.1797466666666665</v>
      </c>
      <c r="Z177">
        <v>3.31</v>
      </c>
      <c r="AA177">
        <v>3.33</v>
      </c>
      <c r="AB177">
        <v>3.07</v>
      </c>
      <c r="AC177">
        <v>3.01</v>
      </c>
      <c r="AD177">
        <v>2.85</v>
      </c>
      <c r="AE177">
        <v>3.19</v>
      </c>
      <c r="AF177">
        <v>2.96</v>
      </c>
      <c r="AG177">
        <v>2.81</v>
      </c>
      <c r="AH177">
        <v>3.0895600000000001</v>
      </c>
      <c r="AI177">
        <v>3.34</v>
      </c>
      <c r="AJ177">
        <v>2.84</v>
      </c>
      <c r="AK177">
        <v>2.96</v>
      </c>
      <c r="AL177">
        <v>2.93</v>
      </c>
      <c r="AM177">
        <v>3</v>
      </c>
      <c r="AN177">
        <v>1.24</v>
      </c>
      <c r="AO177">
        <v>2.08</v>
      </c>
      <c r="AP177">
        <v>2.06</v>
      </c>
      <c r="AQ177">
        <v>2.11</v>
      </c>
      <c r="AR177">
        <v>1.96</v>
      </c>
      <c r="AS177">
        <v>1.65</v>
      </c>
      <c r="AT177">
        <v>1.64</v>
      </c>
      <c r="AU177">
        <v>1.68</v>
      </c>
      <c r="AV177">
        <v>1.39</v>
      </c>
      <c r="AW177">
        <v>1.41</v>
      </c>
      <c r="AX177">
        <v>1.42</v>
      </c>
      <c r="AY177">
        <v>1.54</v>
      </c>
      <c r="AZ177">
        <v>0.14000000000000001</v>
      </c>
      <c r="BA177">
        <v>1.53</v>
      </c>
      <c r="BB177">
        <v>2.14</v>
      </c>
      <c r="BC177">
        <v>1.73</v>
      </c>
      <c r="BD177"/>
      <c r="BE177"/>
      <c r="BF177"/>
      <c r="BG177"/>
      <c r="BH177"/>
      <c r="BI177"/>
      <c r="BJ177"/>
      <c r="BK177"/>
      <c r="BL177"/>
      <c r="BM177"/>
      <c r="BN177"/>
      <c r="BO177"/>
      <c r="BP177"/>
      <c r="BQ177"/>
      <c r="BR177"/>
      <c r="BS177"/>
      <c r="BT177"/>
    </row>
    <row r="178" spans="1:72" x14ac:dyDescent="0.3">
      <c r="A178" t="s">
        <v>2654</v>
      </c>
      <c r="B178" t="s">
        <v>2904</v>
      </c>
      <c r="C178" t="s">
        <v>2655</v>
      </c>
      <c r="D178" t="s">
        <v>2656</v>
      </c>
      <c r="E178" t="s">
        <v>2657</v>
      </c>
      <c r="F178" t="s">
        <v>2658</v>
      </c>
      <c r="G178" t="s">
        <v>2659</v>
      </c>
      <c r="H178" t="s">
        <v>2660</v>
      </c>
      <c r="I178" t="s">
        <v>2661</v>
      </c>
      <c r="J178" t="s">
        <v>2662</v>
      </c>
      <c r="K178" t="s">
        <v>2663</v>
      </c>
      <c r="L178" t="s">
        <v>2664</v>
      </c>
      <c r="M178" t="s">
        <v>2665</v>
      </c>
      <c r="N178" t="s">
        <v>2666</v>
      </c>
      <c r="O178" t="s">
        <v>2667</v>
      </c>
      <c r="P178" t="s">
        <v>2668</v>
      </c>
      <c r="Q178" t="s">
        <v>2669</v>
      </c>
      <c r="R178" t="s">
        <v>2670</v>
      </c>
      <c r="S178" t="s">
        <v>2671</v>
      </c>
      <c r="T178" t="s">
        <v>2672</v>
      </c>
      <c r="U178" t="s">
        <v>2673</v>
      </c>
      <c r="V178" t="s">
        <v>2674</v>
      </c>
      <c r="W178" t="s">
        <v>2675</v>
      </c>
      <c r="X178" t="s">
        <v>2676</v>
      </c>
      <c r="Y178" t="s">
        <v>2677</v>
      </c>
      <c r="Z178" t="s">
        <v>2678</v>
      </c>
      <c r="AA178" t="s">
        <v>2679</v>
      </c>
      <c r="AB178" t="s">
        <v>2680</v>
      </c>
      <c r="AC178" t="s">
        <v>2681</v>
      </c>
      <c r="AD178" t="s">
        <v>2682</v>
      </c>
      <c r="AE178" t="s">
        <v>2683</v>
      </c>
      <c r="AF178" t="s">
        <v>2684</v>
      </c>
      <c r="AG178" t="s">
        <v>2685</v>
      </c>
      <c r="AH178" t="s">
        <v>2686</v>
      </c>
      <c r="AI178" t="s">
        <v>2687</v>
      </c>
      <c r="AJ178" t="s">
        <v>2688</v>
      </c>
      <c r="AK178" t="s">
        <v>2689</v>
      </c>
      <c r="AL178" t="s">
        <v>2690</v>
      </c>
      <c r="AM178" t="s">
        <v>2691</v>
      </c>
      <c r="AN178" t="s">
        <v>2692</v>
      </c>
      <c r="AO178" t="s">
        <v>2693</v>
      </c>
      <c r="AP178" t="s">
        <v>2694</v>
      </c>
      <c r="AQ178" t="s">
        <v>2695</v>
      </c>
      <c r="AR178" t="s">
        <v>2696</v>
      </c>
      <c r="AS178" t="s">
        <v>2697</v>
      </c>
      <c r="AT178" t="s">
        <v>2698</v>
      </c>
      <c r="AU178" t="s">
        <v>2699</v>
      </c>
      <c r="AV178" t="s">
        <v>2700</v>
      </c>
      <c r="AW178" t="s">
        <v>2701</v>
      </c>
      <c r="AX178" t="s">
        <v>2702</v>
      </c>
      <c r="AY178" t="s">
        <v>2703</v>
      </c>
      <c r="AZ178" t="s">
        <v>2704</v>
      </c>
      <c r="BA178" t="s">
        <v>2705</v>
      </c>
      <c r="BB178" t="s">
        <v>2706</v>
      </c>
      <c r="BC178" t="s">
        <v>2707</v>
      </c>
      <c r="BD178" s="80"/>
      <c r="BE178" s="80"/>
      <c r="BF178" s="80"/>
      <c r="BG178" s="80"/>
      <c r="BH178" s="80"/>
      <c r="BI178" s="80"/>
      <c r="BJ178" s="80"/>
      <c r="BK178" s="80"/>
      <c r="BL178" s="80"/>
      <c r="BM178" s="80"/>
      <c r="BN178" s="80"/>
      <c r="BO178" s="80"/>
      <c r="BP178" s="80"/>
      <c r="BQ178" s="80"/>
    </row>
    <row r="179" spans="1:72" x14ac:dyDescent="0.3">
      <c r="A179" t="s">
        <v>2708</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s="80"/>
      <c r="BE179" s="80"/>
      <c r="BF179" s="80"/>
      <c r="BG179" s="80"/>
      <c r="BH179" s="80"/>
      <c r="BI179" s="80"/>
      <c r="BJ179" s="80"/>
      <c r="BK179" s="80"/>
      <c r="BL179" s="80"/>
      <c r="BM179" s="80"/>
      <c r="BN179" s="80"/>
      <c r="BO179" s="80"/>
      <c r="BP179" s="80"/>
      <c r="BQ179" s="80"/>
    </row>
    <row r="180" spans="1:72" x14ac:dyDescent="0.3">
      <c r="A180" t="s">
        <v>2709</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2710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37652</v>
      </c>
      <c r="C213" s="132">
        <f t="shared" ref="C213:BL213" si="7">INDEX(C$129:C$212,MATCH($A$213,$A$129:$A$212,0),1)</f>
        <v>44560</v>
      </c>
      <c r="D213" s="132">
        <f t="shared" si="7"/>
        <v>44712.76</v>
      </c>
      <c r="E213" s="132">
        <f t="shared" si="7"/>
        <v>43223</v>
      </c>
      <c r="F213" s="132">
        <f t="shared" si="7"/>
        <v>39847</v>
      </c>
      <c r="G213" s="132">
        <f t="shared" si="7"/>
        <v>39991</v>
      </c>
      <c r="H213" s="132">
        <f t="shared" si="7"/>
        <v>32528.02</v>
      </c>
      <c r="I213" s="132">
        <f t="shared" si="7"/>
        <v>30034</v>
      </c>
      <c r="J213" s="132">
        <f t="shared" si="7"/>
        <v>46790</v>
      </c>
      <c r="K213" s="132">
        <f t="shared" si="7"/>
        <v>35013</v>
      </c>
      <c r="L213" s="132">
        <f t="shared" si="7"/>
        <v>32593.14</v>
      </c>
      <c r="M213" s="132">
        <f t="shared" si="7"/>
        <v>41242</v>
      </c>
      <c r="N213" s="132">
        <f t="shared" si="7"/>
        <v>55960</v>
      </c>
      <c r="O213" s="132">
        <f t="shared" si="7"/>
        <v>47675</v>
      </c>
      <c r="P213" s="132">
        <f t="shared" si="7"/>
        <v>23910.99</v>
      </c>
      <c r="Q213" s="132">
        <f t="shared" si="7"/>
        <v>36417</v>
      </c>
      <c r="R213" s="132">
        <f t="shared" si="7"/>
        <v>47959</v>
      </c>
      <c r="S213" s="132">
        <f t="shared" si="7"/>
        <v>34440</v>
      </c>
      <c r="T213" s="132">
        <f t="shared" si="7"/>
        <v>40553.43</v>
      </c>
      <c r="U213" s="132">
        <f t="shared" si="7"/>
        <v>38973</v>
      </c>
      <c r="V213" s="132">
        <f t="shared" si="7"/>
        <v>34878</v>
      </c>
      <c r="W213" s="132">
        <f t="shared" si="7"/>
        <v>35853</v>
      </c>
      <c r="X213" s="132">
        <f t="shared" si="7"/>
        <v>73586.16</v>
      </c>
      <c r="Y213" s="132">
        <f t="shared" si="7"/>
        <v>38272</v>
      </c>
      <c r="Z213" s="132">
        <f t="shared" si="7"/>
        <v>57657</v>
      </c>
      <c r="AA213" s="132">
        <f t="shared" si="7"/>
        <v>39663</v>
      </c>
      <c r="AB213" s="132">
        <f t="shared" si="7"/>
        <v>37713.17</v>
      </c>
      <c r="AC213" s="132">
        <f t="shared" si="7"/>
        <v>42929</v>
      </c>
      <c r="AD213" s="132">
        <f t="shared" si="7"/>
        <v>68453</v>
      </c>
      <c r="AE213" s="132">
        <f t="shared" si="7"/>
        <v>34770</v>
      </c>
      <c r="AF213" s="132">
        <f t="shared" si="7"/>
        <v>44293.72</v>
      </c>
      <c r="AG213" s="132">
        <f t="shared" si="7"/>
        <v>36166</v>
      </c>
      <c r="AH213" s="132">
        <f t="shared" si="7"/>
        <v>49238</v>
      </c>
      <c r="AI213" s="132">
        <f t="shared" si="7"/>
        <v>33388</v>
      </c>
      <c r="AJ213" s="132">
        <f t="shared" si="7"/>
        <v>40403.31</v>
      </c>
      <c r="AK213" s="132">
        <f t="shared" si="7"/>
        <v>38955</v>
      </c>
      <c r="AL213" s="132">
        <f t="shared" si="7"/>
        <v>44132</v>
      </c>
      <c r="AM213" s="132">
        <f t="shared" si="7"/>
        <v>29150</v>
      </c>
      <c r="AN213" s="132">
        <f t="shared" si="7"/>
        <v>28511.74</v>
      </c>
      <c r="AO213" s="132">
        <f t="shared" si="7"/>
        <v>29880</v>
      </c>
      <c r="AP213" s="132">
        <f t="shared" si="7"/>
        <v>34529</v>
      </c>
      <c r="AQ213" s="132">
        <f t="shared" si="7"/>
        <v>23232</v>
      </c>
      <c r="AR213" s="132">
        <f t="shared" si="7"/>
        <v>26160.51</v>
      </c>
      <c r="AS213" s="132">
        <f t="shared" si="7"/>
        <v>36865</v>
      </c>
      <c r="AT213" s="132">
        <f t="shared" si="7"/>
        <v>29713</v>
      </c>
      <c r="AU213" s="132">
        <f t="shared" si="7"/>
        <v>19793</v>
      </c>
      <c r="AV213" s="132">
        <f t="shared" si="7"/>
        <v>22869.11</v>
      </c>
      <c r="AW213" s="132">
        <f t="shared" si="7"/>
        <v>16292</v>
      </c>
      <c r="AX213" s="132">
        <f t="shared" si="7"/>
        <v>16215</v>
      </c>
      <c r="AY213" s="132">
        <f t="shared" si="7"/>
        <v>16631</v>
      </c>
      <c r="AZ213" s="132">
        <f t="shared" si="7"/>
        <v>3902</v>
      </c>
      <c r="BA213" s="132">
        <f t="shared" si="7"/>
        <v>3504</v>
      </c>
      <c r="BB213" s="132">
        <f t="shared" si="7"/>
        <v>3032</v>
      </c>
      <c r="BC213" s="132">
        <f t="shared" si="7"/>
        <v>3015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37652</v>
      </c>
      <c r="C215" s="80">
        <f t="shared" ref="C215:BL215" si="8">C213</f>
        <v>44560</v>
      </c>
      <c r="D215" s="80">
        <f t="shared" si="8"/>
        <v>44712.76</v>
      </c>
      <c r="E215" s="80">
        <f t="shared" si="8"/>
        <v>43223</v>
      </c>
      <c r="F215" s="80">
        <f t="shared" si="8"/>
        <v>39847</v>
      </c>
      <c r="G215" s="80">
        <f t="shared" si="8"/>
        <v>39991</v>
      </c>
      <c r="H215" s="80">
        <f t="shared" si="8"/>
        <v>32528.02</v>
      </c>
      <c r="I215" s="80">
        <f t="shared" si="8"/>
        <v>30034</v>
      </c>
      <c r="J215" s="80">
        <f t="shared" si="8"/>
        <v>46790</v>
      </c>
      <c r="K215" s="80">
        <f t="shared" si="8"/>
        <v>35013</v>
      </c>
      <c r="L215" s="80">
        <f t="shared" si="8"/>
        <v>32593.14</v>
      </c>
      <c r="M215" s="80">
        <f t="shared" si="8"/>
        <v>41242</v>
      </c>
      <c r="N215" s="80">
        <f t="shared" si="8"/>
        <v>55960</v>
      </c>
      <c r="O215" s="80">
        <f t="shared" si="8"/>
        <v>47675</v>
      </c>
      <c r="P215" s="80">
        <f t="shared" si="8"/>
        <v>23910.99</v>
      </c>
      <c r="Q215" s="80">
        <f t="shared" si="8"/>
        <v>36417</v>
      </c>
      <c r="R215" s="80">
        <f t="shared" si="8"/>
        <v>47959</v>
      </c>
      <c r="S215" s="80">
        <f t="shared" si="8"/>
        <v>34440</v>
      </c>
      <c r="T215" s="80">
        <f t="shared" si="8"/>
        <v>40553.43</v>
      </c>
      <c r="U215" s="80">
        <f t="shared" si="8"/>
        <v>38973</v>
      </c>
      <c r="V215" s="80">
        <f t="shared" si="8"/>
        <v>34878</v>
      </c>
      <c r="W215" s="80">
        <f t="shared" si="8"/>
        <v>35853</v>
      </c>
      <c r="X215" s="80">
        <f t="shared" si="8"/>
        <v>73586.16</v>
      </c>
      <c r="Y215" s="80">
        <f t="shared" si="8"/>
        <v>38272</v>
      </c>
      <c r="Z215" s="80">
        <f t="shared" si="8"/>
        <v>57657</v>
      </c>
      <c r="AA215" s="80">
        <f t="shared" si="8"/>
        <v>39663</v>
      </c>
      <c r="AB215" s="80">
        <f t="shared" si="8"/>
        <v>37713.17</v>
      </c>
      <c r="AC215" s="80">
        <f t="shared" si="8"/>
        <v>42929</v>
      </c>
      <c r="AD215" s="80">
        <f t="shared" si="8"/>
        <v>68453</v>
      </c>
      <c r="AE215" s="80">
        <f t="shared" si="8"/>
        <v>34770</v>
      </c>
      <c r="AF215" s="80">
        <f t="shared" si="8"/>
        <v>44293.72</v>
      </c>
      <c r="AG215" s="80">
        <f t="shared" si="8"/>
        <v>36166</v>
      </c>
      <c r="AH215" s="80">
        <f t="shared" si="8"/>
        <v>49238</v>
      </c>
      <c r="AI215" s="80">
        <f t="shared" si="8"/>
        <v>33388</v>
      </c>
      <c r="AJ215" s="80">
        <f t="shared" si="8"/>
        <v>40403.31</v>
      </c>
      <c r="AK215" s="80">
        <f t="shared" si="8"/>
        <v>38955</v>
      </c>
      <c r="AL215" s="80">
        <f t="shared" si="8"/>
        <v>44132</v>
      </c>
      <c r="AM215" s="80">
        <f t="shared" si="8"/>
        <v>29150</v>
      </c>
      <c r="AN215" s="80">
        <f t="shared" si="8"/>
        <v>28511.74</v>
      </c>
      <c r="AO215" s="80">
        <f t="shared" si="8"/>
        <v>29880</v>
      </c>
      <c r="AP215" s="80">
        <f t="shared" si="8"/>
        <v>34529</v>
      </c>
      <c r="AQ215" s="80">
        <f t="shared" si="8"/>
        <v>23232</v>
      </c>
      <c r="AR215" s="80">
        <f t="shared" si="8"/>
        <v>26160.51</v>
      </c>
      <c r="AS215" s="80">
        <f t="shared" si="8"/>
        <v>36865</v>
      </c>
      <c r="AT215" s="80">
        <f t="shared" si="8"/>
        <v>29713</v>
      </c>
      <c r="AU215" s="80">
        <f t="shared" si="8"/>
        <v>19793</v>
      </c>
      <c r="AV215" s="80">
        <f t="shared" si="8"/>
        <v>22869.11</v>
      </c>
      <c r="AW215" s="80">
        <f t="shared" si="8"/>
        <v>16292</v>
      </c>
      <c r="AX215" s="80">
        <f t="shared" si="8"/>
        <v>16215</v>
      </c>
      <c r="AY215" s="80">
        <f t="shared" si="8"/>
        <v>16631</v>
      </c>
      <c r="AZ215" s="80">
        <f t="shared" si="8"/>
        <v>3902</v>
      </c>
      <c r="BA215" s="80">
        <f t="shared" si="8"/>
        <v>3504</v>
      </c>
      <c r="BB215" s="80">
        <f t="shared" si="8"/>
        <v>3032</v>
      </c>
      <c r="BC215" s="80">
        <f t="shared" si="8"/>
        <v>3015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2903</v>
      </c>
      <c r="C219" t="s">
        <v>2414</v>
      </c>
      <c r="D219" t="s">
        <v>2415</v>
      </c>
      <c r="E219" t="s">
        <v>2416</v>
      </c>
      <c r="F219" t="s">
        <v>2417</v>
      </c>
      <c r="G219" t="s">
        <v>2418</v>
      </c>
      <c r="H219" t="s">
        <v>2419</v>
      </c>
      <c r="I219" t="s">
        <v>2420</v>
      </c>
      <c r="J219" t="s">
        <v>2421</v>
      </c>
      <c r="K219" t="s">
        <v>2422</v>
      </c>
      <c r="L219" t="s">
        <v>2423</v>
      </c>
      <c r="M219" t="s">
        <v>2424</v>
      </c>
      <c r="N219" t="s">
        <v>2425</v>
      </c>
      <c r="O219" t="s">
        <v>2426</v>
      </c>
      <c r="P219" t="s">
        <v>2427</v>
      </c>
      <c r="Q219" t="s">
        <v>2428</v>
      </c>
      <c r="R219" t="s">
        <v>2429</v>
      </c>
      <c r="S219" t="s">
        <v>2430</v>
      </c>
      <c r="T219" t="s">
        <v>2431</v>
      </c>
      <c r="U219" t="s">
        <v>2432</v>
      </c>
      <c r="V219" t="s">
        <v>2433</v>
      </c>
      <c r="W219" t="s">
        <v>2434</v>
      </c>
      <c r="X219" t="s">
        <v>2435</v>
      </c>
      <c r="Y219" t="s">
        <v>2436</v>
      </c>
      <c r="Z219" t="s">
        <v>2437</v>
      </c>
      <c r="AA219" t="s">
        <v>2438</v>
      </c>
      <c r="AB219" t="s">
        <v>2439</v>
      </c>
      <c r="AC219" t="s">
        <v>2440</v>
      </c>
      <c r="AD219" t="s">
        <v>2441</v>
      </c>
      <c r="AE219" t="s">
        <v>2442</v>
      </c>
      <c r="AF219" t="s">
        <v>2443</v>
      </c>
      <c r="AG219" t="s">
        <v>2444</v>
      </c>
      <c r="AH219" t="s">
        <v>2445</v>
      </c>
      <c r="AI219" t="s">
        <v>2446</v>
      </c>
      <c r="AJ219" t="s">
        <v>2447</v>
      </c>
      <c r="AK219" t="s">
        <v>2448</v>
      </c>
      <c r="AL219" t="s">
        <v>2449</v>
      </c>
      <c r="AM219" t="s">
        <v>2450</v>
      </c>
      <c r="AN219" t="s">
        <v>2451</v>
      </c>
      <c r="AO219" t="s">
        <v>2452</v>
      </c>
      <c r="AP219" t="s">
        <v>2453</v>
      </c>
      <c r="AQ219" t="s">
        <v>2454</v>
      </c>
      <c r="AR219" t="s">
        <v>2455</v>
      </c>
      <c r="AS219" t="s">
        <v>2456</v>
      </c>
      <c r="AT219" t="s">
        <v>2457</v>
      </c>
      <c r="AU219" t="s">
        <v>2458</v>
      </c>
      <c r="AV219" t="s">
        <v>2459</v>
      </c>
      <c r="AW219" t="s">
        <v>2460</v>
      </c>
      <c r="AX219" t="s">
        <v>2461</v>
      </c>
      <c r="AY219" t="s">
        <v>2462</v>
      </c>
      <c r="AZ219" t="s">
        <v>2463</v>
      </c>
      <c r="BA219" t="s">
        <v>2464</v>
      </c>
      <c r="BB219" t="s">
        <v>2465</v>
      </c>
      <c r="BC219" t="s">
        <v>2466</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13685776</v>
      </c>
      <c r="C221">
        <v>6644521</v>
      </c>
      <c r="D221">
        <v>27437254.620000001</v>
      </c>
      <c r="E221">
        <v>20272255</v>
      </c>
      <c r="F221">
        <v>13757508</v>
      </c>
      <c r="G221">
        <v>6756962</v>
      </c>
      <c r="H221">
        <v>31192519.510000002</v>
      </c>
      <c r="I221">
        <v>24126753</v>
      </c>
      <c r="J221">
        <v>15325472</v>
      </c>
      <c r="K221">
        <v>7571021</v>
      </c>
      <c r="L221">
        <v>29714104.960000001</v>
      </c>
      <c r="M221">
        <v>22873532</v>
      </c>
      <c r="N221">
        <v>16072155</v>
      </c>
      <c r="O221">
        <v>8048131</v>
      </c>
      <c r="P221">
        <v>30077923.390000001</v>
      </c>
      <c r="Q221">
        <v>22375914</v>
      </c>
      <c r="R221">
        <v>14907317</v>
      </c>
      <c r="S221">
        <v>7692376</v>
      </c>
      <c r="T221">
        <v>30689644.32</v>
      </c>
      <c r="U221">
        <v>24215530</v>
      </c>
      <c r="V221">
        <v>17668715</v>
      </c>
      <c r="W221">
        <v>8072532</v>
      </c>
      <c r="X221">
        <v>39154851.899999999</v>
      </c>
      <c r="Y221">
        <v>28356349</v>
      </c>
      <c r="Z221">
        <v>19742240</v>
      </c>
      <c r="AA221">
        <v>9896681</v>
      </c>
      <c r="AB221">
        <v>36003173.32</v>
      </c>
      <c r="AC221">
        <v>26892212</v>
      </c>
      <c r="AD221">
        <v>17943522</v>
      </c>
      <c r="AE221">
        <v>9473561</v>
      </c>
      <c r="AF221">
        <v>36230002.920000002</v>
      </c>
      <c r="AG221">
        <v>27430386</v>
      </c>
      <c r="AH221">
        <v>19111060</v>
      </c>
      <c r="AI221">
        <v>9925517</v>
      </c>
      <c r="AJ221">
        <v>34899078.380000003</v>
      </c>
      <c r="AK221">
        <v>26512115</v>
      </c>
      <c r="AL221">
        <v>17702077</v>
      </c>
      <c r="AM221">
        <v>8960910</v>
      </c>
      <c r="AN221">
        <v>22344423.960000001</v>
      </c>
      <c r="AO221">
        <v>18647898</v>
      </c>
      <c r="AP221">
        <v>12436862</v>
      </c>
      <c r="AQ221">
        <v>6285696</v>
      </c>
      <c r="AR221">
        <v>20667027.859999999</v>
      </c>
      <c r="AS221">
        <v>14835392</v>
      </c>
      <c r="AT221">
        <v>9914111</v>
      </c>
      <c r="AU221">
        <v>5001729</v>
      </c>
      <c r="AV221">
        <v>0</v>
      </c>
      <c r="AW221">
        <v>0</v>
      </c>
      <c r="AX221">
        <v>8764241</v>
      </c>
      <c r="AY221">
        <v>4568217</v>
      </c>
      <c r="AZ221">
        <v>16409036</v>
      </c>
      <c r="BA221">
        <v>15988854</v>
      </c>
      <c r="BB221">
        <v>11456324</v>
      </c>
      <c r="BC221">
        <v>5123729</v>
      </c>
    </row>
    <row r="222" spans="1:118" x14ac:dyDescent="0.3">
      <c r="A222" t="s">
        <v>2729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26128930.710000001</v>
      </c>
      <c r="AW222">
        <v>20005525</v>
      </c>
      <c r="AX222">
        <v>0</v>
      </c>
      <c r="AY222">
        <v>0</v>
      </c>
      <c r="AZ222">
        <v>0</v>
      </c>
      <c r="BA222">
        <v>0</v>
      </c>
      <c r="BB222">
        <v>0</v>
      </c>
      <c r="BC222">
        <v>0</v>
      </c>
    </row>
    <row r="223" spans="1:118" x14ac:dyDescent="0.3">
      <c r="A223" t="s">
        <v>883</v>
      </c>
      <c r="B223">
        <v>26385915</v>
      </c>
      <c r="C223">
        <v>13009079</v>
      </c>
      <c r="D223">
        <v>51841589.130000003</v>
      </c>
      <c r="E223">
        <v>38816743</v>
      </c>
      <c r="F223">
        <v>25868567</v>
      </c>
      <c r="G223">
        <v>13006390</v>
      </c>
      <c r="H223">
        <v>37228819.710000001</v>
      </c>
      <c r="I223">
        <v>27471238</v>
      </c>
      <c r="J223">
        <v>17898856</v>
      </c>
      <c r="K223">
        <v>8847112</v>
      </c>
      <c r="L223">
        <v>33879090.920000002</v>
      </c>
      <c r="M223">
        <v>24960280</v>
      </c>
      <c r="N223">
        <v>16404278</v>
      </c>
      <c r="O223">
        <v>8079404</v>
      </c>
      <c r="P223">
        <v>30150695.02</v>
      </c>
      <c r="Q223">
        <v>21986347</v>
      </c>
      <c r="R223">
        <v>14248509</v>
      </c>
      <c r="S223">
        <v>6916847</v>
      </c>
      <c r="T223">
        <v>21667312.989999998</v>
      </c>
      <c r="U223">
        <v>14839107</v>
      </c>
      <c r="V223">
        <v>8577375</v>
      </c>
      <c r="W223">
        <v>4073423</v>
      </c>
      <c r="X223">
        <v>20495178</v>
      </c>
      <c r="Y223">
        <v>16906820</v>
      </c>
      <c r="Z223">
        <v>10955741</v>
      </c>
      <c r="AA223">
        <v>5455517</v>
      </c>
      <c r="AB223">
        <v>18921752.09</v>
      </c>
      <c r="AC223">
        <v>13800526</v>
      </c>
      <c r="AD223">
        <v>8907935</v>
      </c>
      <c r="AE223">
        <v>4285895</v>
      </c>
      <c r="AF223">
        <v>16541144.310000001</v>
      </c>
      <c r="AG223">
        <v>12330374</v>
      </c>
      <c r="AH223">
        <v>7932969</v>
      </c>
      <c r="AI223">
        <v>3890950</v>
      </c>
      <c r="AJ223">
        <v>15629877.41</v>
      </c>
      <c r="AK223">
        <v>11728109</v>
      </c>
      <c r="AL223">
        <v>7890774</v>
      </c>
      <c r="AM223">
        <v>4029135</v>
      </c>
      <c r="AN223">
        <v>17675273.030000001</v>
      </c>
      <c r="AO223">
        <v>13421192</v>
      </c>
      <c r="AP223">
        <v>8998315</v>
      </c>
      <c r="AQ223">
        <v>4520852</v>
      </c>
      <c r="AR223">
        <v>19366881.32</v>
      </c>
      <c r="AS223">
        <v>14612821</v>
      </c>
      <c r="AT223">
        <v>9800943</v>
      </c>
      <c r="AU223">
        <v>4930924</v>
      </c>
      <c r="AV223">
        <v>20110719.039999999</v>
      </c>
      <c r="AW223">
        <v>15008237</v>
      </c>
      <c r="AX223">
        <v>9864020</v>
      </c>
      <c r="AY223">
        <v>4859640</v>
      </c>
      <c r="AZ223">
        <v>18956028</v>
      </c>
      <c r="BA223">
        <v>14117415</v>
      </c>
      <c r="BB223">
        <v>9323358</v>
      </c>
      <c r="BC223">
        <v>4636258</v>
      </c>
    </row>
    <row r="224" spans="1:118" x14ac:dyDescent="0.3">
      <c r="A224" t="s">
        <v>2581</v>
      </c>
      <c r="B224">
        <v>0</v>
      </c>
      <c r="C224">
        <v>0</v>
      </c>
      <c r="D224">
        <v>0</v>
      </c>
      <c r="E224">
        <v>21145080</v>
      </c>
      <c r="F224">
        <v>14203567</v>
      </c>
      <c r="G224">
        <v>7237396</v>
      </c>
      <c r="H224">
        <v>27342646.640000001</v>
      </c>
      <c r="I224">
        <v>20105697</v>
      </c>
      <c r="J224">
        <v>13056549</v>
      </c>
      <c r="K224">
        <v>6447775</v>
      </c>
      <c r="L224">
        <v>24821823.859999999</v>
      </c>
      <c r="M224">
        <v>18352328</v>
      </c>
      <c r="N224">
        <v>12041631</v>
      </c>
      <c r="O224">
        <v>5918093</v>
      </c>
      <c r="P224">
        <v>21487350.550000001</v>
      </c>
      <c r="Q224">
        <v>15514602</v>
      </c>
      <c r="R224">
        <v>9962130</v>
      </c>
      <c r="S224">
        <v>4791314</v>
      </c>
      <c r="T224">
        <v>15464345.09</v>
      </c>
      <c r="U224">
        <v>10787909</v>
      </c>
      <c r="V224">
        <v>6664805</v>
      </c>
      <c r="W224">
        <v>3119121</v>
      </c>
      <c r="X224">
        <v>10153064.050000001</v>
      </c>
      <c r="Y224">
        <v>7189211</v>
      </c>
      <c r="Z224">
        <v>4602913</v>
      </c>
      <c r="AA224">
        <v>2270010</v>
      </c>
      <c r="AB224">
        <v>6224630.5899999999</v>
      </c>
      <c r="AC224">
        <v>4296752</v>
      </c>
      <c r="AD224">
        <v>2646122</v>
      </c>
      <c r="AE224">
        <v>1214074</v>
      </c>
      <c r="AF224">
        <v>3037080.04</v>
      </c>
      <c r="AG224">
        <v>2009077</v>
      </c>
      <c r="AH224">
        <v>1235289</v>
      </c>
      <c r="AI224">
        <v>571959</v>
      </c>
      <c r="AJ224">
        <v>2183059.14</v>
      </c>
      <c r="AK224">
        <v>1627591</v>
      </c>
      <c r="AL224">
        <v>1099681</v>
      </c>
      <c r="AM224">
        <v>553854</v>
      </c>
      <c r="AN224">
        <v>2510884.9900000002</v>
      </c>
      <c r="AO224">
        <v>1932875</v>
      </c>
      <c r="AP224">
        <v>1334733</v>
      </c>
      <c r="AQ224">
        <v>717962</v>
      </c>
      <c r="AR224">
        <v>3000999.3</v>
      </c>
      <c r="AS224">
        <v>2291729</v>
      </c>
      <c r="AT224">
        <v>1588964</v>
      </c>
      <c r="AU224">
        <v>816011</v>
      </c>
      <c r="AV224">
        <v>3336673.58</v>
      </c>
      <c r="AW224">
        <v>2442216</v>
      </c>
      <c r="AX224">
        <v>1600231</v>
      </c>
      <c r="AY224">
        <v>764651</v>
      </c>
      <c r="AZ224">
        <v>3028786</v>
      </c>
      <c r="BA224">
        <v>2269491</v>
      </c>
      <c r="BB224">
        <v>1506631</v>
      </c>
      <c r="BC224">
        <v>754580</v>
      </c>
    </row>
    <row r="225" spans="1:55" x14ac:dyDescent="0.3">
      <c r="A225" t="s">
        <v>2582</v>
      </c>
      <c r="B225">
        <v>0</v>
      </c>
      <c r="C225">
        <v>0</v>
      </c>
      <c r="D225">
        <v>0</v>
      </c>
      <c r="E225">
        <v>17671663</v>
      </c>
      <c r="F225">
        <v>11665000</v>
      </c>
      <c r="G225">
        <v>5768994</v>
      </c>
      <c r="H225">
        <v>9886173.0700000003</v>
      </c>
      <c r="I225">
        <v>7365541</v>
      </c>
      <c r="J225">
        <v>4842307</v>
      </c>
      <c r="K225">
        <v>2399337</v>
      </c>
      <c r="L225">
        <v>9057267.0600000005</v>
      </c>
      <c r="M225">
        <v>6607952</v>
      </c>
      <c r="N225">
        <v>4362647</v>
      </c>
      <c r="O225">
        <v>2161311</v>
      </c>
      <c r="P225">
        <v>8663344.4800000004</v>
      </c>
      <c r="Q225">
        <v>6471745</v>
      </c>
      <c r="R225">
        <v>4286379</v>
      </c>
      <c r="S225">
        <v>2125533</v>
      </c>
      <c r="T225">
        <v>6202967.9000000004</v>
      </c>
      <c r="U225">
        <v>4051198</v>
      </c>
      <c r="V225">
        <v>1912570</v>
      </c>
      <c r="W225">
        <v>954302</v>
      </c>
      <c r="X225">
        <v>10342113.949999999</v>
      </c>
      <c r="Y225">
        <v>9717609</v>
      </c>
      <c r="Z225">
        <v>6352828</v>
      </c>
      <c r="AA225">
        <v>3185507</v>
      </c>
      <c r="AB225">
        <v>12697121.5</v>
      </c>
      <c r="AC225">
        <v>9503774</v>
      </c>
      <c r="AD225">
        <v>6261813</v>
      </c>
      <c r="AE225">
        <v>3071821</v>
      </c>
      <c r="AF225">
        <v>13504064.27</v>
      </c>
      <c r="AG225">
        <v>10321297</v>
      </c>
      <c r="AH225">
        <v>6697680</v>
      </c>
      <c r="AI225">
        <v>3318991</v>
      </c>
      <c r="AJ225">
        <v>13446818.27</v>
      </c>
      <c r="AK225">
        <v>10100518</v>
      </c>
      <c r="AL225">
        <v>6791093</v>
      </c>
      <c r="AM225">
        <v>3475281</v>
      </c>
      <c r="AN225">
        <v>15164388.039999999</v>
      </c>
      <c r="AO225">
        <v>11488317</v>
      </c>
      <c r="AP225">
        <v>7663582</v>
      </c>
      <c r="AQ225">
        <v>3802890</v>
      </c>
      <c r="AR225">
        <v>16365882.02</v>
      </c>
      <c r="AS225">
        <v>12321092</v>
      </c>
      <c r="AT225">
        <v>8211979</v>
      </c>
      <c r="AU225">
        <v>4114913</v>
      </c>
      <c r="AV225">
        <v>16774045.460000001</v>
      </c>
      <c r="AW225">
        <v>12566021</v>
      </c>
      <c r="AX225">
        <v>8263789</v>
      </c>
      <c r="AY225">
        <v>4094989</v>
      </c>
      <c r="AZ225">
        <v>15927242</v>
      </c>
      <c r="BA225">
        <v>11847924</v>
      </c>
      <c r="BB225">
        <v>7816727</v>
      </c>
      <c r="BC225">
        <v>3881678</v>
      </c>
    </row>
    <row r="226" spans="1:55" x14ac:dyDescent="0.3">
      <c r="A226" t="s">
        <v>884</v>
      </c>
      <c r="B226">
        <v>1003171</v>
      </c>
      <c r="C226">
        <v>528381</v>
      </c>
      <c r="D226">
        <v>2875760.94</v>
      </c>
      <c r="E226">
        <v>2270624</v>
      </c>
      <c r="F226">
        <v>1621602</v>
      </c>
      <c r="G226">
        <v>779419</v>
      </c>
      <c r="H226">
        <v>2520818.7599999998</v>
      </c>
      <c r="I226">
        <v>1714655</v>
      </c>
      <c r="J226">
        <v>1112521</v>
      </c>
      <c r="K226">
        <v>528247</v>
      </c>
      <c r="L226">
        <v>2174515.14</v>
      </c>
      <c r="M226">
        <v>1637329</v>
      </c>
      <c r="N226">
        <v>1095915</v>
      </c>
      <c r="O226">
        <v>535771</v>
      </c>
      <c r="P226">
        <v>2198933.2599999998</v>
      </c>
      <c r="Q226">
        <v>1641258</v>
      </c>
      <c r="R226">
        <v>1090500</v>
      </c>
      <c r="S226">
        <v>525307</v>
      </c>
      <c r="T226">
        <v>1537699.86</v>
      </c>
      <c r="U226">
        <v>953920</v>
      </c>
      <c r="V226">
        <v>603810</v>
      </c>
      <c r="W226">
        <v>283623</v>
      </c>
      <c r="X226">
        <v>1315294.4099999999</v>
      </c>
      <c r="Y226">
        <v>994558</v>
      </c>
      <c r="Z226">
        <v>690005</v>
      </c>
      <c r="AA226">
        <v>330996</v>
      </c>
      <c r="AB226">
        <v>1240096.98</v>
      </c>
      <c r="AC226">
        <v>900571</v>
      </c>
      <c r="AD226">
        <v>610829</v>
      </c>
      <c r="AE226">
        <v>256583</v>
      </c>
      <c r="AF226">
        <v>786761.01</v>
      </c>
      <c r="AG226">
        <v>577759</v>
      </c>
      <c r="AH226">
        <v>381397</v>
      </c>
      <c r="AI226">
        <v>192636</v>
      </c>
      <c r="AJ226">
        <v>542519.79</v>
      </c>
      <c r="AK226">
        <v>385070</v>
      </c>
      <c r="AL226">
        <v>260510</v>
      </c>
      <c r="AM226">
        <v>128342</v>
      </c>
      <c r="AN226">
        <v>611378.64</v>
      </c>
      <c r="AO226">
        <v>419120</v>
      </c>
      <c r="AP226">
        <v>273708</v>
      </c>
      <c r="AQ226">
        <v>131759</v>
      </c>
      <c r="AR226">
        <v>589118.38</v>
      </c>
      <c r="AS226">
        <v>458343</v>
      </c>
      <c r="AT226">
        <v>336815</v>
      </c>
      <c r="AU226">
        <v>157672</v>
      </c>
      <c r="AV226">
        <v>784031.33</v>
      </c>
      <c r="AW226">
        <v>581928</v>
      </c>
      <c r="AX226">
        <v>378518</v>
      </c>
      <c r="AY226">
        <v>0</v>
      </c>
      <c r="AZ226">
        <v>0</v>
      </c>
      <c r="BA226">
        <v>0</v>
      </c>
      <c r="BB226">
        <v>0</v>
      </c>
      <c r="BC226">
        <v>0</v>
      </c>
    </row>
    <row r="227" spans="1:55" x14ac:dyDescent="0.3">
      <c r="A227" t="s">
        <v>2584</v>
      </c>
      <c r="B227">
        <v>93338</v>
      </c>
      <c r="C227">
        <v>60792</v>
      </c>
      <c r="D227">
        <v>70306.070000000007</v>
      </c>
      <c r="E227">
        <v>4788</v>
      </c>
      <c r="F227">
        <v>7341</v>
      </c>
      <c r="G227">
        <v>7421</v>
      </c>
      <c r="H227">
        <v>85867.51</v>
      </c>
      <c r="I227">
        <v>65891</v>
      </c>
      <c r="J227">
        <v>40625</v>
      </c>
      <c r="K227">
        <v>16805</v>
      </c>
      <c r="L227">
        <v>122974.18</v>
      </c>
      <c r="M227">
        <v>69405</v>
      </c>
      <c r="N227">
        <v>36464</v>
      </c>
      <c r="O227">
        <v>12578</v>
      </c>
      <c r="P227">
        <v>-5368.44</v>
      </c>
      <c r="Q227">
        <v>-8977</v>
      </c>
      <c r="R227">
        <v>-5751</v>
      </c>
      <c r="S227">
        <v>-3347</v>
      </c>
      <c r="T227">
        <v>-23896.52</v>
      </c>
      <c r="U227">
        <v>-11175</v>
      </c>
      <c r="V227">
        <v>-10411</v>
      </c>
      <c r="W227">
        <v>-6983</v>
      </c>
      <c r="X227">
        <v>10875</v>
      </c>
      <c r="Y227">
        <v>2978</v>
      </c>
      <c r="Z227">
        <v>0</v>
      </c>
      <c r="AA227">
        <v>0</v>
      </c>
      <c r="AB227">
        <v>3625</v>
      </c>
      <c r="AC227">
        <v>2447</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3109</v>
      </c>
      <c r="B228">
        <v>5765</v>
      </c>
      <c r="C228">
        <v>3223</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2585</v>
      </c>
      <c r="B229">
        <v>223687</v>
      </c>
      <c r="C229">
        <v>178999</v>
      </c>
      <c r="D229">
        <v>-144399.84</v>
      </c>
      <c r="E229">
        <v>105821</v>
      </c>
      <c r="F229">
        <v>-81090</v>
      </c>
      <c r="G229">
        <v>0</v>
      </c>
      <c r="H229">
        <v>-416414.81</v>
      </c>
      <c r="I229">
        <v>-529493</v>
      </c>
      <c r="J229">
        <v>-524959</v>
      </c>
      <c r="K229">
        <v>-159152</v>
      </c>
      <c r="L229">
        <v>201914.18</v>
      </c>
      <c r="M229">
        <v>304024</v>
      </c>
      <c r="N229">
        <v>322782</v>
      </c>
      <c r="O229">
        <v>320372</v>
      </c>
      <c r="P229">
        <v>-247517.6</v>
      </c>
      <c r="Q229">
        <v>68567</v>
      </c>
      <c r="R229">
        <v>56784</v>
      </c>
      <c r="S229">
        <v>171185</v>
      </c>
      <c r="T229">
        <v>-29634.35</v>
      </c>
      <c r="U229">
        <v>106865</v>
      </c>
      <c r="V229">
        <v>134778</v>
      </c>
      <c r="W229">
        <v>179320</v>
      </c>
      <c r="X229">
        <v>25736.07</v>
      </c>
      <c r="Y229">
        <v>423261</v>
      </c>
      <c r="Z229">
        <v>190802</v>
      </c>
      <c r="AA229">
        <v>-48352</v>
      </c>
      <c r="AB229">
        <v>19719.18</v>
      </c>
      <c r="AC229">
        <v>14844</v>
      </c>
      <c r="AD229">
        <v>8805</v>
      </c>
      <c r="AE229">
        <v>-34547</v>
      </c>
      <c r="AF229">
        <v>-3342.58</v>
      </c>
      <c r="AG229">
        <v>-22708</v>
      </c>
      <c r="AH229">
        <v>-26369</v>
      </c>
      <c r="AI229">
        <v>-75730</v>
      </c>
      <c r="AJ229">
        <v>78725.48</v>
      </c>
      <c r="AK229">
        <v>101658</v>
      </c>
      <c r="AL229">
        <v>51991</v>
      </c>
      <c r="AM229">
        <v>19158</v>
      </c>
      <c r="AN229">
        <v>1173.29</v>
      </c>
      <c r="AO229">
        <v>34888</v>
      </c>
      <c r="AP229">
        <v>5420</v>
      </c>
      <c r="AQ229">
        <v>-382</v>
      </c>
      <c r="AR229">
        <v>3580.14</v>
      </c>
      <c r="AS229">
        <v>-31878</v>
      </c>
      <c r="AT229">
        <v>-31137</v>
      </c>
      <c r="AU229">
        <v>-27538</v>
      </c>
      <c r="AV229">
        <v>-18911.39</v>
      </c>
      <c r="AW229">
        <v>1559</v>
      </c>
      <c r="AX229">
        <v>4921</v>
      </c>
      <c r="AY229">
        <v>0</v>
      </c>
      <c r="AZ229">
        <v>0</v>
      </c>
      <c r="BA229">
        <v>0</v>
      </c>
      <c r="BB229">
        <v>0</v>
      </c>
      <c r="BC229">
        <v>0</v>
      </c>
    </row>
    <row r="230" spans="1:55" x14ac:dyDescent="0.3">
      <c r="A230" t="s">
        <v>2586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597</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3082</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-339882</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2587</v>
      </c>
      <c r="B232">
        <v>0</v>
      </c>
      <c r="C232">
        <v>0</v>
      </c>
      <c r="D232">
        <v>0</v>
      </c>
      <c r="E232">
        <v>0</v>
      </c>
      <c r="F232">
        <v>0</v>
      </c>
      <c r="G232">
        <v>553819</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2588</v>
      </c>
      <c r="B233">
        <v>7687</v>
      </c>
      <c r="C233">
        <v>8661</v>
      </c>
      <c r="D233">
        <v>0</v>
      </c>
      <c r="E233">
        <v>0</v>
      </c>
      <c r="F233">
        <v>372801.99</v>
      </c>
      <c r="G233">
        <v>164778</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562133.54</v>
      </c>
      <c r="AG233">
        <v>0</v>
      </c>
      <c r="AH233">
        <v>0</v>
      </c>
      <c r="AI233">
        <v>0</v>
      </c>
      <c r="AJ233">
        <v>0</v>
      </c>
      <c r="AK233">
        <v>0</v>
      </c>
      <c r="AL233">
        <v>0</v>
      </c>
      <c r="AM233">
        <v>0</v>
      </c>
      <c r="AN233">
        <v>0</v>
      </c>
      <c r="AO233">
        <v>0</v>
      </c>
      <c r="AP233">
        <v>0</v>
      </c>
      <c r="AQ233">
        <v>0</v>
      </c>
      <c r="AR233">
        <v>0</v>
      </c>
      <c r="AS233">
        <v>0</v>
      </c>
      <c r="AT233">
        <v>0</v>
      </c>
      <c r="AU233">
        <v>0</v>
      </c>
      <c r="AV233">
        <v>8453.5</v>
      </c>
      <c r="AW233">
        <v>6728</v>
      </c>
      <c r="AX233">
        <v>491</v>
      </c>
      <c r="AY233">
        <v>0</v>
      </c>
      <c r="AZ233">
        <v>0</v>
      </c>
      <c r="BA233">
        <v>0</v>
      </c>
      <c r="BB233">
        <v>0</v>
      </c>
      <c r="BC233">
        <v>0</v>
      </c>
    </row>
    <row r="234" spans="1:55" x14ac:dyDescent="0.3">
      <c r="A234" t="s">
        <v>2589</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491</v>
      </c>
      <c r="AY234">
        <v>0</v>
      </c>
      <c r="AZ234">
        <v>0</v>
      </c>
      <c r="BA234">
        <v>0</v>
      </c>
      <c r="BB234">
        <v>0</v>
      </c>
      <c r="BC234">
        <v>0</v>
      </c>
    </row>
    <row r="235" spans="1:55" x14ac:dyDescent="0.3">
      <c r="A235" t="s">
        <v>2590</v>
      </c>
      <c r="B235">
        <v>0</v>
      </c>
      <c r="C235">
        <v>0</v>
      </c>
      <c r="D235">
        <v>0</v>
      </c>
      <c r="E235">
        <v>0</v>
      </c>
      <c r="F235">
        <v>372801.99</v>
      </c>
      <c r="G235">
        <v>164778</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562133.54</v>
      </c>
      <c r="AG235">
        <v>0</v>
      </c>
      <c r="AH235">
        <v>0</v>
      </c>
      <c r="AI235">
        <v>0</v>
      </c>
      <c r="AJ235">
        <v>0</v>
      </c>
      <c r="AK235">
        <v>0</v>
      </c>
      <c r="AL235">
        <v>0</v>
      </c>
      <c r="AM235">
        <v>0</v>
      </c>
      <c r="AN235">
        <v>0</v>
      </c>
      <c r="AO235">
        <v>0</v>
      </c>
      <c r="AP235">
        <v>0</v>
      </c>
      <c r="AQ235">
        <v>0</v>
      </c>
      <c r="AR235">
        <v>0</v>
      </c>
      <c r="AS235">
        <v>0</v>
      </c>
      <c r="AT235">
        <v>0</v>
      </c>
      <c r="AU235">
        <v>0</v>
      </c>
      <c r="AV235">
        <v>8453.5</v>
      </c>
      <c r="AW235">
        <v>6728</v>
      </c>
      <c r="AX235">
        <v>0</v>
      </c>
      <c r="AY235">
        <v>0</v>
      </c>
      <c r="AZ235">
        <v>0</v>
      </c>
      <c r="BA235">
        <v>0</v>
      </c>
      <c r="BB235">
        <v>0</v>
      </c>
      <c r="BC235">
        <v>0</v>
      </c>
    </row>
    <row r="236" spans="1:55" x14ac:dyDescent="0.3">
      <c r="A236" t="s">
        <v>2591</v>
      </c>
      <c r="B236">
        <v>0</v>
      </c>
      <c r="C236">
        <v>0</v>
      </c>
      <c r="D236">
        <v>0</v>
      </c>
      <c r="E236">
        <v>0</v>
      </c>
      <c r="F236">
        <v>15521</v>
      </c>
      <c r="G236">
        <v>-665</v>
      </c>
      <c r="H236">
        <v>0</v>
      </c>
      <c r="I236">
        <v>0</v>
      </c>
      <c r="J236">
        <v>0</v>
      </c>
      <c r="K236">
        <v>0</v>
      </c>
      <c r="L236">
        <v>2255.2399999999998</v>
      </c>
      <c r="M236">
        <v>0</v>
      </c>
      <c r="N236">
        <v>0</v>
      </c>
      <c r="O236">
        <v>-10319</v>
      </c>
      <c r="P236">
        <v>0</v>
      </c>
      <c r="Q236">
        <v>0</v>
      </c>
      <c r="R236">
        <v>0</v>
      </c>
      <c r="S236">
        <v>0</v>
      </c>
      <c r="T236">
        <v>0</v>
      </c>
      <c r="U236">
        <v>0</v>
      </c>
      <c r="V236">
        <v>-396</v>
      </c>
      <c r="W236">
        <v>0</v>
      </c>
      <c r="X236">
        <v>0</v>
      </c>
      <c r="Y236">
        <v>301748</v>
      </c>
      <c r="Z236">
        <v>0</v>
      </c>
      <c r="AA236">
        <v>0</v>
      </c>
      <c r="AB236">
        <v>0</v>
      </c>
      <c r="AC236">
        <v>0</v>
      </c>
      <c r="AD236">
        <v>0</v>
      </c>
      <c r="AE236">
        <v>0</v>
      </c>
      <c r="AF236">
        <v>0</v>
      </c>
      <c r="AG236">
        <v>0</v>
      </c>
      <c r="AH236">
        <v>146894</v>
      </c>
      <c r="AI236">
        <v>0</v>
      </c>
      <c r="AJ236">
        <v>0</v>
      </c>
      <c r="AK236">
        <v>0</v>
      </c>
      <c r="AL236">
        <v>0</v>
      </c>
      <c r="AM236">
        <v>0</v>
      </c>
      <c r="AN236">
        <v>0</v>
      </c>
      <c r="AO236">
        <v>0</v>
      </c>
      <c r="AP236">
        <v>0</v>
      </c>
      <c r="AQ236">
        <v>-97</v>
      </c>
      <c r="AR236">
        <v>0</v>
      </c>
      <c r="AS236">
        <v>0</v>
      </c>
      <c r="AT236">
        <v>0</v>
      </c>
      <c r="AU236">
        <v>0</v>
      </c>
      <c r="AV236">
        <v>0</v>
      </c>
      <c r="AW236">
        <v>0</v>
      </c>
      <c r="AX236">
        <v>0</v>
      </c>
      <c r="AY236">
        <v>0</v>
      </c>
      <c r="AZ236">
        <v>0</v>
      </c>
      <c r="BA236">
        <v>0</v>
      </c>
      <c r="BB236">
        <v>0</v>
      </c>
      <c r="BC236">
        <v>0</v>
      </c>
    </row>
    <row r="237" spans="1:55" x14ac:dyDescent="0.3">
      <c r="A237" t="s">
        <v>2592</v>
      </c>
      <c r="B237">
        <v>0</v>
      </c>
      <c r="C237">
        <v>0</v>
      </c>
      <c r="D237">
        <v>0</v>
      </c>
      <c r="E237">
        <v>0</v>
      </c>
      <c r="F237">
        <v>15521</v>
      </c>
      <c r="G237">
        <v>-665</v>
      </c>
      <c r="H237">
        <v>0</v>
      </c>
      <c r="I237">
        <v>0</v>
      </c>
      <c r="J237">
        <v>0</v>
      </c>
      <c r="K237">
        <v>0</v>
      </c>
      <c r="L237">
        <v>2255.2399999999998</v>
      </c>
      <c r="M237">
        <v>0</v>
      </c>
      <c r="N237">
        <v>0</v>
      </c>
      <c r="O237">
        <v>-10319</v>
      </c>
      <c r="P237">
        <v>0</v>
      </c>
      <c r="Q237">
        <v>0</v>
      </c>
      <c r="R237">
        <v>0</v>
      </c>
      <c r="S237">
        <v>0</v>
      </c>
      <c r="T237">
        <v>0</v>
      </c>
      <c r="U237">
        <v>0</v>
      </c>
      <c r="V237">
        <v>-396</v>
      </c>
      <c r="W237">
        <v>0</v>
      </c>
      <c r="X237">
        <v>0</v>
      </c>
      <c r="Y237">
        <v>301748</v>
      </c>
      <c r="Z237">
        <v>0</v>
      </c>
      <c r="AA237">
        <v>0</v>
      </c>
      <c r="AB237">
        <v>0</v>
      </c>
      <c r="AC237">
        <v>0</v>
      </c>
      <c r="AD237">
        <v>0</v>
      </c>
      <c r="AE237">
        <v>0</v>
      </c>
      <c r="AF237">
        <v>0</v>
      </c>
      <c r="AG237">
        <v>0</v>
      </c>
      <c r="AH237">
        <v>146894</v>
      </c>
      <c r="AI237">
        <v>0</v>
      </c>
      <c r="AJ237">
        <v>0</v>
      </c>
      <c r="AK237">
        <v>0</v>
      </c>
      <c r="AL237">
        <v>0</v>
      </c>
      <c r="AM237">
        <v>0</v>
      </c>
      <c r="AN237">
        <v>0</v>
      </c>
      <c r="AO237">
        <v>0</v>
      </c>
      <c r="AP237">
        <v>0</v>
      </c>
      <c r="AQ237">
        <v>-97</v>
      </c>
      <c r="AR237">
        <v>0</v>
      </c>
      <c r="AS237">
        <v>0</v>
      </c>
      <c r="AT237">
        <v>0</v>
      </c>
      <c r="AU237">
        <v>0</v>
      </c>
      <c r="AV237">
        <v>0</v>
      </c>
      <c r="AW237">
        <v>0</v>
      </c>
      <c r="AX237">
        <v>0</v>
      </c>
      <c r="AY237">
        <v>0</v>
      </c>
      <c r="AZ237">
        <v>0</v>
      </c>
      <c r="BA237">
        <v>0</v>
      </c>
      <c r="BB237">
        <v>0</v>
      </c>
      <c r="BC237">
        <v>0</v>
      </c>
    </row>
    <row r="238" spans="1:55" x14ac:dyDescent="0.3">
      <c r="A238" t="s">
        <v>2593</v>
      </c>
      <c r="B238">
        <v>0</v>
      </c>
      <c r="C238">
        <v>0</v>
      </c>
      <c r="D238">
        <v>0</v>
      </c>
      <c r="E238">
        <v>0</v>
      </c>
      <c r="F238">
        <v>0</v>
      </c>
      <c r="G238">
        <v>0</v>
      </c>
      <c r="H238">
        <v>0</v>
      </c>
      <c r="I238">
        <v>0</v>
      </c>
      <c r="J238">
        <v>0</v>
      </c>
      <c r="K238">
        <v>0</v>
      </c>
      <c r="L238">
        <v>635294.06999999995</v>
      </c>
      <c r="M238">
        <v>0</v>
      </c>
      <c r="N238">
        <v>0</v>
      </c>
      <c r="O238">
        <v>166874</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1157000</v>
      </c>
      <c r="AP238">
        <v>771000</v>
      </c>
      <c r="AQ238">
        <v>385500</v>
      </c>
      <c r="AR238">
        <v>0</v>
      </c>
      <c r="AS238">
        <v>0</v>
      </c>
      <c r="AT238">
        <v>0</v>
      </c>
      <c r="AU238">
        <v>0</v>
      </c>
      <c r="AV238">
        <v>560655.31999999995</v>
      </c>
      <c r="AW238">
        <v>0</v>
      </c>
      <c r="AX238">
        <v>0</v>
      </c>
      <c r="AY238">
        <v>0</v>
      </c>
      <c r="AZ238">
        <v>0</v>
      </c>
      <c r="BA238">
        <v>0</v>
      </c>
      <c r="BB238">
        <v>0</v>
      </c>
      <c r="BC238">
        <v>0</v>
      </c>
    </row>
    <row r="239" spans="1:55" x14ac:dyDescent="0.3">
      <c r="A239" t="s">
        <v>2594</v>
      </c>
      <c r="B239">
        <v>0</v>
      </c>
      <c r="C239">
        <v>0</v>
      </c>
      <c r="D239">
        <v>0</v>
      </c>
      <c r="E239">
        <v>0</v>
      </c>
      <c r="F239">
        <v>0</v>
      </c>
      <c r="G239">
        <v>0</v>
      </c>
      <c r="H239">
        <v>1000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2595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27182</v>
      </c>
      <c r="AP240">
        <v>27182</v>
      </c>
      <c r="AQ240">
        <v>27182</v>
      </c>
      <c r="AR240">
        <v>0</v>
      </c>
      <c r="AS240">
        <v>0</v>
      </c>
      <c r="AT240">
        <v>0</v>
      </c>
      <c r="AU240">
        <v>0</v>
      </c>
      <c r="AV240">
        <v>0</v>
      </c>
      <c r="AW240">
        <v>0</v>
      </c>
      <c r="AX240">
        <v>0</v>
      </c>
      <c r="AY240">
        <v>0</v>
      </c>
      <c r="AZ240">
        <v>0</v>
      </c>
      <c r="BA240">
        <v>0</v>
      </c>
      <c r="BB240">
        <v>0</v>
      </c>
      <c r="BC240">
        <v>0</v>
      </c>
    </row>
    <row r="241" spans="1:55" x14ac:dyDescent="0.3">
      <c r="A241" t="s">
        <v>2596</v>
      </c>
      <c r="B241">
        <v>-119665</v>
      </c>
      <c r="C241">
        <v>-63729</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871</v>
      </c>
      <c r="B242">
        <v>-119665</v>
      </c>
      <c r="C242">
        <v>-63729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880</v>
      </c>
      <c r="B243">
        <v>2846149</v>
      </c>
      <c r="C243">
        <v>1385707</v>
      </c>
      <c r="D243">
        <v>5917382.7400000002</v>
      </c>
      <c r="E243">
        <v>4559379</v>
      </c>
      <c r="F243">
        <v>3110145</v>
      </c>
      <c r="G243">
        <v>1564341</v>
      </c>
      <c r="H243">
        <v>4776605.53</v>
      </c>
      <c r="I243">
        <v>3605310</v>
      </c>
      <c r="J243">
        <v>2410571</v>
      </c>
      <c r="K243">
        <v>1216794</v>
      </c>
      <c r="L243">
        <v>5147685.4000000004</v>
      </c>
      <c r="M243">
        <v>3859412</v>
      </c>
      <c r="N243">
        <v>2582197</v>
      </c>
      <c r="O243">
        <v>1292249</v>
      </c>
      <c r="P243">
        <v>5301632.49</v>
      </c>
      <c r="Q243">
        <v>3955938</v>
      </c>
      <c r="R243">
        <v>2616978</v>
      </c>
      <c r="S243">
        <v>1292810</v>
      </c>
      <c r="T243">
        <v>4236138.99</v>
      </c>
      <c r="U243">
        <v>2904664</v>
      </c>
      <c r="V243">
        <v>1593731</v>
      </c>
      <c r="W243">
        <v>751461</v>
      </c>
      <c r="X243">
        <v>1959562.8</v>
      </c>
      <c r="Y243">
        <v>1362145</v>
      </c>
      <c r="Z243">
        <v>898708</v>
      </c>
      <c r="AA243">
        <v>428818</v>
      </c>
      <c r="AB243">
        <v>1526869.92</v>
      </c>
      <c r="AC243">
        <v>1069045</v>
      </c>
      <c r="AD243">
        <v>598432</v>
      </c>
      <c r="AE243">
        <v>228997</v>
      </c>
      <c r="AF243">
        <v>1002278.16</v>
      </c>
      <c r="AG243">
        <v>773976</v>
      </c>
      <c r="AH243">
        <v>533236</v>
      </c>
      <c r="AI243">
        <v>274813</v>
      </c>
      <c r="AJ243">
        <v>1092793.8</v>
      </c>
      <c r="AK243">
        <v>834969</v>
      </c>
      <c r="AL243">
        <v>579837</v>
      </c>
      <c r="AM243">
        <v>287466</v>
      </c>
      <c r="AN243">
        <v>1665626.98</v>
      </c>
      <c r="AO243">
        <v>1314213</v>
      </c>
      <c r="AP243">
        <v>875062</v>
      </c>
      <c r="AQ243">
        <v>431225</v>
      </c>
      <c r="AR243">
        <v>1734855.87</v>
      </c>
      <c r="AS243">
        <v>1297872</v>
      </c>
      <c r="AT243">
        <v>867423</v>
      </c>
      <c r="AU243">
        <v>432096</v>
      </c>
      <c r="AV243">
        <v>0</v>
      </c>
      <c r="AW243">
        <v>0</v>
      </c>
      <c r="AX243">
        <v>1004438</v>
      </c>
      <c r="AY243">
        <v>0</v>
      </c>
      <c r="AZ243">
        <v>0</v>
      </c>
      <c r="BA243">
        <v>0</v>
      </c>
      <c r="BB243">
        <v>0</v>
      </c>
      <c r="BC243">
        <v>0</v>
      </c>
    </row>
    <row r="244" spans="1:55" x14ac:dyDescent="0.3">
      <c r="A244" t="s">
        <v>881</v>
      </c>
      <c r="B244">
        <v>3047726</v>
      </c>
      <c r="C244">
        <v>1476638</v>
      </c>
      <c r="D244">
        <v>5088586.51</v>
      </c>
      <c r="E244">
        <v>3960912</v>
      </c>
      <c r="F244">
        <v>2745591</v>
      </c>
      <c r="G244">
        <v>1334881</v>
      </c>
      <c r="H244">
        <v>6209242.3600000003</v>
      </c>
      <c r="I244">
        <v>4906212</v>
      </c>
      <c r="J244">
        <v>3073019</v>
      </c>
      <c r="K244">
        <v>1523270</v>
      </c>
      <c r="L244">
        <v>5922538.9100000001</v>
      </c>
      <c r="M244">
        <v>4602096</v>
      </c>
      <c r="N244">
        <v>3256948</v>
      </c>
      <c r="O244">
        <v>1657576</v>
      </c>
      <c r="P244">
        <v>5843428.3399999999</v>
      </c>
      <c r="Q244">
        <v>4331204</v>
      </c>
      <c r="R244">
        <v>3110503</v>
      </c>
      <c r="S244">
        <v>1667990</v>
      </c>
      <c r="T244">
        <v>5175299.51</v>
      </c>
      <c r="U244">
        <v>4581323</v>
      </c>
      <c r="V244">
        <v>3210542</v>
      </c>
      <c r="W244">
        <v>754182</v>
      </c>
      <c r="X244">
        <v>9999166.6500000004</v>
      </c>
      <c r="Y244">
        <v>7401184</v>
      </c>
      <c r="Z244">
        <v>4906340</v>
      </c>
      <c r="AA244">
        <v>2399753</v>
      </c>
      <c r="AB244">
        <v>10079716.67</v>
      </c>
      <c r="AC244">
        <v>6980039</v>
      </c>
      <c r="AD244">
        <v>4669060</v>
      </c>
      <c r="AE244">
        <v>2442659</v>
      </c>
      <c r="AF244">
        <v>10007635.25</v>
      </c>
      <c r="AG244">
        <v>7300494</v>
      </c>
      <c r="AH244">
        <v>4862587</v>
      </c>
      <c r="AI244">
        <v>2523185</v>
      </c>
      <c r="AJ244">
        <v>10714505.890000001</v>
      </c>
      <c r="AK244">
        <v>7942848</v>
      </c>
      <c r="AL244">
        <v>5304878</v>
      </c>
      <c r="AM244">
        <v>2700961</v>
      </c>
      <c r="AN244">
        <v>14364870.300000001</v>
      </c>
      <c r="AO244">
        <v>8487479</v>
      </c>
      <c r="AP244">
        <v>5647039</v>
      </c>
      <c r="AQ244">
        <v>2891703</v>
      </c>
      <c r="AR244">
        <v>9366907.5999999996</v>
      </c>
      <c r="AS244">
        <v>6728657</v>
      </c>
      <c r="AT244">
        <v>4472422</v>
      </c>
      <c r="AU244">
        <v>2252212</v>
      </c>
      <c r="AV244">
        <v>0</v>
      </c>
      <c r="AW244">
        <v>0</v>
      </c>
      <c r="AX244">
        <v>3637555</v>
      </c>
      <c r="AY244">
        <v>0</v>
      </c>
      <c r="AZ244">
        <v>0</v>
      </c>
      <c r="BA244">
        <v>0</v>
      </c>
      <c r="BB244">
        <v>0</v>
      </c>
      <c r="BC244">
        <v>0</v>
      </c>
    </row>
    <row r="245" spans="1:55" x14ac:dyDescent="0.3">
      <c r="A245" t="s">
        <v>2597</v>
      </c>
      <c r="B245">
        <v>102483</v>
      </c>
      <c r="C245">
        <v>51325</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row>
    <row r="246" spans="1:55" x14ac:dyDescent="0.3">
      <c r="A246" t="s">
        <v>2598</v>
      </c>
      <c r="B246">
        <v>387104</v>
      </c>
      <c r="C246">
        <v>185248</v>
      </c>
      <c r="D246">
        <v>1114823.02</v>
      </c>
      <c r="E246">
        <v>836181</v>
      </c>
      <c r="F246">
        <v>164906</v>
      </c>
      <c r="G246">
        <v>113567</v>
      </c>
      <c r="H246">
        <v>2533740.41</v>
      </c>
      <c r="I246">
        <v>1902483</v>
      </c>
      <c r="J246">
        <v>1410080</v>
      </c>
      <c r="K246">
        <v>428422</v>
      </c>
      <c r="L246">
        <v>-89514.59</v>
      </c>
      <c r="M246">
        <v>477538</v>
      </c>
      <c r="N246">
        <v>247817</v>
      </c>
      <c r="O246">
        <v>-82906</v>
      </c>
      <c r="P246">
        <v>472332.88</v>
      </c>
      <c r="Q246">
        <v>152656</v>
      </c>
      <c r="R246">
        <v>-97337</v>
      </c>
      <c r="S246">
        <v>-222605</v>
      </c>
      <c r="T246">
        <v>291182.15000000002</v>
      </c>
      <c r="U246">
        <v>236112</v>
      </c>
      <c r="V246">
        <v>115391</v>
      </c>
      <c r="W246">
        <v>50847</v>
      </c>
      <c r="X246">
        <v>248670.5</v>
      </c>
      <c r="Y246">
        <v>12107</v>
      </c>
      <c r="Z246">
        <v>283888</v>
      </c>
      <c r="AA246">
        <v>276020</v>
      </c>
      <c r="AB246">
        <v>586781.66</v>
      </c>
      <c r="AC246">
        <v>578112</v>
      </c>
      <c r="AD246">
        <v>492781</v>
      </c>
      <c r="AE246">
        <v>232520</v>
      </c>
      <c r="AF246">
        <v>-468239.9</v>
      </c>
      <c r="AG246">
        <v>-171567</v>
      </c>
      <c r="AH246">
        <v>38011</v>
      </c>
      <c r="AI246">
        <v>-60901</v>
      </c>
      <c r="AJ246">
        <v>-387109.32</v>
      </c>
      <c r="AK246">
        <v>-632308</v>
      </c>
      <c r="AL246">
        <v>-409093</v>
      </c>
      <c r="AM246">
        <v>-191161</v>
      </c>
      <c r="AN246">
        <v>941672.92</v>
      </c>
      <c r="AO246">
        <v>-428355</v>
      </c>
      <c r="AP246">
        <v>-207989</v>
      </c>
      <c r="AQ246">
        <v>-63334</v>
      </c>
      <c r="AR246">
        <v>1267117.68</v>
      </c>
      <c r="AS246">
        <v>974006</v>
      </c>
      <c r="AT246">
        <v>651034</v>
      </c>
      <c r="AU246">
        <v>384144</v>
      </c>
      <c r="AV246">
        <v>-348463.1</v>
      </c>
      <c r="AW246">
        <v>-301018</v>
      </c>
      <c r="AX246">
        <v>-33975</v>
      </c>
      <c r="AY246">
        <v>2601906</v>
      </c>
      <c r="AZ246">
        <v>12336989</v>
      </c>
      <c r="BA246">
        <v>8284471</v>
      </c>
      <c r="BB246">
        <v>5712106</v>
      </c>
      <c r="BC246">
        <v>2740334</v>
      </c>
    </row>
    <row r="247" spans="1:55" x14ac:dyDescent="0.3">
      <c r="A247" t="s">
        <v>2599</v>
      </c>
      <c r="B247">
        <v>47669136</v>
      </c>
      <c r="C247">
        <v>23468845</v>
      </c>
      <c r="D247">
        <v>94201303.200000003</v>
      </c>
      <c r="E247">
        <v>70826703</v>
      </c>
      <c r="F247">
        <v>47582892.990000002</v>
      </c>
      <c r="G247">
        <v>24280913</v>
      </c>
      <c r="H247">
        <v>84132198.980000004</v>
      </c>
      <c r="I247">
        <v>63263049</v>
      </c>
      <c r="J247">
        <v>40746185</v>
      </c>
      <c r="K247">
        <v>19972519</v>
      </c>
      <c r="L247">
        <v>77710858.409999996</v>
      </c>
      <c r="M247">
        <v>58783616</v>
      </c>
      <c r="N247">
        <v>40018556</v>
      </c>
      <c r="O247">
        <v>20019730</v>
      </c>
      <c r="P247">
        <v>73792059.329999998</v>
      </c>
      <c r="Q247">
        <v>54502907</v>
      </c>
      <c r="R247">
        <v>35927503</v>
      </c>
      <c r="S247">
        <v>18040563</v>
      </c>
      <c r="T247">
        <v>63543746.939999998</v>
      </c>
      <c r="U247">
        <v>47826346</v>
      </c>
      <c r="V247">
        <v>31893535</v>
      </c>
      <c r="W247">
        <v>14158405</v>
      </c>
      <c r="X247">
        <v>73209335.329999998</v>
      </c>
      <c r="Y247">
        <v>55761150</v>
      </c>
      <c r="Z247">
        <v>37667724</v>
      </c>
      <c r="AA247">
        <v>18739433</v>
      </c>
      <c r="AB247">
        <v>68381734.819999993</v>
      </c>
      <c r="AC247">
        <v>50237796</v>
      </c>
      <c r="AD247">
        <v>33231961</v>
      </c>
      <c r="AE247">
        <v>16885668</v>
      </c>
      <c r="AF247">
        <v>64658372.710000001</v>
      </c>
      <c r="AG247">
        <v>48218714</v>
      </c>
      <c r="AH247">
        <v>32639903</v>
      </c>
      <c r="AI247">
        <v>16670470</v>
      </c>
      <c r="AJ247">
        <v>62570391.43</v>
      </c>
      <c r="AK247">
        <v>46872461</v>
      </c>
      <c r="AL247">
        <v>31380974</v>
      </c>
      <c r="AM247">
        <v>15934811</v>
      </c>
      <c r="AN247">
        <v>57604419.130000003</v>
      </c>
      <c r="AO247">
        <v>43080617</v>
      </c>
      <c r="AP247">
        <v>28826599</v>
      </c>
      <c r="AQ247">
        <v>14610104</v>
      </c>
      <c r="AR247">
        <v>52995488.850000001</v>
      </c>
      <c r="AS247">
        <v>38875213</v>
      </c>
      <c r="AT247">
        <v>26011611</v>
      </c>
      <c r="AU247">
        <v>13131239</v>
      </c>
      <c r="AV247">
        <v>47225415.399999999</v>
      </c>
      <c r="AW247">
        <v>35302959</v>
      </c>
      <c r="AX247">
        <v>23620209</v>
      </c>
      <c r="AY247">
        <v>12029763</v>
      </c>
      <c r="AZ247">
        <v>47702053</v>
      </c>
      <c r="BA247">
        <v>38390740</v>
      </c>
      <c r="BB247">
        <v>26491788</v>
      </c>
      <c r="BC247">
        <v>12500321</v>
      </c>
    </row>
    <row r="248" spans="1:55" x14ac:dyDescent="0.3">
      <c r="A248" t="s">
        <v>2600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2601</v>
      </c>
      <c r="B249">
        <v>-673711</v>
      </c>
      <c r="C249">
        <v>253107</v>
      </c>
      <c r="D249">
        <v>-3475903.1</v>
      </c>
      <c r="E249">
        <v>-3838660</v>
      </c>
      <c r="F249">
        <v>-3195101</v>
      </c>
      <c r="G249">
        <v>-983371</v>
      </c>
      <c r="H249">
        <v>-2522918.1800000002</v>
      </c>
      <c r="I249">
        <v>-2537269</v>
      </c>
      <c r="J249">
        <v>-389264</v>
      </c>
      <c r="K249">
        <v>602269</v>
      </c>
      <c r="L249">
        <v>-3889748.92</v>
      </c>
      <c r="M249">
        <v>-2855156</v>
      </c>
      <c r="N249">
        <v>-2280637</v>
      </c>
      <c r="O249">
        <v>-1316448</v>
      </c>
      <c r="P249">
        <v>-5153674.26</v>
      </c>
      <c r="Q249">
        <v>-2986911</v>
      </c>
      <c r="R249">
        <v>-1876658</v>
      </c>
      <c r="S249">
        <v>-563173</v>
      </c>
      <c r="T249">
        <v>731903.79</v>
      </c>
      <c r="U249">
        <v>1471360</v>
      </c>
      <c r="V249">
        <v>849734</v>
      </c>
      <c r="W249">
        <v>120795</v>
      </c>
      <c r="X249">
        <v>-2046091.56</v>
      </c>
      <c r="Y249">
        <v>-1304876</v>
      </c>
      <c r="Z249">
        <v>-1286776</v>
      </c>
      <c r="AA249">
        <v>-589997</v>
      </c>
      <c r="AB249">
        <v>-1696179.79</v>
      </c>
      <c r="AC249">
        <v>-887096</v>
      </c>
      <c r="AD249">
        <v>-195571</v>
      </c>
      <c r="AE249">
        <v>36469</v>
      </c>
      <c r="AF249">
        <v>-3957985.39</v>
      </c>
      <c r="AG249">
        <v>-1646228</v>
      </c>
      <c r="AH249">
        <v>-1198042</v>
      </c>
      <c r="AI249">
        <v>-211931</v>
      </c>
      <c r="AJ249">
        <v>-1564470.33</v>
      </c>
      <c r="AK249">
        <v>-952272</v>
      </c>
      <c r="AL249">
        <v>-668171</v>
      </c>
      <c r="AM249">
        <v>-212579</v>
      </c>
      <c r="AN249">
        <v>-1973663.74</v>
      </c>
      <c r="AO249">
        <v>-1292036</v>
      </c>
      <c r="AP249">
        <v>-799137</v>
      </c>
      <c r="AQ249">
        <v>-494163</v>
      </c>
      <c r="AR249">
        <v>-482476.48</v>
      </c>
      <c r="AS249">
        <v>288698</v>
      </c>
      <c r="AT249">
        <v>245528</v>
      </c>
      <c r="AU249">
        <v>33617</v>
      </c>
      <c r="AV249">
        <v>-811948.77</v>
      </c>
      <c r="AW249">
        <v>329818</v>
      </c>
      <c r="AX249">
        <v>-79122</v>
      </c>
      <c r="AY249">
        <v>0</v>
      </c>
      <c r="AZ249">
        <v>0</v>
      </c>
      <c r="BA249">
        <v>0</v>
      </c>
      <c r="BB249">
        <v>0</v>
      </c>
      <c r="BC249">
        <v>0</v>
      </c>
    </row>
    <row r="250" spans="1:55" x14ac:dyDescent="0.3">
      <c r="A250" t="s">
        <v>2602</v>
      </c>
      <c r="B250">
        <v>-841556</v>
      </c>
      <c r="C250">
        <v>-1520319</v>
      </c>
      <c r="D250">
        <v>2498786.04</v>
      </c>
      <c r="E250">
        <v>2219245</v>
      </c>
      <c r="F250">
        <v>1755545</v>
      </c>
      <c r="G250">
        <v>2145366</v>
      </c>
      <c r="H250">
        <v>-989858.92</v>
      </c>
      <c r="I250">
        <v>876226</v>
      </c>
      <c r="J250">
        <v>-330477</v>
      </c>
      <c r="K250">
        <v>229132</v>
      </c>
      <c r="L250">
        <v>307110.76</v>
      </c>
      <c r="M250">
        <v>461994</v>
      </c>
      <c r="N250">
        <v>-349974</v>
      </c>
      <c r="O250">
        <v>-602292</v>
      </c>
      <c r="P250">
        <v>-473275.19</v>
      </c>
      <c r="Q250">
        <v>852065</v>
      </c>
      <c r="R250">
        <v>-924512</v>
      </c>
      <c r="S250">
        <v>-1008268</v>
      </c>
      <c r="T250">
        <v>1672451.34</v>
      </c>
      <c r="U250">
        <v>366274</v>
      </c>
      <c r="V250">
        <v>-2310795</v>
      </c>
      <c r="W250">
        <v>-1229919</v>
      </c>
      <c r="X250">
        <v>-2714489.87</v>
      </c>
      <c r="Y250">
        <v>-1087276</v>
      </c>
      <c r="Z250">
        <v>-2429488</v>
      </c>
      <c r="AA250">
        <v>-1193137</v>
      </c>
      <c r="AB250">
        <v>284438.15999999997</v>
      </c>
      <c r="AC250">
        <v>962400</v>
      </c>
      <c r="AD250">
        <v>85499</v>
      </c>
      <c r="AE250">
        <v>467984</v>
      </c>
      <c r="AF250">
        <v>-1511529.35</v>
      </c>
      <c r="AG250">
        <v>-192442</v>
      </c>
      <c r="AH250">
        <v>-179099</v>
      </c>
      <c r="AI250">
        <v>-223315</v>
      </c>
      <c r="AJ250">
        <v>-362233.21</v>
      </c>
      <c r="AK250">
        <v>305181</v>
      </c>
      <c r="AL250">
        <v>-68131</v>
      </c>
      <c r="AM250">
        <v>-394739</v>
      </c>
      <c r="AN250">
        <v>31641.35</v>
      </c>
      <c r="AO250">
        <v>223368</v>
      </c>
      <c r="AP250">
        <v>-284606</v>
      </c>
      <c r="AQ250">
        <v>-369085</v>
      </c>
      <c r="AR250">
        <v>-296131.02</v>
      </c>
      <c r="AS250">
        <v>-97593</v>
      </c>
      <c r="AT250">
        <v>-386240</v>
      </c>
      <c r="AU250">
        <v>-133716</v>
      </c>
      <c r="AV250">
        <v>967541.79</v>
      </c>
      <c r="AW250">
        <v>879177</v>
      </c>
      <c r="AX250">
        <v>660018</v>
      </c>
      <c r="AY250">
        <v>0</v>
      </c>
      <c r="AZ250">
        <v>0</v>
      </c>
      <c r="BA250">
        <v>0</v>
      </c>
      <c r="BB250">
        <v>0</v>
      </c>
      <c r="BC250">
        <v>0</v>
      </c>
    </row>
    <row r="251" spans="1:55" x14ac:dyDescent="0.3">
      <c r="A251" t="s">
        <v>2603</v>
      </c>
      <c r="B251">
        <v>96964</v>
      </c>
      <c r="C251">
        <v>-14372</v>
      </c>
      <c r="D251">
        <v>-74084.13</v>
      </c>
      <c r="E251">
        <v>191700</v>
      </c>
      <c r="F251">
        <v>-53757</v>
      </c>
      <c r="G251">
        <v>-32590</v>
      </c>
      <c r="H251">
        <v>987100.3</v>
      </c>
      <c r="I251">
        <v>1134287</v>
      </c>
      <c r="J251">
        <v>944259</v>
      </c>
      <c r="K251">
        <v>738185</v>
      </c>
      <c r="L251">
        <v>689721.99</v>
      </c>
      <c r="M251">
        <v>518247</v>
      </c>
      <c r="N251">
        <v>437024</v>
      </c>
      <c r="O251">
        <v>291630</v>
      </c>
      <c r="P251">
        <v>1530249.22</v>
      </c>
      <c r="Q251">
        <v>1400411</v>
      </c>
      <c r="R251">
        <v>1382575</v>
      </c>
      <c r="S251">
        <v>237385</v>
      </c>
      <c r="T251">
        <v>2612140.52</v>
      </c>
      <c r="U251">
        <v>2794048</v>
      </c>
      <c r="V251">
        <v>869762</v>
      </c>
      <c r="W251">
        <v>187054</v>
      </c>
      <c r="X251">
        <v>-1416589.32</v>
      </c>
      <c r="Y251">
        <v>-1463131</v>
      </c>
      <c r="Z251">
        <v>-807463</v>
      </c>
      <c r="AA251">
        <v>334341</v>
      </c>
      <c r="AB251">
        <v>-384589.6</v>
      </c>
      <c r="AC251">
        <v>-260623</v>
      </c>
      <c r="AD251">
        <v>-598655</v>
      </c>
      <c r="AE251">
        <v>106464</v>
      </c>
      <c r="AF251">
        <v>-165839.01</v>
      </c>
      <c r="AG251">
        <v>2269</v>
      </c>
      <c r="AH251">
        <v>-95541</v>
      </c>
      <c r="AI251">
        <v>277364</v>
      </c>
      <c r="AJ251">
        <v>-1107988.7</v>
      </c>
      <c r="AK251">
        <v>-914164</v>
      </c>
      <c r="AL251">
        <v>1029915</v>
      </c>
      <c r="AM251">
        <v>701065</v>
      </c>
      <c r="AN251">
        <v>-1248368.8600000001</v>
      </c>
      <c r="AO251">
        <v>68242</v>
      </c>
      <c r="AP251">
        <v>202455</v>
      </c>
      <c r="AQ251">
        <v>-2243</v>
      </c>
      <c r="AR251">
        <v>-1527349.13</v>
      </c>
      <c r="AS251">
        <v>-905957</v>
      </c>
      <c r="AT251">
        <v>-21413</v>
      </c>
      <c r="AU251">
        <v>-146315</v>
      </c>
      <c r="AV251">
        <v>1584357.58</v>
      </c>
      <c r="AW251">
        <v>1226079</v>
      </c>
      <c r="AX251">
        <v>905735</v>
      </c>
      <c r="AY251">
        <v>1360071</v>
      </c>
      <c r="AZ251">
        <v>1074127</v>
      </c>
      <c r="BA251">
        <v>1389319</v>
      </c>
      <c r="BB251">
        <v>1245471</v>
      </c>
      <c r="BC251">
        <v>1798211</v>
      </c>
    </row>
    <row r="252" spans="1:55" x14ac:dyDescent="0.3">
      <c r="A252" t="s">
        <v>2604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2605</v>
      </c>
      <c r="B253">
        <v>-1504341</v>
      </c>
      <c r="C253">
        <v>-857918</v>
      </c>
      <c r="D253">
        <v>-1062139.7</v>
      </c>
      <c r="E253">
        <v>-3959508</v>
      </c>
      <c r="F253">
        <v>-2875131</v>
      </c>
      <c r="G253">
        <v>-2299101</v>
      </c>
      <c r="H253">
        <v>1904589.59</v>
      </c>
      <c r="I253">
        <v>-348048</v>
      </c>
      <c r="J253">
        <v>-2578951</v>
      </c>
      <c r="K253">
        <v>-233529</v>
      </c>
      <c r="L253">
        <v>1344423.5</v>
      </c>
      <c r="M253">
        <v>-971476</v>
      </c>
      <c r="N253">
        <v>-2554921</v>
      </c>
      <c r="O253">
        <v>10615</v>
      </c>
      <c r="P253">
        <v>1504332.14</v>
      </c>
      <c r="Q253">
        <v>-1814738</v>
      </c>
      <c r="R253">
        <v>-2047344</v>
      </c>
      <c r="S253">
        <v>-2505487</v>
      </c>
      <c r="T253">
        <v>3289463.17</v>
      </c>
      <c r="U253">
        <v>-787144</v>
      </c>
      <c r="V253">
        <v>1498961</v>
      </c>
      <c r="W253">
        <v>3700815</v>
      </c>
      <c r="X253">
        <v>2018694.67</v>
      </c>
      <c r="Y253">
        <v>-1112486</v>
      </c>
      <c r="Z253">
        <v>-753486</v>
      </c>
      <c r="AA253">
        <v>-1070938</v>
      </c>
      <c r="AB253">
        <v>2411268.6</v>
      </c>
      <c r="AC253">
        <v>-117144</v>
      </c>
      <c r="AD253">
        <v>-1678653</v>
      </c>
      <c r="AE253">
        <v>-2115431</v>
      </c>
      <c r="AF253">
        <v>2610009.21</v>
      </c>
      <c r="AG253">
        <v>-195590</v>
      </c>
      <c r="AH253">
        <v>-1732690</v>
      </c>
      <c r="AI253">
        <v>-2605148</v>
      </c>
      <c r="AJ253">
        <v>1537305.61</v>
      </c>
      <c r="AK253">
        <v>1577567</v>
      </c>
      <c r="AL253">
        <v>-184284</v>
      </c>
      <c r="AM253">
        <v>-265576</v>
      </c>
      <c r="AN253">
        <v>813001.04</v>
      </c>
      <c r="AO253">
        <v>-55273</v>
      </c>
      <c r="AP253">
        <v>-316056</v>
      </c>
      <c r="AQ253">
        <v>-177643</v>
      </c>
      <c r="AR253">
        <v>721757.64</v>
      </c>
      <c r="AS253">
        <v>289394</v>
      </c>
      <c r="AT253">
        <v>-8553</v>
      </c>
      <c r="AU253">
        <v>274089</v>
      </c>
      <c r="AV253">
        <v>-700843.41</v>
      </c>
      <c r="AW253">
        <v>-547975</v>
      </c>
      <c r="AX253">
        <v>-53834</v>
      </c>
      <c r="AY253">
        <v>0</v>
      </c>
      <c r="AZ253">
        <v>0</v>
      </c>
      <c r="BA253">
        <v>0</v>
      </c>
      <c r="BB253">
        <v>0</v>
      </c>
      <c r="BC253">
        <v>0</v>
      </c>
    </row>
    <row r="254" spans="1:55" x14ac:dyDescent="0.3">
      <c r="A254" t="s">
        <v>2606</v>
      </c>
      <c r="B254">
        <v>-92566</v>
      </c>
      <c r="C254">
        <v>-84166</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row>
    <row r="255" spans="1:55" x14ac:dyDescent="0.3">
      <c r="A255" t="s">
        <v>2607</v>
      </c>
      <c r="B255">
        <v>-465223</v>
      </c>
      <c r="C255">
        <v>557</v>
      </c>
      <c r="D255">
        <v>15604.93</v>
      </c>
      <c r="E255">
        <v>-225310</v>
      </c>
      <c r="F255">
        <v>-100556</v>
      </c>
      <c r="G255">
        <v>-91652</v>
      </c>
      <c r="H255">
        <v>-162460.32999999999</v>
      </c>
      <c r="I255">
        <v>-351414</v>
      </c>
      <c r="J255">
        <v>-391497</v>
      </c>
      <c r="K255">
        <v>-204464</v>
      </c>
      <c r="L255">
        <v>-267971.3</v>
      </c>
      <c r="M255">
        <v>-762645</v>
      </c>
      <c r="N255">
        <v>-675765</v>
      </c>
      <c r="O255">
        <v>-317623</v>
      </c>
      <c r="P255">
        <v>-138185.28</v>
      </c>
      <c r="Q255">
        <v>15853</v>
      </c>
      <c r="R255">
        <v>162647</v>
      </c>
      <c r="S255">
        <v>-34529</v>
      </c>
      <c r="T255">
        <v>-312001.87</v>
      </c>
      <c r="U255">
        <v>-859091</v>
      </c>
      <c r="V255">
        <v>-280931</v>
      </c>
      <c r="W255">
        <v>116811</v>
      </c>
      <c r="X255">
        <v>873130.46</v>
      </c>
      <c r="Y255">
        <v>1626754</v>
      </c>
      <c r="Z255">
        <v>862684</v>
      </c>
      <c r="AA255">
        <v>955281</v>
      </c>
      <c r="AB255">
        <v>3177690.55</v>
      </c>
      <c r="AC255">
        <v>2920727</v>
      </c>
      <c r="AD255">
        <v>3066051</v>
      </c>
      <c r="AE255">
        <v>1551252</v>
      </c>
      <c r="AF255">
        <v>-1079653.0900000001</v>
      </c>
      <c r="AG255">
        <v>6143629</v>
      </c>
      <c r="AH255">
        <v>4526863</v>
      </c>
      <c r="AI255">
        <v>2285276</v>
      </c>
      <c r="AJ255">
        <v>1169156.27</v>
      </c>
      <c r="AK255">
        <v>5626806</v>
      </c>
      <c r="AL255">
        <v>3788812</v>
      </c>
      <c r="AM255">
        <v>666641</v>
      </c>
      <c r="AN255">
        <v>3190490.17</v>
      </c>
      <c r="AO255">
        <v>6237727</v>
      </c>
      <c r="AP255">
        <v>3412262</v>
      </c>
      <c r="AQ255">
        <v>1039499</v>
      </c>
      <c r="AR255">
        <v>1545286.82</v>
      </c>
      <c r="AS255">
        <v>4633916</v>
      </c>
      <c r="AT255">
        <v>2999822</v>
      </c>
      <c r="AU255">
        <v>1805247</v>
      </c>
      <c r="AV255">
        <v>308501.44</v>
      </c>
      <c r="AW255">
        <v>3047816</v>
      </c>
      <c r="AX255">
        <v>1617149</v>
      </c>
      <c r="AY255">
        <v>-372300</v>
      </c>
      <c r="AZ255">
        <v>-3228948</v>
      </c>
      <c r="BA255">
        <v>-8529325</v>
      </c>
      <c r="BB255">
        <v>-7009519</v>
      </c>
      <c r="BC255">
        <v>500650</v>
      </c>
    </row>
    <row r="256" spans="1:55" x14ac:dyDescent="0.3">
      <c r="A256" t="s">
        <v>2608</v>
      </c>
      <c r="B256">
        <v>44188703</v>
      </c>
      <c r="C256">
        <v>21245734</v>
      </c>
      <c r="D256">
        <v>92103567.239999995</v>
      </c>
      <c r="E256">
        <v>65214170</v>
      </c>
      <c r="F256">
        <v>43113892.990000002</v>
      </c>
      <c r="G256">
        <v>23019565</v>
      </c>
      <c r="H256">
        <v>83348651.450000003</v>
      </c>
      <c r="I256">
        <v>62036831</v>
      </c>
      <c r="J256">
        <v>38000255</v>
      </c>
      <c r="K256">
        <v>21104112</v>
      </c>
      <c r="L256">
        <v>75894394.439999998</v>
      </c>
      <c r="M256">
        <v>55174580</v>
      </c>
      <c r="N256">
        <v>34594283</v>
      </c>
      <c r="O256">
        <v>18085612</v>
      </c>
      <c r="P256">
        <v>71061505.969999999</v>
      </c>
      <c r="Q256">
        <v>51969587</v>
      </c>
      <c r="R256">
        <v>32624211</v>
      </c>
      <c r="S256">
        <v>14166491</v>
      </c>
      <c r="T256">
        <v>71537703.890000001</v>
      </c>
      <c r="U256">
        <v>50811793</v>
      </c>
      <c r="V256">
        <v>32520266</v>
      </c>
      <c r="W256">
        <v>17053961</v>
      </c>
      <c r="X256">
        <v>69923989.719999999</v>
      </c>
      <c r="Y256">
        <v>52420135</v>
      </c>
      <c r="Z256">
        <v>33253195</v>
      </c>
      <c r="AA256">
        <v>17174983</v>
      </c>
      <c r="AB256">
        <v>72174362.739999995</v>
      </c>
      <c r="AC256">
        <v>52856060</v>
      </c>
      <c r="AD256">
        <v>33910632</v>
      </c>
      <c r="AE256">
        <v>16932406</v>
      </c>
      <c r="AF256">
        <v>60553375.079999998</v>
      </c>
      <c r="AG256">
        <v>52330352</v>
      </c>
      <c r="AH256">
        <v>33961394</v>
      </c>
      <c r="AI256">
        <v>16192716</v>
      </c>
      <c r="AJ256">
        <v>62242161.079999998</v>
      </c>
      <c r="AK256">
        <v>52515579</v>
      </c>
      <c r="AL256">
        <v>35279115</v>
      </c>
      <c r="AM256">
        <v>16429623</v>
      </c>
      <c r="AN256">
        <v>58417519.079999998</v>
      </c>
      <c r="AO256">
        <v>48262645</v>
      </c>
      <c r="AP256">
        <v>31041517</v>
      </c>
      <c r="AQ256">
        <v>14606469</v>
      </c>
      <c r="AR256">
        <v>52956576.670000002</v>
      </c>
      <c r="AS256">
        <v>43083671</v>
      </c>
      <c r="AT256">
        <v>28840755</v>
      </c>
      <c r="AU256">
        <v>14964161</v>
      </c>
      <c r="AV256">
        <v>48573024.030000001</v>
      </c>
      <c r="AW256">
        <v>40237874</v>
      </c>
      <c r="AX256">
        <v>26670155</v>
      </c>
      <c r="AY256">
        <v>13017534</v>
      </c>
      <c r="AZ256">
        <v>45547232</v>
      </c>
      <c r="BA256">
        <v>31250734</v>
      </c>
      <c r="BB256">
        <v>20727740</v>
      </c>
      <c r="BC256">
        <v>14799182</v>
      </c>
    </row>
    <row r="257" spans="1:55" x14ac:dyDescent="0.3">
      <c r="A257" t="s">
        <v>2609</v>
      </c>
      <c r="B257">
        <v>-2919228</v>
      </c>
      <c r="C257">
        <v>-480926</v>
      </c>
      <c r="D257">
        <v>-6474175.4699999997</v>
      </c>
      <c r="E257">
        <v>-5979638</v>
      </c>
      <c r="F257">
        <v>-788657</v>
      </c>
      <c r="G257">
        <v>-469368</v>
      </c>
      <c r="H257">
        <v>-6721408.8700000001</v>
      </c>
      <c r="I257">
        <v>-6100638</v>
      </c>
      <c r="J257">
        <v>-3389131</v>
      </c>
      <c r="K257">
        <v>-492729</v>
      </c>
      <c r="L257">
        <v>-6762700.25</v>
      </c>
      <c r="M257">
        <v>-6292603</v>
      </c>
      <c r="N257">
        <v>-3401180</v>
      </c>
      <c r="O257">
        <v>-351393</v>
      </c>
      <c r="P257">
        <v>-5532986.8499999996</v>
      </c>
      <c r="Q257">
        <v>-5207263</v>
      </c>
      <c r="R257">
        <v>-2366364</v>
      </c>
      <c r="S257">
        <v>-328842</v>
      </c>
      <c r="T257">
        <v>-9902247.1099999994</v>
      </c>
      <c r="U257">
        <v>-9566582</v>
      </c>
      <c r="V257">
        <v>-5677637</v>
      </c>
      <c r="W257">
        <v>-427595</v>
      </c>
      <c r="X257">
        <v>-8294587.9400000004</v>
      </c>
      <c r="Y257">
        <v>-7809567</v>
      </c>
      <c r="Z257">
        <v>-3647199</v>
      </c>
      <c r="AA257">
        <v>-798362</v>
      </c>
      <c r="AB257">
        <v>-9353964.8499999996</v>
      </c>
      <c r="AC257">
        <v>-8731245</v>
      </c>
      <c r="AD257">
        <v>-3914410</v>
      </c>
      <c r="AE257">
        <v>-656079</v>
      </c>
      <c r="AF257">
        <v>-9224648.1099999994</v>
      </c>
      <c r="AG257">
        <v>-8736273</v>
      </c>
      <c r="AH257">
        <v>-4554970</v>
      </c>
      <c r="AI257">
        <v>-508555</v>
      </c>
      <c r="AJ257">
        <v>-11109515.279999999</v>
      </c>
      <c r="AK257">
        <v>-10591077</v>
      </c>
      <c r="AL257">
        <v>-6029426</v>
      </c>
      <c r="AM257">
        <v>-544151</v>
      </c>
      <c r="AN257">
        <v>-10201076.27</v>
      </c>
      <c r="AO257">
        <v>-9663241</v>
      </c>
      <c r="AP257">
        <v>-5052335</v>
      </c>
      <c r="AQ257">
        <v>-476010</v>
      </c>
      <c r="AR257">
        <v>-7732401.0999999996</v>
      </c>
      <c r="AS257">
        <v>-7329108</v>
      </c>
      <c r="AT257">
        <v>-3942583</v>
      </c>
      <c r="AU257">
        <v>-1494288</v>
      </c>
      <c r="AV257">
        <v>-7659524.4299999997</v>
      </c>
      <c r="AW257">
        <v>-7096949</v>
      </c>
      <c r="AX257">
        <v>-4008918</v>
      </c>
      <c r="AY257">
        <v>-587473</v>
      </c>
      <c r="AZ257">
        <v>-8825742</v>
      </c>
      <c r="BA257">
        <v>0</v>
      </c>
      <c r="BB257">
        <v>0</v>
      </c>
      <c r="BC257">
        <v>0</v>
      </c>
    </row>
    <row r="258" spans="1:55" x14ac:dyDescent="0.3">
      <c r="A258" t="s">
        <v>885</v>
      </c>
      <c r="B258">
        <v>41269475</v>
      </c>
      <c r="C258">
        <v>20764808</v>
      </c>
      <c r="D258">
        <v>85629391.780000001</v>
      </c>
      <c r="E258">
        <v>59234532</v>
      </c>
      <c r="F258">
        <v>42325235.990000002</v>
      </c>
      <c r="G258">
        <v>22550197</v>
      </c>
      <c r="H258">
        <v>76627242.569999993</v>
      </c>
      <c r="I258">
        <v>55936193</v>
      </c>
      <c r="J258">
        <v>34611124</v>
      </c>
      <c r="K258">
        <v>20611383</v>
      </c>
      <c r="L258">
        <v>69131694.189999998</v>
      </c>
      <c r="M258">
        <v>48881977</v>
      </c>
      <c r="N258">
        <v>31193103</v>
      </c>
      <c r="O258">
        <v>17734219</v>
      </c>
      <c r="P258">
        <v>65528519.119999997</v>
      </c>
      <c r="Q258">
        <v>46762324</v>
      </c>
      <c r="R258">
        <v>30257847</v>
      </c>
      <c r="S258">
        <v>13837649</v>
      </c>
      <c r="T258">
        <v>61635456.770000003</v>
      </c>
      <c r="U258">
        <v>41245211</v>
      </c>
      <c r="V258">
        <v>26842629</v>
      </c>
      <c r="W258">
        <v>16626366</v>
      </c>
      <c r="X258">
        <v>61629401.780000001</v>
      </c>
      <c r="Y258">
        <v>44610568</v>
      </c>
      <c r="Z258">
        <v>29605996</v>
      </c>
      <c r="AA258">
        <v>16376621</v>
      </c>
      <c r="AB258">
        <v>62820397.890000001</v>
      </c>
      <c r="AC258">
        <v>44124815</v>
      </c>
      <c r="AD258">
        <v>29996222</v>
      </c>
      <c r="AE258">
        <v>16276327</v>
      </c>
      <c r="AF258">
        <v>51328726.969999999</v>
      </c>
      <c r="AG258">
        <v>43594079</v>
      </c>
      <c r="AH258">
        <v>29406424</v>
      </c>
      <c r="AI258">
        <v>15684161</v>
      </c>
      <c r="AJ258">
        <v>51132645.799999997</v>
      </c>
      <c r="AK258">
        <v>41924502</v>
      </c>
      <c r="AL258">
        <v>29249689</v>
      </c>
      <c r="AM258">
        <v>15885472</v>
      </c>
      <c r="AN258">
        <v>48216442.810000002</v>
      </c>
      <c r="AO258">
        <v>38599404</v>
      </c>
      <c r="AP258">
        <v>25989182</v>
      </c>
      <c r="AQ258">
        <v>14130459</v>
      </c>
      <c r="AR258">
        <v>45224175.57</v>
      </c>
      <c r="AS258">
        <v>35754563</v>
      </c>
      <c r="AT258">
        <v>24898172</v>
      </c>
      <c r="AU258">
        <v>13469873</v>
      </c>
      <c r="AV258">
        <v>40913499.590000004</v>
      </c>
      <c r="AW258">
        <v>33140925</v>
      </c>
      <c r="AX258">
        <v>22661237</v>
      </c>
      <c r="AY258">
        <v>12430061</v>
      </c>
      <c r="AZ258">
        <v>36721490</v>
      </c>
      <c r="BA258">
        <v>31250734</v>
      </c>
      <c r="BB258">
        <v>20727740</v>
      </c>
      <c r="BC258">
        <v>14799182</v>
      </c>
    </row>
    <row r="259" spans="1:55" x14ac:dyDescent="0.3">
      <c r="A259" t="s">
        <v>2610</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2611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269800</v>
      </c>
      <c r="W260">
        <v>0</v>
      </c>
      <c r="X260">
        <v>0</v>
      </c>
      <c r="Y260">
        <v>1125936</v>
      </c>
      <c r="Z260">
        <v>0</v>
      </c>
      <c r="AA260">
        <v>0</v>
      </c>
      <c r="AB260">
        <v>0</v>
      </c>
      <c r="AC260">
        <v>0</v>
      </c>
      <c r="AD260">
        <v>0</v>
      </c>
      <c r="AE260">
        <v>0</v>
      </c>
      <c r="AF260">
        <v>-233830.52</v>
      </c>
      <c r="AG260">
        <v>0</v>
      </c>
      <c r="AH260">
        <v>0</v>
      </c>
      <c r="AI260">
        <v>0</v>
      </c>
      <c r="AJ260">
        <v>-612419.79</v>
      </c>
      <c r="AK260">
        <v>-2493990</v>
      </c>
      <c r="AL260">
        <v>-6616573</v>
      </c>
      <c r="AM260">
        <v>-208582</v>
      </c>
      <c r="AN260">
        <v>3494040.48</v>
      </c>
      <c r="AO260">
        <v>3596572</v>
      </c>
      <c r="AP260">
        <v>3600105</v>
      </c>
      <c r="AQ260">
        <v>4101442</v>
      </c>
      <c r="AR260">
        <v>-4021585.59</v>
      </c>
      <c r="AS260">
        <v>-5062151</v>
      </c>
      <c r="AT260">
        <v>-4930319</v>
      </c>
      <c r="AU260">
        <v>-1909559</v>
      </c>
      <c r="AV260">
        <v>96153.58</v>
      </c>
      <c r="AW260">
        <v>56155</v>
      </c>
      <c r="AX260">
        <v>105968</v>
      </c>
      <c r="AY260">
        <v>0</v>
      </c>
      <c r="AZ260">
        <v>0</v>
      </c>
      <c r="BA260">
        <v>0</v>
      </c>
      <c r="BB260">
        <v>0</v>
      </c>
      <c r="BC260">
        <v>0</v>
      </c>
    </row>
    <row r="261" spans="1:55" x14ac:dyDescent="0.3">
      <c r="A261" t="s">
        <v>2612</v>
      </c>
      <c r="B261">
        <v>0</v>
      </c>
      <c r="C261">
        <v>0</v>
      </c>
      <c r="D261">
        <v>0</v>
      </c>
      <c r="E261">
        <v>0</v>
      </c>
      <c r="F261">
        <v>0</v>
      </c>
      <c r="G261">
        <v>0</v>
      </c>
      <c r="H261">
        <v>0</v>
      </c>
      <c r="I261">
        <v>0</v>
      </c>
      <c r="J261">
        <v>0</v>
      </c>
      <c r="K261">
        <v>0</v>
      </c>
      <c r="L261">
        <v>0</v>
      </c>
      <c r="M261">
        <v>0</v>
      </c>
      <c r="N261">
        <v>0</v>
      </c>
      <c r="O261">
        <v>0</v>
      </c>
      <c r="P261">
        <v>0</v>
      </c>
      <c r="Q261">
        <v>0</v>
      </c>
      <c r="R261">
        <v>0</v>
      </c>
      <c r="S261">
        <v>0</v>
      </c>
      <c r="T261">
        <v>303674.05</v>
      </c>
      <c r="U261">
        <v>304674</v>
      </c>
      <c r="V261">
        <v>0</v>
      </c>
      <c r="W261">
        <v>244368</v>
      </c>
      <c r="X261">
        <v>1230043.6399999999</v>
      </c>
      <c r="Y261">
        <v>0</v>
      </c>
      <c r="Z261">
        <v>0</v>
      </c>
      <c r="AA261">
        <v>0</v>
      </c>
      <c r="AB261">
        <v>82882.25</v>
      </c>
      <c r="AC261">
        <v>100912</v>
      </c>
      <c r="AD261">
        <v>62833</v>
      </c>
      <c r="AE261">
        <v>0</v>
      </c>
      <c r="AF261">
        <v>2857.01</v>
      </c>
      <c r="AG261">
        <v>0</v>
      </c>
      <c r="AH261">
        <v>0</v>
      </c>
      <c r="AI261">
        <v>59091</v>
      </c>
      <c r="AJ261">
        <v>0</v>
      </c>
      <c r="AK261">
        <v>0</v>
      </c>
      <c r="AL261">
        <v>0</v>
      </c>
      <c r="AM261">
        <v>0</v>
      </c>
      <c r="AN261">
        <v>0</v>
      </c>
      <c r="AO261">
        <v>0</v>
      </c>
      <c r="AP261">
        <v>0</v>
      </c>
      <c r="AQ261">
        <v>0</v>
      </c>
      <c r="AR261">
        <v>2999470.91</v>
      </c>
      <c r="AS261">
        <v>2051999</v>
      </c>
      <c r="AT261">
        <v>2325752</v>
      </c>
      <c r="AU261">
        <v>0</v>
      </c>
      <c r="AV261">
        <v>0</v>
      </c>
      <c r="AW261">
        <v>0</v>
      </c>
      <c r="AX261">
        <v>0</v>
      </c>
      <c r="AY261">
        <v>0</v>
      </c>
      <c r="AZ261">
        <v>0</v>
      </c>
      <c r="BA261">
        <v>0</v>
      </c>
      <c r="BB261">
        <v>0</v>
      </c>
      <c r="BC261">
        <v>0</v>
      </c>
    </row>
    <row r="262" spans="1:55" x14ac:dyDescent="0.3">
      <c r="A262" t="s">
        <v>2614</v>
      </c>
      <c r="B262">
        <v>0</v>
      </c>
      <c r="C262">
        <v>0</v>
      </c>
      <c r="D262">
        <v>0</v>
      </c>
      <c r="E262">
        <v>0</v>
      </c>
      <c r="F262">
        <v>0</v>
      </c>
      <c r="G262">
        <v>0</v>
      </c>
      <c r="H262">
        <v>-8056</v>
      </c>
      <c r="I262">
        <v>-8056</v>
      </c>
      <c r="J262">
        <v>0</v>
      </c>
      <c r="K262">
        <v>0</v>
      </c>
      <c r="L262">
        <v>-3375916.53</v>
      </c>
      <c r="M262">
        <v>-577</v>
      </c>
      <c r="N262">
        <v>-577</v>
      </c>
      <c r="O262">
        <v>-3375916</v>
      </c>
      <c r="P262">
        <v>0</v>
      </c>
      <c r="Q262">
        <v>-45000</v>
      </c>
      <c r="R262">
        <v>-45000</v>
      </c>
      <c r="S262">
        <v>-45000</v>
      </c>
      <c r="T262">
        <v>0</v>
      </c>
      <c r="U262">
        <v>0</v>
      </c>
      <c r="V262">
        <v>0</v>
      </c>
      <c r="W262">
        <v>0</v>
      </c>
      <c r="X262">
        <v>0</v>
      </c>
      <c r="Y262">
        <v>0</v>
      </c>
      <c r="Z262">
        <v>-54625</v>
      </c>
      <c r="AA262">
        <v>-18138</v>
      </c>
      <c r="AB262">
        <v>0</v>
      </c>
      <c r="AC262">
        <v>0</v>
      </c>
      <c r="AD262">
        <v>0</v>
      </c>
      <c r="AE262">
        <v>0</v>
      </c>
      <c r="AF262">
        <v>0</v>
      </c>
      <c r="AG262">
        <v>-221316</v>
      </c>
      <c r="AH262">
        <v>-118864</v>
      </c>
      <c r="AI262">
        <v>0</v>
      </c>
      <c r="AJ262">
        <v>-791.13</v>
      </c>
      <c r="AK262">
        <v>-287</v>
      </c>
      <c r="AL262">
        <v>-287</v>
      </c>
      <c r="AM262">
        <v>0</v>
      </c>
      <c r="AN262">
        <v>-97.77</v>
      </c>
      <c r="AO262">
        <v>-98</v>
      </c>
      <c r="AP262">
        <v>-98</v>
      </c>
      <c r="AQ262">
        <v>0</v>
      </c>
      <c r="AR262">
        <v>0</v>
      </c>
      <c r="AS262">
        <v>0</v>
      </c>
      <c r="AT262">
        <v>0</v>
      </c>
      <c r="AU262">
        <v>-232227</v>
      </c>
      <c r="AV262">
        <v>-3104310.12</v>
      </c>
      <c r="AW262">
        <v>-61598</v>
      </c>
      <c r="AX262">
        <v>-3891918</v>
      </c>
      <c r="AY262">
        <v>-2146257</v>
      </c>
      <c r="AZ262">
        <v>-228914</v>
      </c>
      <c r="BA262">
        <v>-7121054</v>
      </c>
      <c r="BB262">
        <v>-5061872</v>
      </c>
      <c r="BC262">
        <v>-3329345</v>
      </c>
    </row>
    <row r="263" spans="1:55" x14ac:dyDescent="0.3">
      <c r="A263" t="s">
        <v>2616</v>
      </c>
      <c r="B263">
        <v>0</v>
      </c>
      <c r="C263">
        <v>0</v>
      </c>
      <c r="D263">
        <v>-246899.8</v>
      </c>
      <c r="E263">
        <v>-246900</v>
      </c>
      <c r="F263">
        <v>-225900</v>
      </c>
      <c r="G263">
        <v>-225900</v>
      </c>
      <c r="H263">
        <v>0</v>
      </c>
      <c r="I263">
        <v>0</v>
      </c>
      <c r="J263">
        <v>0</v>
      </c>
      <c r="K263">
        <v>0</v>
      </c>
      <c r="L263">
        <v>-787498.92</v>
      </c>
      <c r="M263">
        <v>-4162839</v>
      </c>
      <c r="N263">
        <v>-4162839</v>
      </c>
      <c r="O263">
        <v>-787499</v>
      </c>
      <c r="P263">
        <v>-44999.85</v>
      </c>
      <c r="Q263">
        <v>0</v>
      </c>
      <c r="R263">
        <v>0</v>
      </c>
      <c r="S263">
        <v>0</v>
      </c>
      <c r="T263">
        <v>-15000</v>
      </c>
      <c r="U263">
        <v>0</v>
      </c>
      <c r="V263">
        <v>0</v>
      </c>
      <c r="W263">
        <v>0</v>
      </c>
      <c r="X263">
        <v>-10875</v>
      </c>
      <c r="Y263">
        <v>-10875</v>
      </c>
      <c r="Z263">
        <v>0</v>
      </c>
      <c r="AA263">
        <v>0</v>
      </c>
      <c r="AB263">
        <v>-3625</v>
      </c>
      <c r="AC263">
        <v>-3625</v>
      </c>
      <c r="AD263">
        <v>-3625</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row>
    <row r="264" spans="1:55" x14ac:dyDescent="0.3">
      <c r="A264" t="s">
        <v>3110</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95000</v>
      </c>
      <c r="Y264">
        <v>95000</v>
      </c>
      <c r="Z264">
        <v>60000</v>
      </c>
      <c r="AA264">
        <v>10500</v>
      </c>
      <c r="AB264">
        <v>-95000</v>
      </c>
      <c r="AC264">
        <v>-100000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3111</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-95000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3112</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95000</v>
      </c>
      <c r="Y266">
        <v>95000</v>
      </c>
      <c r="Z266">
        <v>60000</v>
      </c>
      <c r="AA266">
        <v>10500</v>
      </c>
      <c r="AB266">
        <v>0</v>
      </c>
      <c r="AC266">
        <v>-100000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2617</v>
      </c>
      <c r="B267">
        <v>32298</v>
      </c>
      <c r="C267">
        <v>10583</v>
      </c>
      <c r="D267">
        <v>108662.58</v>
      </c>
      <c r="E267">
        <v>27067</v>
      </c>
      <c r="F267">
        <v>8938</v>
      </c>
      <c r="G267">
        <v>3991</v>
      </c>
      <c r="H267">
        <v>76690.649999999994</v>
      </c>
      <c r="I267">
        <v>62585</v>
      </c>
      <c r="J267">
        <v>35743</v>
      </c>
      <c r="K267">
        <v>18764</v>
      </c>
      <c r="L267">
        <v>847166.96</v>
      </c>
      <c r="M267">
        <v>758832</v>
      </c>
      <c r="N267">
        <v>500246</v>
      </c>
      <c r="O267">
        <v>310564</v>
      </c>
      <c r="P267">
        <v>121135.58</v>
      </c>
      <c r="Q267">
        <v>108212</v>
      </c>
      <c r="R267">
        <v>8621</v>
      </c>
      <c r="S267">
        <v>4169</v>
      </c>
      <c r="T267">
        <v>17398.490000000002</v>
      </c>
      <c r="U267">
        <v>16904</v>
      </c>
      <c r="V267">
        <v>15013</v>
      </c>
      <c r="W267">
        <v>4944</v>
      </c>
      <c r="X267">
        <v>22119.87</v>
      </c>
      <c r="Y267">
        <v>15033</v>
      </c>
      <c r="Z267">
        <v>9428</v>
      </c>
      <c r="AA267">
        <v>3763</v>
      </c>
      <c r="AB267">
        <v>27409.56</v>
      </c>
      <c r="AC267">
        <v>21231</v>
      </c>
      <c r="AD267">
        <v>12777</v>
      </c>
      <c r="AE267">
        <v>5272</v>
      </c>
      <c r="AF267">
        <v>15618.33</v>
      </c>
      <c r="AG267">
        <v>14402</v>
      </c>
      <c r="AH267">
        <v>5049</v>
      </c>
      <c r="AI267">
        <v>2270</v>
      </c>
      <c r="AJ267">
        <v>27619.47</v>
      </c>
      <c r="AK267">
        <v>13932</v>
      </c>
      <c r="AL267">
        <v>19145</v>
      </c>
      <c r="AM267">
        <v>1143</v>
      </c>
      <c r="AN267">
        <v>12543.2</v>
      </c>
      <c r="AO267">
        <v>9609</v>
      </c>
      <c r="AP267">
        <v>8803</v>
      </c>
      <c r="AQ267">
        <v>634</v>
      </c>
      <c r="AR267">
        <v>33254.21</v>
      </c>
      <c r="AS267">
        <v>25800</v>
      </c>
      <c r="AT267">
        <v>23489</v>
      </c>
      <c r="AU267">
        <v>140621</v>
      </c>
      <c r="AV267">
        <v>20718.5</v>
      </c>
      <c r="AW267">
        <v>15029</v>
      </c>
      <c r="AX267">
        <v>11362</v>
      </c>
      <c r="AY267">
        <v>4305</v>
      </c>
      <c r="AZ267">
        <v>132212</v>
      </c>
      <c r="BA267">
        <v>130439</v>
      </c>
      <c r="BB267">
        <v>126048</v>
      </c>
      <c r="BC267">
        <v>1583</v>
      </c>
    </row>
    <row r="268" spans="1:55" x14ac:dyDescent="0.3">
      <c r="A268" t="s">
        <v>2618</v>
      </c>
      <c r="B268">
        <v>0</v>
      </c>
      <c r="C268">
        <v>0</v>
      </c>
      <c r="D268">
        <v>108662.58</v>
      </c>
      <c r="E268">
        <v>27067</v>
      </c>
      <c r="F268">
        <v>8938</v>
      </c>
      <c r="G268">
        <v>3991</v>
      </c>
      <c r="H268">
        <v>76690.649999999994</v>
      </c>
      <c r="I268">
        <v>62585</v>
      </c>
      <c r="J268">
        <v>35743</v>
      </c>
      <c r="K268">
        <v>18764</v>
      </c>
      <c r="L268">
        <v>847166.96</v>
      </c>
      <c r="M268">
        <v>758832</v>
      </c>
      <c r="N268">
        <v>500246</v>
      </c>
      <c r="O268">
        <v>310564</v>
      </c>
      <c r="P268">
        <v>121135.58</v>
      </c>
      <c r="Q268">
        <v>108212</v>
      </c>
      <c r="R268">
        <v>8621</v>
      </c>
      <c r="S268">
        <v>4169</v>
      </c>
      <c r="T268">
        <v>17398.490000000002</v>
      </c>
      <c r="U268">
        <v>16904</v>
      </c>
      <c r="V268">
        <v>15013</v>
      </c>
      <c r="W268">
        <v>4944</v>
      </c>
      <c r="X268">
        <v>22119.87</v>
      </c>
      <c r="Y268">
        <v>15033</v>
      </c>
      <c r="Z268">
        <v>9428</v>
      </c>
      <c r="AA268">
        <v>3763</v>
      </c>
      <c r="AB268">
        <v>27409.56</v>
      </c>
      <c r="AC268">
        <v>21231</v>
      </c>
      <c r="AD268">
        <v>12777</v>
      </c>
      <c r="AE268">
        <v>5272</v>
      </c>
      <c r="AF268">
        <v>15618.33</v>
      </c>
      <c r="AG268">
        <v>14402</v>
      </c>
      <c r="AH268">
        <v>5049</v>
      </c>
      <c r="AI268">
        <v>2270</v>
      </c>
      <c r="AJ268">
        <v>27619.47</v>
      </c>
      <c r="AK268">
        <v>13932</v>
      </c>
      <c r="AL268">
        <v>19145</v>
      </c>
      <c r="AM268">
        <v>1143</v>
      </c>
      <c r="AN268">
        <v>12543.2</v>
      </c>
      <c r="AO268">
        <v>9609</v>
      </c>
      <c r="AP268">
        <v>8803</v>
      </c>
      <c r="AQ268">
        <v>634</v>
      </c>
      <c r="AR268">
        <v>33254.21</v>
      </c>
      <c r="AS268">
        <v>25800</v>
      </c>
      <c r="AT268">
        <v>23489</v>
      </c>
      <c r="AU268">
        <v>140621</v>
      </c>
      <c r="AV268">
        <v>20718.5</v>
      </c>
      <c r="AW268">
        <v>15029</v>
      </c>
      <c r="AX268">
        <v>11362</v>
      </c>
      <c r="AY268">
        <v>4305</v>
      </c>
      <c r="AZ268">
        <v>132212</v>
      </c>
      <c r="BA268">
        <v>130439</v>
      </c>
      <c r="BB268">
        <v>126048</v>
      </c>
      <c r="BC268">
        <v>1583</v>
      </c>
    </row>
    <row r="269" spans="1:55" x14ac:dyDescent="0.3">
      <c r="A269" t="s">
        <v>886</v>
      </c>
      <c r="B269">
        <v>-10993326</v>
      </c>
      <c r="C269">
        <v>-5304108</v>
      </c>
      <c r="D269">
        <v>-54891484.950000003</v>
      </c>
      <c r="E269">
        <v>-41747058</v>
      </c>
      <c r="F269">
        <v>-14620730</v>
      </c>
      <c r="G269">
        <v>-7856205</v>
      </c>
      <c r="H269">
        <v>-27049006.649999999</v>
      </c>
      <c r="I269">
        <v>-19842447</v>
      </c>
      <c r="J269">
        <v>-9443010</v>
      </c>
      <c r="K269">
        <v>-3122991</v>
      </c>
      <c r="L269">
        <v>-40733599.109999999</v>
      </c>
      <c r="M269">
        <v>-26792768</v>
      </c>
      <c r="N269">
        <v>-11265451</v>
      </c>
      <c r="O269">
        <v>-6467303</v>
      </c>
      <c r="P269">
        <v>-51354394.560000002</v>
      </c>
      <c r="Q269">
        <v>-33822196</v>
      </c>
      <c r="R269">
        <v>-22842901</v>
      </c>
      <c r="S269">
        <v>-11508927</v>
      </c>
      <c r="T269">
        <v>-55623368.710000001</v>
      </c>
      <c r="U269">
        <v>-45098778</v>
      </c>
      <c r="V269">
        <v>-23794870</v>
      </c>
      <c r="W269">
        <v>-12101572</v>
      </c>
      <c r="X269">
        <v>-56414311.729999997</v>
      </c>
      <c r="Y269">
        <v>-24812882</v>
      </c>
      <c r="Z269">
        <v>-16047661</v>
      </c>
      <c r="AA269">
        <v>-7165358</v>
      </c>
      <c r="AB269">
        <v>-32562121.859999999</v>
      </c>
      <c r="AC269">
        <v>-25696315</v>
      </c>
      <c r="AD269">
        <v>-15460692</v>
      </c>
      <c r="AE269">
        <v>-8017239</v>
      </c>
      <c r="AF269">
        <v>-28460149.039999999</v>
      </c>
      <c r="AG269">
        <v>-18945380</v>
      </c>
      <c r="AH269">
        <v>-8237796</v>
      </c>
      <c r="AI269">
        <v>-5976075</v>
      </c>
      <c r="AJ269">
        <v>-16919411.960000001</v>
      </c>
      <c r="AK269">
        <v>-5964863</v>
      </c>
      <c r="AL269">
        <v>-3474430</v>
      </c>
      <c r="AM269">
        <v>-1805257</v>
      </c>
      <c r="AN269">
        <v>-5707263.6900000004</v>
      </c>
      <c r="AO269">
        <v>-3716734</v>
      </c>
      <c r="AP269">
        <v>-2017482</v>
      </c>
      <c r="AQ269">
        <v>-808931</v>
      </c>
      <c r="AR269">
        <v>-5189269.9000000004</v>
      </c>
      <c r="AS269">
        <v>-3458982</v>
      </c>
      <c r="AT269">
        <v>-2288202</v>
      </c>
      <c r="AU269">
        <v>-804772</v>
      </c>
      <c r="AV269">
        <v>-9915052.8399999999</v>
      </c>
      <c r="AW269">
        <v>-2971324</v>
      </c>
      <c r="AX269">
        <v>-2075281</v>
      </c>
      <c r="AY269">
        <v>-888398</v>
      </c>
      <c r="AZ269">
        <v>-2761358</v>
      </c>
      <c r="BA269">
        <v>-1864991</v>
      </c>
      <c r="BB269">
        <v>-1098652</v>
      </c>
      <c r="BC269">
        <v>-517204</v>
      </c>
    </row>
    <row r="270" spans="1:55" x14ac:dyDescent="0.3">
      <c r="A270" t="s">
        <v>2618</v>
      </c>
      <c r="B270">
        <v>0</v>
      </c>
      <c r="C270">
        <v>0</v>
      </c>
      <c r="D270">
        <v>-28056506.399999999</v>
      </c>
      <c r="E270">
        <v>-18039829</v>
      </c>
      <c r="F270">
        <v>-12660501</v>
      </c>
      <c r="G270">
        <v>-5895720</v>
      </c>
      <c r="H270">
        <v>-23029006.649999999</v>
      </c>
      <c r="I270">
        <v>-15818615</v>
      </c>
      <c r="J270">
        <v>-9443010</v>
      </c>
      <c r="K270">
        <v>-3122991</v>
      </c>
      <c r="L270">
        <v>-20197787.649999999</v>
      </c>
      <c r="M270">
        <v>-16512797</v>
      </c>
      <c r="N270">
        <v>-11265451</v>
      </c>
      <c r="O270">
        <v>-6467303</v>
      </c>
      <c r="P270">
        <v>-41107894.560000002</v>
      </c>
      <c r="Q270">
        <v>-33822196</v>
      </c>
      <c r="R270">
        <v>-22842901</v>
      </c>
      <c r="S270">
        <v>-11508927</v>
      </c>
      <c r="T270">
        <v>-47554102.100000001</v>
      </c>
      <c r="U270">
        <v>-37031040</v>
      </c>
      <c r="V270">
        <v>-23794870</v>
      </c>
      <c r="W270">
        <v>-12101572</v>
      </c>
      <c r="X270">
        <v>-32107980.100000001</v>
      </c>
      <c r="Y270">
        <v>-24679268</v>
      </c>
      <c r="Z270">
        <v>-15920726</v>
      </c>
      <c r="AA270">
        <v>-7087346</v>
      </c>
      <c r="AB270">
        <v>-31731849.210000001</v>
      </c>
      <c r="AC270">
        <v>-24917482</v>
      </c>
      <c r="AD270">
        <v>-14792544</v>
      </c>
      <c r="AE270">
        <v>-7770015</v>
      </c>
      <c r="AF270">
        <v>-23013592.75</v>
      </c>
      <c r="AG270">
        <v>-14054404</v>
      </c>
      <c r="AH270">
        <v>-8237796</v>
      </c>
      <c r="AI270">
        <v>-3827499</v>
      </c>
      <c r="AJ270">
        <v>-5502658.8799999999</v>
      </c>
      <c r="AK270">
        <v>-2954165</v>
      </c>
      <c r="AL270">
        <v>-1866978</v>
      </c>
      <c r="AM270">
        <v>-803005</v>
      </c>
      <c r="AN270">
        <v>-3168272.35</v>
      </c>
      <c r="AO270">
        <v>-2061366</v>
      </c>
      <c r="AP270">
        <v>-1326212</v>
      </c>
      <c r="AQ270">
        <v>-616897</v>
      </c>
      <c r="AR270">
        <v>-2700046.94</v>
      </c>
      <c r="AS270">
        <v>-1883744</v>
      </c>
      <c r="AT270">
        <v>-1264787</v>
      </c>
      <c r="AU270">
        <v>-651225</v>
      </c>
      <c r="AV270">
        <v>-4066153.35</v>
      </c>
      <c r="AW270">
        <v>-2971324</v>
      </c>
      <c r="AX270">
        <v>-2075281</v>
      </c>
      <c r="AY270">
        <v>-888398</v>
      </c>
      <c r="AZ270">
        <v>-2761358</v>
      </c>
      <c r="BA270">
        <v>-1864991</v>
      </c>
      <c r="BB270">
        <v>-1098652</v>
      </c>
      <c r="BC270">
        <v>-517204</v>
      </c>
    </row>
    <row r="271" spans="1:55" x14ac:dyDescent="0.3">
      <c r="A271" t="s">
        <v>2619</v>
      </c>
      <c r="B271">
        <v>0</v>
      </c>
      <c r="C271">
        <v>0</v>
      </c>
      <c r="D271">
        <v>-26834978.550000001</v>
      </c>
      <c r="E271">
        <v>-23707229</v>
      </c>
      <c r="F271">
        <v>-1960229</v>
      </c>
      <c r="G271">
        <v>-1960485</v>
      </c>
      <c r="H271">
        <v>-4020000</v>
      </c>
      <c r="I271">
        <v>-4023832</v>
      </c>
      <c r="J271">
        <v>0</v>
      </c>
      <c r="K271">
        <v>0</v>
      </c>
      <c r="L271">
        <v>-20535811.460000001</v>
      </c>
      <c r="M271">
        <v>-10279971</v>
      </c>
      <c r="N271">
        <v>0</v>
      </c>
      <c r="O271">
        <v>0</v>
      </c>
      <c r="P271">
        <v>-10246500</v>
      </c>
      <c r="Q271">
        <v>0</v>
      </c>
      <c r="R271">
        <v>0</v>
      </c>
      <c r="S271">
        <v>0</v>
      </c>
      <c r="T271">
        <v>-8069266.6200000001</v>
      </c>
      <c r="U271">
        <v>-8067738</v>
      </c>
      <c r="V271">
        <v>0</v>
      </c>
      <c r="W271">
        <v>0</v>
      </c>
      <c r="X271">
        <v>-24306331.629999999</v>
      </c>
      <c r="Y271">
        <v>-133614</v>
      </c>
      <c r="Z271">
        <v>-126935</v>
      </c>
      <c r="AA271">
        <v>-78012</v>
      </c>
      <c r="AB271">
        <v>-830272.65</v>
      </c>
      <c r="AC271">
        <v>-778833</v>
      </c>
      <c r="AD271">
        <v>-668148</v>
      </c>
      <c r="AE271">
        <v>-247224</v>
      </c>
      <c r="AF271">
        <v>-5446556.2999999998</v>
      </c>
      <c r="AG271">
        <v>-4890976</v>
      </c>
      <c r="AH271">
        <v>0</v>
      </c>
      <c r="AI271">
        <v>-2148576</v>
      </c>
      <c r="AJ271">
        <v>-11416753.08</v>
      </c>
      <c r="AK271">
        <v>-3010698</v>
      </c>
      <c r="AL271">
        <v>-1607452</v>
      </c>
      <c r="AM271">
        <v>-1002252</v>
      </c>
      <c r="AN271">
        <v>-2538991.35</v>
      </c>
      <c r="AO271">
        <v>-1655368</v>
      </c>
      <c r="AP271">
        <v>-691270</v>
      </c>
      <c r="AQ271">
        <v>-192034</v>
      </c>
      <c r="AR271">
        <v>-2489222.9700000002</v>
      </c>
      <c r="AS271">
        <v>-1575238</v>
      </c>
      <c r="AT271">
        <v>-1023415</v>
      </c>
      <c r="AU271">
        <v>-153547</v>
      </c>
      <c r="AV271">
        <v>-5848899.4900000002</v>
      </c>
      <c r="AW271">
        <v>0</v>
      </c>
      <c r="AX271">
        <v>0</v>
      </c>
      <c r="AY271">
        <v>0</v>
      </c>
      <c r="AZ271">
        <v>0</v>
      </c>
      <c r="BA271">
        <v>0</v>
      </c>
      <c r="BB271">
        <v>0</v>
      </c>
      <c r="BC271">
        <v>0</v>
      </c>
    </row>
    <row r="272" spans="1:55" x14ac:dyDescent="0.3">
      <c r="A272" t="s">
        <v>3113</v>
      </c>
      <c r="B272">
        <v>-8818800</v>
      </c>
      <c r="C272">
        <v>-8818800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3">
      <c r="A273" t="s">
        <v>3114</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-3732477</v>
      </c>
      <c r="AI273">
        <v>0</v>
      </c>
      <c r="AJ273">
        <v>0</v>
      </c>
      <c r="AK273">
        <v>0</v>
      </c>
      <c r="AL273">
        <v>0</v>
      </c>
      <c r="AM273">
        <v>0</v>
      </c>
      <c r="AN273">
        <v>0</v>
      </c>
      <c r="AO273">
        <v>0</v>
      </c>
      <c r="AP273">
        <v>0</v>
      </c>
      <c r="AQ273">
        <v>0</v>
      </c>
      <c r="AR273">
        <v>0</v>
      </c>
      <c r="AS273">
        <v>0</v>
      </c>
      <c r="AT273">
        <v>0</v>
      </c>
      <c r="AU273">
        <v>0</v>
      </c>
      <c r="AV273">
        <v>0</v>
      </c>
      <c r="AW273">
        <v>-5354730</v>
      </c>
      <c r="AX273">
        <v>0</v>
      </c>
      <c r="AY273">
        <v>0</v>
      </c>
      <c r="AZ273">
        <v>0</v>
      </c>
      <c r="BA273">
        <v>0</v>
      </c>
      <c r="BB273">
        <v>0</v>
      </c>
      <c r="BC273">
        <v>0</v>
      </c>
    </row>
    <row r="274" spans="1:55" x14ac:dyDescent="0.3">
      <c r="A274" t="s">
        <v>2622</v>
      </c>
      <c r="B274">
        <v>15000</v>
      </c>
      <c r="C274">
        <v>0</v>
      </c>
      <c r="D274">
        <v>8999.9699999999993</v>
      </c>
      <c r="E274">
        <v>9000</v>
      </c>
      <c r="F274">
        <v>9000</v>
      </c>
      <c r="G274">
        <v>0</v>
      </c>
      <c r="H274">
        <v>7799.97</v>
      </c>
      <c r="I274">
        <v>7800</v>
      </c>
      <c r="J274">
        <v>7800</v>
      </c>
      <c r="K274">
        <v>0</v>
      </c>
      <c r="L274">
        <v>0</v>
      </c>
      <c r="M274">
        <v>0</v>
      </c>
      <c r="N274">
        <v>0</v>
      </c>
      <c r="O274">
        <v>0</v>
      </c>
      <c r="P274">
        <v>0</v>
      </c>
      <c r="Q274">
        <v>0</v>
      </c>
      <c r="R274">
        <v>0</v>
      </c>
      <c r="S274">
        <v>0</v>
      </c>
      <c r="T274">
        <v>0</v>
      </c>
      <c r="U274">
        <v>0</v>
      </c>
      <c r="V274">
        <v>0</v>
      </c>
      <c r="W274">
        <v>0</v>
      </c>
      <c r="X274">
        <v>40000</v>
      </c>
      <c r="Y274">
        <v>40000</v>
      </c>
      <c r="Z274">
        <v>0</v>
      </c>
      <c r="AA274">
        <v>0</v>
      </c>
      <c r="AB274">
        <v>10000</v>
      </c>
      <c r="AC274">
        <v>10000</v>
      </c>
      <c r="AD274">
        <v>10000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2623</v>
      </c>
      <c r="B275">
        <v>119949</v>
      </c>
      <c r="C275">
        <v>1932</v>
      </c>
      <c r="D275">
        <v>326271.46999999997</v>
      </c>
      <c r="E275">
        <v>201386</v>
      </c>
      <c r="F275">
        <v>196681</v>
      </c>
      <c r="G275">
        <v>19161</v>
      </c>
      <c r="H275">
        <v>188219.05</v>
      </c>
      <c r="I275">
        <v>98920</v>
      </c>
      <c r="J275">
        <v>83181</v>
      </c>
      <c r="K275">
        <v>36194</v>
      </c>
      <c r="L275">
        <v>173093.61</v>
      </c>
      <c r="M275">
        <v>135498</v>
      </c>
      <c r="N275">
        <v>96996</v>
      </c>
      <c r="O275">
        <v>55065</v>
      </c>
      <c r="P275">
        <v>169264.03</v>
      </c>
      <c r="Q275">
        <v>121346</v>
      </c>
      <c r="R275">
        <v>82188</v>
      </c>
      <c r="S275">
        <v>42028</v>
      </c>
      <c r="T275">
        <v>215749.75</v>
      </c>
      <c r="U275">
        <v>157410</v>
      </c>
      <c r="V275">
        <v>100577</v>
      </c>
      <c r="W275">
        <v>46549</v>
      </c>
      <c r="X275">
        <v>282277.59999999998</v>
      </c>
      <c r="Y275">
        <v>238887</v>
      </c>
      <c r="Z275">
        <v>178204</v>
      </c>
      <c r="AA275">
        <v>97896</v>
      </c>
      <c r="AB275">
        <v>372803.5</v>
      </c>
      <c r="AC275">
        <v>290457</v>
      </c>
      <c r="AD275">
        <v>159994</v>
      </c>
      <c r="AE275">
        <v>78018</v>
      </c>
      <c r="AF275">
        <v>558886.73</v>
      </c>
      <c r="AG275">
        <v>464703</v>
      </c>
      <c r="AH275">
        <v>321617</v>
      </c>
      <c r="AI275">
        <v>156271</v>
      </c>
      <c r="AJ275">
        <v>746495.28</v>
      </c>
      <c r="AK275">
        <v>606292</v>
      </c>
      <c r="AL275">
        <v>346383</v>
      </c>
      <c r="AM275">
        <v>136450</v>
      </c>
      <c r="AN275">
        <v>619822.94999999995</v>
      </c>
      <c r="AO275">
        <v>437111</v>
      </c>
      <c r="AP275">
        <v>245071</v>
      </c>
      <c r="AQ275">
        <v>90631</v>
      </c>
      <c r="AR275">
        <v>378656.34</v>
      </c>
      <c r="AS275">
        <v>264705</v>
      </c>
      <c r="AT275">
        <v>181462</v>
      </c>
      <c r="AU275">
        <v>84883</v>
      </c>
      <c r="AV275">
        <v>310107.93</v>
      </c>
      <c r="AW275">
        <v>236280</v>
      </c>
      <c r="AX275">
        <v>157151</v>
      </c>
      <c r="AY275">
        <v>0</v>
      </c>
      <c r="AZ275">
        <v>0</v>
      </c>
      <c r="BA275">
        <v>0</v>
      </c>
      <c r="BB275">
        <v>0</v>
      </c>
      <c r="BC275">
        <v>0</v>
      </c>
    </row>
    <row r="276" spans="1:55" x14ac:dyDescent="0.3">
      <c r="A276" t="s">
        <v>2624</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-8067738</v>
      </c>
      <c r="W276">
        <v>0</v>
      </c>
      <c r="X276">
        <v>0</v>
      </c>
      <c r="Y276">
        <v>0</v>
      </c>
      <c r="Z276">
        <v>0</v>
      </c>
      <c r="AA276">
        <v>0</v>
      </c>
      <c r="AB276">
        <v>-3656250</v>
      </c>
      <c r="AC276">
        <v>0</v>
      </c>
      <c r="AD276">
        <v>0</v>
      </c>
      <c r="AE276">
        <v>74646</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72821</v>
      </c>
      <c r="AZ276">
        <v>-9501045</v>
      </c>
      <c r="BA276">
        <v>249943</v>
      </c>
      <c r="BB276">
        <v>140111</v>
      </c>
      <c r="BC276">
        <v>58699</v>
      </c>
    </row>
    <row r="277" spans="1:55" x14ac:dyDescent="0.3">
      <c r="A277" t="s">
        <v>887</v>
      </c>
      <c r="B277">
        <v>-19644879</v>
      </c>
      <c r="C277">
        <v>-14110393</v>
      </c>
      <c r="D277">
        <v>-54694450.729999997</v>
      </c>
      <c r="E277">
        <v>-41756505</v>
      </c>
      <c r="F277">
        <v>-14632011</v>
      </c>
      <c r="G277">
        <v>-8058953</v>
      </c>
      <c r="H277">
        <v>-26784352.960000001</v>
      </c>
      <c r="I277">
        <v>-19681198</v>
      </c>
      <c r="J277">
        <v>-9316286</v>
      </c>
      <c r="K277">
        <v>-3068033</v>
      </c>
      <c r="L277">
        <v>-43876754</v>
      </c>
      <c r="M277">
        <v>-30061854</v>
      </c>
      <c r="N277">
        <v>-14831625</v>
      </c>
      <c r="O277">
        <v>-10265089</v>
      </c>
      <c r="P277">
        <v>-51108994.799999997</v>
      </c>
      <c r="Q277">
        <v>-33637638</v>
      </c>
      <c r="R277">
        <v>-22797092</v>
      </c>
      <c r="S277">
        <v>-11507730</v>
      </c>
      <c r="T277">
        <v>-55101546.43</v>
      </c>
      <c r="U277">
        <v>-44619790</v>
      </c>
      <c r="V277">
        <v>-31477218</v>
      </c>
      <c r="W277">
        <v>-11805711</v>
      </c>
      <c r="X277">
        <v>-54755745.619999997</v>
      </c>
      <c r="Y277">
        <v>-23308901</v>
      </c>
      <c r="Z277">
        <v>-15854654</v>
      </c>
      <c r="AA277">
        <v>-7071337</v>
      </c>
      <c r="AB277">
        <v>-35823901.549999997</v>
      </c>
      <c r="AC277">
        <v>-25377340</v>
      </c>
      <c r="AD277">
        <v>-15218713</v>
      </c>
      <c r="AE277">
        <v>-7859303</v>
      </c>
      <c r="AF277">
        <v>-28116617.489999998</v>
      </c>
      <c r="AG277">
        <v>-18687591</v>
      </c>
      <c r="AH277">
        <v>-11762471</v>
      </c>
      <c r="AI277">
        <v>-5758443</v>
      </c>
      <c r="AJ277">
        <v>-16758508.140000001</v>
      </c>
      <c r="AK277">
        <v>-7838916</v>
      </c>
      <c r="AL277">
        <v>-9725762</v>
      </c>
      <c r="AM277">
        <v>-1876246</v>
      </c>
      <c r="AN277">
        <v>-1580954.83</v>
      </c>
      <c r="AO277">
        <v>326460</v>
      </c>
      <c r="AP277">
        <v>1836399</v>
      </c>
      <c r="AQ277">
        <v>3383776</v>
      </c>
      <c r="AR277">
        <v>-5799474.0199999996</v>
      </c>
      <c r="AS277">
        <v>-6178629</v>
      </c>
      <c r="AT277">
        <v>-4687818</v>
      </c>
      <c r="AU277">
        <v>-2721054</v>
      </c>
      <c r="AV277">
        <v>-12592382.949999999</v>
      </c>
      <c r="AW277">
        <v>-8080188</v>
      </c>
      <c r="AX277">
        <v>-5692718</v>
      </c>
      <c r="AY277">
        <v>-2957529</v>
      </c>
      <c r="AZ277">
        <v>-12359105</v>
      </c>
      <c r="BA277">
        <v>-8605663</v>
      </c>
      <c r="BB277">
        <v>-5894365</v>
      </c>
      <c r="BC277">
        <v>-3786267</v>
      </c>
    </row>
    <row r="278" spans="1:55" x14ac:dyDescent="0.3">
      <c r="A278" t="s">
        <v>2625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2626</v>
      </c>
      <c r="B279">
        <v>-4900000</v>
      </c>
      <c r="C279">
        <v>-2900000</v>
      </c>
      <c r="D279">
        <v>4900000</v>
      </c>
      <c r="E279">
        <v>3900000</v>
      </c>
      <c r="F279">
        <v>0</v>
      </c>
      <c r="G279">
        <v>0</v>
      </c>
      <c r="H279">
        <v>-5900000</v>
      </c>
      <c r="I279">
        <v>-4900000</v>
      </c>
      <c r="J279">
        <v>-5900000</v>
      </c>
      <c r="K279">
        <v>-5900000</v>
      </c>
      <c r="L279">
        <v>-850000</v>
      </c>
      <c r="M279">
        <v>1300000</v>
      </c>
      <c r="N279">
        <v>-4700000</v>
      </c>
      <c r="O279">
        <v>-6700000</v>
      </c>
      <c r="P279">
        <v>-2700000</v>
      </c>
      <c r="Q279">
        <v>2800000</v>
      </c>
      <c r="R279">
        <v>-200000</v>
      </c>
      <c r="S279">
        <v>0</v>
      </c>
      <c r="T279">
        <v>700000</v>
      </c>
      <c r="U279">
        <v>12290000</v>
      </c>
      <c r="V279">
        <v>2690000</v>
      </c>
      <c r="W279">
        <v>-2000000</v>
      </c>
      <c r="X279">
        <v>8500000</v>
      </c>
      <c r="Y279">
        <v>10500000</v>
      </c>
      <c r="Z279">
        <v>0</v>
      </c>
      <c r="AA279">
        <v>0</v>
      </c>
      <c r="AB279">
        <v>-4000000</v>
      </c>
      <c r="AC279">
        <v>-1000000</v>
      </c>
      <c r="AD279">
        <v>-4000000</v>
      </c>
      <c r="AE279">
        <v>0</v>
      </c>
      <c r="AF279">
        <v>4000000</v>
      </c>
      <c r="AG279">
        <v>5000000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2627</v>
      </c>
      <c r="B280">
        <v>0</v>
      </c>
      <c r="C280">
        <v>0</v>
      </c>
      <c r="D280">
        <v>0</v>
      </c>
      <c r="E280">
        <v>0</v>
      </c>
      <c r="F280">
        <v>0</v>
      </c>
      <c r="G280">
        <v>0</v>
      </c>
      <c r="H280">
        <v>0</v>
      </c>
      <c r="I280">
        <v>1000000</v>
      </c>
      <c r="J280">
        <v>0</v>
      </c>
      <c r="K280">
        <v>0</v>
      </c>
      <c r="L280">
        <v>0</v>
      </c>
      <c r="M280">
        <v>2000000</v>
      </c>
      <c r="N280">
        <v>500000</v>
      </c>
      <c r="O280">
        <v>0</v>
      </c>
      <c r="P280">
        <v>0</v>
      </c>
      <c r="Q280">
        <v>2000000</v>
      </c>
      <c r="R280">
        <v>0</v>
      </c>
      <c r="S280">
        <v>0</v>
      </c>
      <c r="T280">
        <v>0</v>
      </c>
      <c r="U280">
        <v>1000000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3101</v>
      </c>
      <c r="B281">
        <v>0</v>
      </c>
      <c r="C281">
        <v>0</v>
      </c>
      <c r="D281">
        <v>0</v>
      </c>
      <c r="E281">
        <v>0</v>
      </c>
      <c r="F281">
        <v>0</v>
      </c>
      <c r="G281">
        <v>0</v>
      </c>
      <c r="H281">
        <v>0</v>
      </c>
      <c r="I281">
        <v>1000000</v>
      </c>
      <c r="J281">
        <v>0</v>
      </c>
      <c r="K281">
        <v>0</v>
      </c>
      <c r="L281">
        <v>0</v>
      </c>
      <c r="M281">
        <v>2000000</v>
      </c>
      <c r="N281">
        <v>500000</v>
      </c>
      <c r="O281">
        <v>0</v>
      </c>
      <c r="P281">
        <v>0</v>
      </c>
      <c r="Q281">
        <v>2000000</v>
      </c>
      <c r="R281">
        <v>0</v>
      </c>
      <c r="S281">
        <v>0</v>
      </c>
      <c r="T281">
        <v>0</v>
      </c>
      <c r="U281">
        <v>1000000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2629</v>
      </c>
      <c r="B282">
        <v>8000000</v>
      </c>
      <c r="C282">
        <v>0</v>
      </c>
      <c r="D282">
        <v>24000000</v>
      </c>
      <c r="E282">
        <v>17000000</v>
      </c>
      <c r="F282">
        <v>5000000</v>
      </c>
      <c r="G282">
        <v>0</v>
      </c>
      <c r="H282">
        <v>2000000</v>
      </c>
      <c r="I282">
        <v>2000000</v>
      </c>
      <c r="J282">
        <v>2000000</v>
      </c>
      <c r="K282">
        <v>0</v>
      </c>
      <c r="L282">
        <v>3000000</v>
      </c>
      <c r="M282">
        <v>3000000</v>
      </c>
      <c r="N282">
        <v>0</v>
      </c>
      <c r="O282">
        <v>0</v>
      </c>
      <c r="P282">
        <v>16307475</v>
      </c>
      <c r="Q282">
        <v>7307475</v>
      </c>
      <c r="R282">
        <v>6653737</v>
      </c>
      <c r="S282">
        <v>6653737</v>
      </c>
      <c r="T282">
        <v>41153737.5</v>
      </c>
      <c r="U282">
        <v>34653738</v>
      </c>
      <c r="V282">
        <v>0</v>
      </c>
      <c r="W282">
        <v>0</v>
      </c>
      <c r="X282">
        <v>21500000</v>
      </c>
      <c r="Y282">
        <v>0</v>
      </c>
      <c r="Z282">
        <v>0</v>
      </c>
      <c r="AA282">
        <v>0</v>
      </c>
      <c r="AB282">
        <v>21600400</v>
      </c>
      <c r="AC282">
        <v>21600400</v>
      </c>
      <c r="AD282">
        <v>21600400</v>
      </c>
      <c r="AE282">
        <v>0</v>
      </c>
      <c r="AF282">
        <v>7812480</v>
      </c>
      <c r="AG282">
        <v>3812480</v>
      </c>
      <c r="AH282">
        <v>3812480</v>
      </c>
      <c r="AI282">
        <v>3812480</v>
      </c>
      <c r="AJ282">
        <v>0</v>
      </c>
      <c r="AK282">
        <v>3230126</v>
      </c>
      <c r="AL282">
        <v>1373250</v>
      </c>
      <c r="AM282">
        <v>0</v>
      </c>
      <c r="AN282">
        <v>0</v>
      </c>
      <c r="AO282">
        <v>0</v>
      </c>
      <c r="AP282">
        <v>0</v>
      </c>
      <c r="AQ282">
        <v>0</v>
      </c>
      <c r="AR282">
        <v>0</v>
      </c>
      <c r="AS282">
        <v>0</v>
      </c>
      <c r="AT282">
        <v>0</v>
      </c>
      <c r="AU282">
        <v>0</v>
      </c>
      <c r="AV282">
        <v>8535115.7699999996</v>
      </c>
      <c r="AW282">
        <v>8535116</v>
      </c>
      <c r="AX282">
        <v>8535116</v>
      </c>
      <c r="AY282">
        <v>0</v>
      </c>
      <c r="AZ282">
        <v>0</v>
      </c>
      <c r="BA282">
        <v>0</v>
      </c>
      <c r="BB282">
        <v>0</v>
      </c>
      <c r="BC282">
        <v>0</v>
      </c>
    </row>
    <row r="283" spans="1:55" x14ac:dyDescent="0.3">
      <c r="A283" t="s">
        <v>2632</v>
      </c>
      <c r="B283">
        <v>8000000</v>
      </c>
      <c r="C283">
        <v>0</v>
      </c>
      <c r="D283">
        <v>24000000</v>
      </c>
      <c r="E283">
        <v>17000000</v>
      </c>
      <c r="F283">
        <v>5000000</v>
      </c>
      <c r="G283">
        <v>0</v>
      </c>
      <c r="H283">
        <v>2000000</v>
      </c>
      <c r="I283">
        <v>2000000</v>
      </c>
      <c r="J283">
        <v>2000000</v>
      </c>
      <c r="K283">
        <v>0</v>
      </c>
      <c r="L283">
        <v>3000000</v>
      </c>
      <c r="M283">
        <v>3000000</v>
      </c>
      <c r="N283">
        <v>0</v>
      </c>
      <c r="O283">
        <v>0</v>
      </c>
      <c r="P283">
        <v>16307475</v>
      </c>
      <c r="Q283">
        <v>7307475</v>
      </c>
      <c r="R283">
        <v>6653737</v>
      </c>
      <c r="S283">
        <v>6653737</v>
      </c>
      <c r="T283">
        <v>41153737.5</v>
      </c>
      <c r="U283">
        <v>34653738</v>
      </c>
      <c r="V283">
        <v>0</v>
      </c>
      <c r="W283">
        <v>0</v>
      </c>
      <c r="X283">
        <v>21500000</v>
      </c>
      <c r="Y283">
        <v>0</v>
      </c>
      <c r="Z283">
        <v>0</v>
      </c>
      <c r="AA283">
        <v>0</v>
      </c>
      <c r="AB283">
        <v>21600400</v>
      </c>
      <c r="AC283">
        <v>21600400</v>
      </c>
      <c r="AD283">
        <v>21600400</v>
      </c>
      <c r="AE283">
        <v>0</v>
      </c>
      <c r="AF283">
        <v>7812480</v>
      </c>
      <c r="AG283">
        <v>3812480</v>
      </c>
      <c r="AH283">
        <v>3812480</v>
      </c>
      <c r="AI283">
        <v>3812480</v>
      </c>
      <c r="AJ283">
        <v>0</v>
      </c>
      <c r="AK283">
        <v>3230126</v>
      </c>
      <c r="AL283">
        <v>1373250</v>
      </c>
      <c r="AM283">
        <v>0</v>
      </c>
      <c r="AN283">
        <v>0</v>
      </c>
      <c r="AO283">
        <v>0</v>
      </c>
      <c r="AP283">
        <v>0</v>
      </c>
      <c r="AQ283">
        <v>0</v>
      </c>
      <c r="AR283">
        <v>0</v>
      </c>
      <c r="AS283">
        <v>0</v>
      </c>
      <c r="AT283">
        <v>0</v>
      </c>
      <c r="AU283">
        <v>0</v>
      </c>
      <c r="AV283">
        <v>8535115.7699999996</v>
      </c>
      <c r="AW283">
        <v>8535116</v>
      </c>
      <c r="AX283">
        <v>8535116</v>
      </c>
      <c r="AY283">
        <v>0</v>
      </c>
      <c r="AZ283">
        <v>0</v>
      </c>
      <c r="BA283">
        <v>0</v>
      </c>
      <c r="BB283">
        <v>0</v>
      </c>
      <c r="BC283">
        <v>0</v>
      </c>
    </row>
    <row r="284" spans="1:55" x14ac:dyDescent="0.3">
      <c r="A284" t="s">
        <v>2633</v>
      </c>
      <c r="B284">
        <v>0</v>
      </c>
      <c r="C284">
        <v>0</v>
      </c>
      <c r="D284">
        <v>24000000</v>
      </c>
      <c r="E284">
        <v>5000000</v>
      </c>
      <c r="F284">
        <v>0</v>
      </c>
      <c r="G284">
        <v>0</v>
      </c>
      <c r="H284">
        <v>2000000</v>
      </c>
      <c r="I284">
        <v>2000000</v>
      </c>
      <c r="J284">
        <v>2000000</v>
      </c>
      <c r="K284">
        <v>0</v>
      </c>
      <c r="L284">
        <v>0</v>
      </c>
      <c r="M284">
        <v>0</v>
      </c>
      <c r="N284">
        <v>0</v>
      </c>
      <c r="O284">
        <v>0</v>
      </c>
      <c r="P284">
        <v>16307475</v>
      </c>
      <c r="Q284">
        <v>0</v>
      </c>
      <c r="R284">
        <v>0</v>
      </c>
      <c r="S284">
        <v>0</v>
      </c>
      <c r="T284">
        <v>0</v>
      </c>
      <c r="U284">
        <v>0</v>
      </c>
      <c r="V284">
        <v>0</v>
      </c>
      <c r="W284">
        <v>0</v>
      </c>
      <c r="X284">
        <v>0</v>
      </c>
      <c r="Y284">
        <v>0</v>
      </c>
      <c r="Z284">
        <v>0</v>
      </c>
      <c r="AA284">
        <v>0</v>
      </c>
      <c r="AB284">
        <v>0</v>
      </c>
      <c r="AC284">
        <v>0</v>
      </c>
      <c r="AD284">
        <v>0</v>
      </c>
      <c r="AE284">
        <v>0</v>
      </c>
      <c r="AF284">
        <v>0</v>
      </c>
      <c r="AG284">
        <v>0</v>
      </c>
      <c r="AH284">
        <v>0</v>
      </c>
      <c r="AI284">
        <v>3812480</v>
      </c>
      <c r="AJ284">
        <v>0</v>
      </c>
      <c r="AK284">
        <v>3230126</v>
      </c>
      <c r="AL284">
        <v>1373250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2634</v>
      </c>
      <c r="B285">
        <v>0</v>
      </c>
      <c r="C285">
        <v>0</v>
      </c>
      <c r="D285">
        <v>0</v>
      </c>
      <c r="E285">
        <v>12000000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2635</v>
      </c>
      <c r="B286">
        <v>0</v>
      </c>
      <c r="C286">
        <v>0</v>
      </c>
      <c r="D286">
        <v>0</v>
      </c>
      <c r="E286">
        <v>0</v>
      </c>
      <c r="F286">
        <v>5000000</v>
      </c>
      <c r="G286">
        <v>0</v>
      </c>
      <c r="H286">
        <v>0</v>
      </c>
      <c r="I286">
        <v>0</v>
      </c>
      <c r="J286">
        <v>0</v>
      </c>
      <c r="K286">
        <v>0</v>
      </c>
      <c r="L286">
        <v>3000000</v>
      </c>
      <c r="M286">
        <v>3000000</v>
      </c>
      <c r="N286">
        <v>0</v>
      </c>
      <c r="O286">
        <v>0</v>
      </c>
      <c r="P286">
        <v>0</v>
      </c>
      <c r="Q286">
        <v>7307475</v>
      </c>
      <c r="R286">
        <v>6653737</v>
      </c>
      <c r="S286">
        <v>6653737</v>
      </c>
      <c r="T286">
        <v>41153737.5</v>
      </c>
      <c r="U286">
        <v>34653738</v>
      </c>
      <c r="V286">
        <v>0</v>
      </c>
      <c r="W286">
        <v>0</v>
      </c>
      <c r="X286">
        <v>21500000</v>
      </c>
      <c r="Y286">
        <v>0</v>
      </c>
      <c r="Z286">
        <v>0</v>
      </c>
      <c r="AA286">
        <v>0</v>
      </c>
      <c r="AB286">
        <v>21600400</v>
      </c>
      <c r="AC286">
        <v>21600400</v>
      </c>
      <c r="AD286">
        <v>21600400</v>
      </c>
      <c r="AE286">
        <v>0</v>
      </c>
      <c r="AF286">
        <v>7812480</v>
      </c>
      <c r="AG286">
        <v>3812480</v>
      </c>
      <c r="AH286">
        <v>3812480</v>
      </c>
      <c r="AI286">
        <v>0</v>
      </c>
      <c r="AJ286">
        <v>0</v>
      </c>
      <c r="AK286">
        <v>0</v>
      </c>
      <c r="AL286">
        <v>0</v>
      </c>
      <c r="AM286">
        <v>0</v>
      </c>
      <c r="AN286">
        <v>0</v>
      </c>
      <c r="AO286">
        <v>0</v>
      </c>
      <c r="AP286">
        <v>0</v>
      </c>
      <c r="AQ286">
        <v>0</v>
      </c>
      <c r="AR286">
        <v>0</v>
      </c>
      <c r="AS286">
        <v>0</v>
      </c>
      <c r="AT286">
        <v>0</v>
      </c>
      <c r="AU286">
        <v>0</v>
      </c>
      <c r="AV286">
        <v>8535115.7699999996</v>
      </c>
      <c r="AW286">
        <v>8535116</v>
      </c>
      <c r="AX286">
        <v>8535116</v>
      </c>
      <c r="AY286">
        <v>0</v>
      </c>
      <c r="AZ286">
        <v>0</v>
      </c>
      <c r="BA286">
        <v>0</v>
      </c>
      <c r="BB286">
        <v>0</v>
      </c>
      <c r="BC286">
        <v>0</v>
      </c>
    </row>
    <row r="287" spans="1:55" x14ac:dyDescent="0.3">
      <c r="A287" t="s">
        <v>2636</v>
      </c>
      <c r="B287">
        <v>-7490580</v>
      </c>
      <c r="C287">
        <v>-750000</v>
      </c>
      <c r="D287">
        <v>-24828560</v>
      </c>
      <c r="E287">
        <v>-9514280</v>
      </c>
      <c r="F287">
        <v>-8114280</v>
      </c>
      <c r="G287">
        <v>0</v>
      </c>
      <c r="H287">
        <v>-11153580</v>
      </c>
      <c r="I287">
        <v>-9189300</v>
      </c>
      <c r="J287">
        <v>-7789300</v>
      </c>
      <c r="K287">
        <v>0</v>
      </c>
      <c r="L287">
        <v>-2887953.86</v>
      </c>
      <c r="M287">
        <v>-2857954</v>
      </c>
      <c r="N287">
        <v>-2857954</v>
      </c>
      <c r="O287">
        <v>-2584880</v>
      </c>
      <c r="P287">
        <v>-2190460.73</v>
      </c>
      <c r="Q287">
        <v>-1947386</v>
      </c>
      <c r="R287">
        <v>-1293830</v>
      </c>
      <c r="S287">
        <v>-9853556</v>
      </c>
      <c r="T287">
        <v>-7699136.0499999998</v>
      </c>
      <c r="U287">
        <v>-5550187</v>
      </c>
      <c r="V287">
        <v>0</v>
      </c>
      <c r="W287">
        <v>-653556</v>
      </c>
      <c r="X287">
        <v>-2392022.73</v>
      </c>
      <c r="Y287">
        <v>-243074</v>
      </c>
      <c r="Z287">
        <v>-243074</v>
      </c>
      <c r="AA287">
        <v>0</v>
      </c>
      <c r="AB287">
        <v>-5370463.29</v>
      </c>
      <c r="AC287">
        <v>-2743074</v>
      </c>
      <c r="AD287">
        <v>-2743074</v>
      </c>
      <c r="AE287">
        <v>-6500000</v>
      </c>
      <c r="AF287">
        <v>-8485647.7300000004</v>
      </c>
      <c r="AG287">
        <v>-8242574</v>
      </c>
      <c r="AH287">
        <v>-4242574</v>
      </c>
      <c r="AI287">
        <v>0</v>
      </c>
      <c r="AJ287">
        <v>-1487271.73</v>
      </c>
      <c r="AK287">
        <v>-5243074</v>
      </c>
      <c r="AL287">
        <v>-243074</v>
      </c>
      <c r="AM287">
        <v>0</v>
      </c>
      <c r="AN287">
        <v>-12850581.6</v>
      </c>
      <c r="AO287">
        <v>-4243074</v>
      </c>
      <c r="AP287">
        <v>-243074</v>
      </c>
      <c r="AQ287">
        <v>0</v>
      </c>
      <c r="AR287">
        <v>-486147.73</v>
      </c>
      <c r="AS287">
        <v>-243074</v>
      </c>
      <c r="AT287">
        <v>-243074</v>
      </c>
      <c r="AU287">
        <v>0</v>
      </c>
      <c r="AV287">
        <v>-7171664.21</v>
      </c>
      <c r="AW287">
        <v>-6928590</v>
      </c>
      <c r="AX287">
        <v>-3501491</v>
      </c>
      <c r="AY287">
        <v>0</v>
      </c>
      <c r="AZ287">
        <v>-3500000</v>
      </c>
      <c r="BA287">
        <v>-3500000</v>
      </c>
      <c r="BB287">
        <v>-3500000</v>
      </c>
      <c r="BC287">
        <v>-3500000</v>
      </c>
    </row>
    <row r="288" spans="1:55" x14ac:dyDescent="0.3">
      <c r="A288" t="s">
        <v>2637</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-4000000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2638</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-4000000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2639</v>
      </c>
      <c r="B290">
        <v>-7490580</v>
      </c>
      <c r="C290">
        <v>-750000</v>
      </c>
      <c r="D290">
        <v>-24828560</v>
      </c>
      <c r="E290">
        <v>-9514280</v>
      </c>
      <c r="F290">
        <v>-8114280</v>
      </c>
      <c r="G290">
        <v>0</v>
      </c>
      <c r="H290">
        <v>-11153580</v>
      </c>
      <c r="I290">
        <v>-9189300</v>
      </c>
      <c r="J290">
        <v>-7789300</v>
      </c>
      <c r="K290">
        <v>0</v>
      </c>
      <c r="L290">
        <v>-2887953.86</v>
      </c>
      <c r="M290">
        <v>-2857954</v>
      </c>
      <c r="N290">
        <v>-2857954</v>
      </c>
      <c r="O290">
        <v>-2584880</v>
      </c>
      <c r="P290">
        <v>-2190460.73</v>
      </c>
      <c r="Q290">
        <v>-1947386</v>
      </c>
      <c r="R290">
        <v>-1293830</v>
      </c>
      <c r="S290">
        <v>-9853556</v>
      </c>
      <c r="T290">
        <v>-7699136.0499999998</v>
      </c>
      <c r="U290">
        <v>-5550187</v>
      </c>
      <c r="V290">
        <v>0</v>
      </c>
      <c r="W290">
        <v>-653556</v>
      </c>
      <c r="X290">
        <v>-2392022.73</v>
      </c>
      <c r="Y290">
        <v>-243074</v>
      </c>
      <c r="Z290">
        <v>-243074</v>
      </c>
      <c r="AA290">
        <v>0</v>
      </c>
      <c r="AB290">
        <v>-5370463.29</v>
      </c>
      <c r="AC290">
        <v>-2743074</v>
      </c>
      <c r="AD290">
        <v>-2743074</v>
      </c>
      <c r="AE290">
        <v>-2500000</v>
      </c>
      <c r="AF290">
        <v>-8485647.7300000004</v>
      </c>
      <c r="AG290">
        <v>-8242574</v>
      </c>
      <c r="AH290">
        <v>-4242574</v>
      </c>
      <c r="AI290">
        <v>0</v>
      </c>
      <c r="AJ290">
        <v>-1487271.73</v>
      </c>
      <c r="AK290">
        <v>-5243074</v>
      </c>
      <c r="AL290">
        <v>-243074</v>
      </c>
      <c r="AM290">
        <v>0</v>
      </c>
      <c r="AN290">
        <v>-12850581.6</v>
      </c>
      <c r="AO290">
        <v>-4243074</v>
      </c>
      <c r="AP290">
        <v>-243074</v>
      </c>
      <c r="AQ290">
        <v>0</v>
      </c>
      <c r="AR290">
        <v>-486147.73</v>
      </c>
      <c r="AS290">
        <v>-243074</v>
      </c>
      <c r="AT290">
        <v>-243074</v>
      </c>
      <c r="AU290">
        <v>0</v>
      </c>
      <c r="AV290">
        <v>-7171664.21</v>
      </c>
      <c r="AW290">
        <v>-6928590</v>
      </c>
      <c r="AX290">
        <v>-3501491</v>
      </c>
      <c r="AY290">
        <v>0</v>
      </c>
      <c r="AZ290">
        <v>-3500000</v>
      </c>
      <c r="BA290">
        <v>-3500000</v>
      </c>
      <c r="BB290">
        <v>-3500000</v>
      </c>
      <c r="BC290">
        <v>-3500000</v>
      </c>
    </row>
    <row r="291" spans="1:55" x14ac:dyDescent="0.3">
      <c r="A291" t="s">
        <v>2640</v>
      </c>
      <c r="B291">
        <v>0</v>
      </c>
      <c r="C291">
        <v>-750000</v>
      </c>
      <c r="D291">
        <v>-24828560</v>
      </c>
      <c r="E291">
        <v>-9514280</v>
      </c>
      <c r="F291">
        <v>0</v>
      </c>
      <c r="G291">
        <v>0</v>
      </c>
      <c r="H291">
        <v>-11153580</v>
      </c>
      <c r="I291">
        <v>-9189300</v>
      </c>
      <c r="J291">
        <v>-7789300</v>
      </c>
      <c r="K291">
        <v>0</v>
      </c>
      <c r="L291">
        <v>0</v>
      </c>
      <c r="M291">
        <v>0</v>
      </c>
      <c r="N291">
        <v>0</v>
      </c>
      <c r="O291">
        <v>0</v>
      </c>
      <c r="P291">
        <v>-2190460.73</v>
      </c>
      <c r="Q291">
        <v>-1947386</v>
      </c>
      <c r="R291">
        <v>-1293830</v>
      </c>
      <c r="S291">
        <v>-9200000</v>
      </c>
      <c r="T291">
        <v>-7699136.0499999998</v>
      </c>
      <c r="U291">
        <v>-5550187</v>
      </c>
      <c r="V291">
        <v>0</v>
      </c>
      <c r="W291">
        <v>-653556</v>
      </c>
      <c r="X291">
        <v>0</v>
      </c>
      <c r="Y291">
        <v>0</v>
      </c>
      <c r="Z291">
        <v>0</v>
      </c>
      <c r="AA291">
        <v>0</v>
      </c>
      <c r="AB291">
        <v>0</v>
      </c>
      <c r="AC291">
        <v>0</v>
      </c>
      <c r="AD291">
        <v>0</v>
      </c>
      <c r="AE291">
        <v>0</v>
      </c>
      <c r="AF291">
        <v>0</v>
      </c>
      <c r="AG291">
        <v>0</v>
      </c>
      <c r="AH291">
        <v>0</v>
      </c>
      <c r="AI291">
        <v>0</v>
      </c>
      <c r="AJ291">
        <v>0</v>
      </c>
      <c r="AK291">
        <v>-5243074</v>
      </c>
      <c r="AL291">
        <v>-243074</v>
      </c>
      <c r="AM291">
        <v>0</v>
      </c>
      <c r="AN291">
        <v>0</v>
      </c>
      <c r="AO291">
        <v>0</v>
      </c>
      <c r="AP291">
        <v>0</v>
      </c>
      <c r="AQ291">
        <v>0</v>
      </c>
      <c r="AR291">
        <v>0</v>
      </c>
      <c r="AS291">
        <v>0</v>
      </c>
      <c r="AT291">
        <v>0</v>
      </c>
      <c r="AU291">
        <v>0</v>
      </c>
      <c r="AV291">
        <v>0</v>
      </c>
      <c r="AW291">
        <v>0</v>
      </c>
      <c r="AX291">
        <v>0</v>
      </c>
      <c r="AY291">
        <v>0</v>
      </c>
      <c r="AZ291">
        <v>-3500000</v>
      </c>
      <c r="BA291">
        <v>-3500000</v>
      </c>
      <c r="BB291">
        <v>-3500000</v>
      </c>
      <c r="BC291">
        <v>-3500000</v>
      </c>
    </row>
    <row r="292" spans="1:55" x14ac:dyDescent="0.3">
      <c r="A292" t="s">
        <v>2732</v>
      </c>
      <c r="B292">
        <v>0</v>
      </c>
      <c r="C292">
        <v>0</v>
      </c>
      <c r="D292">
        <v>0</v>
      </c>
      <c r="E292">
        <v>0</v>
      </c>
      <c r="F292">
        <v>-8114280</v>
      </c>
      <c r="G292">
        <v>0</v>
      </c>
      <c r="H292">
        <v>0</v>
      </c>
      <c r="I292">
        <v>0</v>
      </c>
      <c r="J292">
        <v>0</v>
      </c>
      <c r="K292">
        <v>0</v>
      </c>
      <c r="L292">
        <v>-2887953.86</v>
      </c>
      <c r="M292">
        <v>-2857954</v>
      </c>
      <c r="N292">
        <v>-2857954</v>
      </c>
      <c r="O292">
        <v>-2584880</v>
      </c>
      <c r="P292">
        <v>0</v>
      </c>
      <c r="Q292">
        <v>0</v>
      </c>
      <c r="R292">
        <v>0</v>
      </c>
      <c r="S292">
        <v>-653556</v>
      </c>
      <c r="T292">
        <v>0</v>
      </c>
      <c r="U292">
        <v>0</v>
      </c>
      <c r="V292">
        <v>0</v>
      </c>
      <c r="W292">
        <v>0</v>
      </c>
      <c r="X292">
        <v>-2392022.73</v>
      </c>
      <c r="Y292">
        <v>-243074</v>
      </c>
      <c r="Z292">
        <v>-243074</v>
      </c>
      <c r="AA292">
        <v>0</v>
      </c>
      <c r="AB292">
        <v>-5370463.29</v>
      </c>
      <c r="AC292">
        <v>-2743074</v>
      </c>
      <c r="AD292">
        <v>-2743074</v>
      </c>
      <c r="AE292">
        <v>-2500000</v>
      </c>
      <c r="AF292">
        <v>-8485647.7300000004</v>
      </c>
      <c r="AG292">
        <v>-8242574</v>
      </c>
      <c r="AH292">
        <v>-4242574</v>
      </c>
      <c r="AI292">
        <v>0</v>
      </c>
      <c r="AJ292">
        <v>-1487271.73</v>
      </c>
      <c r="AK292">
        <v>0</v>
      </c>
      <c r="AL292">
        <v>0</v>
      </c>
      <c r="AM292">
        <v>0</v>
      </c>
      <c r="AN292">
        <v>-12850581.6</v>
      </c>
      <c r="AO292">
        <v>-4243074</v>
      </c>
      <c r="AP292">
        <v>-243074</v>
      </c>
      <c r="AQ292">
        <v>0</v>
      </c>
      <c r="AR292">
        <v>-486147.73</v>
      </c>
      <c r="AS292">
        <v>-243074</v>
      </c>
      <c r="AT292">
        <v>-243074</v>
      </c>
      <c r="AU292">
        <v>0</v>
      </c>
      <c r="AV292">
        <v>-7171664.21</v>
      </c>
      <c r="AW292">
        <v>-6928590</v>
      </c>
      <c r="AX292">
        <v>-3501491</v>
      </c>
      <c r="AY292">
        <v>0</v>
      </c>
      <c r="AZ292">
        <v>0</v>
      </c>
      <c r="BA292">
        <v>0</v>
      </c>
      <c r="BB292">
        <v>0</v>
      </c>
      <c r="BC292">
        <v>0</v>
      </c>
    </row>
    <row r="293" spans="1:55" x14ac:dyDescent="0.3">
      <c r="A293" t="s">
        <v>2642</v>
      </c>
      <c r="B293">
        <v>-5860175</v>
      </c>
      <c r="C293">
        <v>-2996671</v>
      </c>
      <c r="D293">
        <v>-11753609.77</v>
      </c>
      <c r="E293">
        <v>-8773771</v>
      </c>
      <c r="F293">
        <v>0</v>
      </c>
      <c r="G293">
        <v>0</v>
      </c>
      <c r="H293">
        <v>-56226.06</v>
      </c>
      <c r="I293">
        <v>-43382</v>
      </c>
      <c r="J293">
        <v>-29151</v>
      </c>
      <c r="K293">
        <v>-11658</v>
      </c>
      <c r="L293">
        <v>-55685.73</v>
      </c>
      <c r="M293">
        <v>-39240</v>
      </c>
      <c r="N293">
        <v>-25005</v>
      </c>
      <c r="O293">
        <v>-12119</v>
      </c>
      <c r="P293">
        <v>-56362.86</v>
      </c>
      <c r="Q293">
        <v>-38471</v>
      </c>
      <c r="R293">
        <v>-24295</v>
      </c>
      <c r="S293">
        <v>-11971</v>
      </c>
      <c r="T293">
        <v>-47303.99</v>
      </c>
      <c r="U293">
        <v>-33690</v>
      </c>
      <c r="V293">
        <v>-23595</v>
      </c>
      <c r="W293">
        <v>-10525</v>
      </c>
      <c r="X293">
        <v>-42625.07</v>
      </c>
      <c r="Y293">
        <v>-24786</v>
      </c>
      <c r="Z293">
        <v>-16426</v>
      </c>
      <c r="AA293">
        <v>-7717</v>
      </c>
      <c r="AB293">
        <v>-35511.07</v>
      </c>
      <c r="AC293">
        <v>-24086</v>
      </c>
      <c r="AD293">
        <v>-14566</v>
      </c>
      <c r="AE293">
        <v>-7387</v>
      </c>
      <c r="AF293">
        <v>-29829.88</v>
      </c>
      <c r="AG293">
        <v>-23130</v>
      </c>
      <c r="AH293">
        <v>-15176</v>
      </c>
      <c r="AI293">
        <v>-6954</v>
      </c>
      <c r="AJ293">
        <v>-26470.97</v>
      </c>
      <c r="AK293">
        <v>-19230</v>
      </c>
      <c r="AL293">
        <v>-13079</v>
      </c>
      <c r="AM293">
        <v>-6396</v>
      </c>
      <c r="AN293">
        <v>-22285.51</v>
      </c>
      <c r="AO293">
        <v>-15782</v>
      </c>
      <c r="AP293">
        <v>-10758</v>
      </c>
      <c r="AQ293">
        <v>-5432</v>
      </c>
      <c r="AR293">
        <v>-24977.45</v>
      </c>
      <c r="AS293">
        <v>-19681</v>
      </c>
      <c r="AT293">
        <v>-13902</v>
      </c>
      <c r="AU293">
        <v>-7287</v>
      </c>
      <c r="AV293">
        <v>-26197.66</v>
      </c>
      <c r="AW293">
        <v>-20470</v>
      </c>
      <c r="AX293">
        <v>-14661</v>
      </c>
      <c r="AY293">
        <v>0</v>
      </c>
      <c r="AZ293">
        <v>0</v>
      </c>
      <c r="BA293">
        <v>0</v>
      </c>
      <c r="BB293">
        <v>0</v>
      </c>
      <c r="BC293">
        <v>0</v>
      </c>
    </row>
    <row r="294" spans="1:55" x14ac:dyDescent="0.3">
      <c r="A294" t="s">
        <v>2644</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-750000</v>
      </c>
    </row>
    <row r="295" spans="1:55" x14ac:dyDescent="0.3">
      <c r="A295" t="s">
        <v>2645</v>
      </c>
      <c r="B295">
        <v>0</v>
      </c>
      <c r="C295">
        <v>0</v>
      </c>
      <c r="D295">
        <v>0</v>
      </c>
      <c r="E295">
        <v>0</v>
      </c>
      <c r="F295">
        <v>0</v>
      </c>
      <c r="G295">
        <v>0</v>
      </c>
      <c r="H295">
        <v>0</v>
      </c>
      <c r="I295">
        <v>0</v>
      </c>
      <c r="J295">
        <v>0</v>
      </c>
      <c r="K295">
        <v>0</v>
      </c>
      <c r="L295">
        <v>0.3</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188744.65</v>
      </c>
      <c r="AO295">
        <v>188744</v>
      </c>
      <c r="AP295">
        <v>188744</v>
      </c>
      <c r="AQ295">
        <v>27805</v>
      </c>
      <c r="AR295">
        <v>339329.42</v>
      </c>
      <c r="AS295">
        <v>204804</v>
      </c>
      <c r="AT295">
        <v>81176</v>
      </c>
      <c r="AU295">
        <v>36001</v>
      </c>
      <c r="AV295">
        <v>296375.53000000003</v>
      </c>
      <c r="AW295">
        <v>131671</v>
      </c>
      <c r="AX295">
        <v>57092</v>
      </c>
      <c r="AY295">
        <v>43590</v>
      </c>
      <c r="AZ295">
        <v>282612</v>
      </c>
      <c r="BA295">
        <v>282612</v>
      </c>
      <c r="BB295">
        <v>255502</v>
      </c>
      <c r="BC295">
        <v>228180</v>
      </c>
    </row>
    <row r="296" spans="1:55" x14ac:dyDescent="0.3">
      <c r="A296" t="s">
        <v>3115</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75951</v>
      </c>
      <c r="AR296">
        <v>13847.55</v>
      </c>
      <c r="AS296">
        <v>25170</v>
      </c>
      <c r="AT296">
        <v>22728</v>
      </c>
      <c r="AU296">
        <v>41287</v>
      </c>
      <c r="AV296">
        <v>0</v>
      </c>
      <c r="AW296">
        <v>159912</v>
      </c>
      <c r="AX296">
        <v>12238</v>
      </c>
      <c r="AY296">
        <v>0</v>
      </c>
      <c r="AZ296">
        <v>0</v>
      </c>
      <c r="BA296">
        <v>0</v>
      </c>
      <c r="BB296">
        <v>0</v>
      </c>
      <c r="BC296">
        <v>0</v>
      </c>
    </row>
    <row r="297" spans="1:55" x14ac:dyDescent="0.3">
      <c r="A297" t="s">
        <v>3094</v>
      </c>
      <c r="B297">
        <v>-880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2646</v>
      </c>
      <c r="B298">
        <v>-10942628</v>
      </c>
      <c r="C298">
        <v>0</v>
      </c>
      <c r="D298">
        <v>-20218750.550000001</v>
      </c>
      <c r="E298">
        <v>-20218750</v>
      </c>
      <c r="F298">
        <v>-10584232</v>
      </c>
      <c r="G298">
        <v>0</v>
      </c>
      <c r="H298">
        <v>-21050238.25</v>
      </c>
      <c r="I298">
        <v>-21050238</v>
      </c>
      <c r="J298">
        <v>-9811981</v>
      </c>
      <c r="K298">
        <v>-465</v>
      </c>
      <c r="L298">
        <v>-21852478.93</v>
      </c>
      <c r="M298">
        <v>-21852480</v>
      </c>
      <c r="N298">
        <v>-10614102</v>
      </c>
      <c r="O298">
        <v>-163</v>
      </c>
      <c r="P298">
        <v>-23190302.379999999</v>
      </c>
      <c r="Q298">
        <v>-23190303</v>
      </c>
      <c r="R298">
        <v>-12754553</v>
      </c>
      <c r="S298">
        <v>0</v>
      </c>
      <c r="T298">
        <v>-36508870.380000003</v>
      </c>
      <c r="U298">
        <v>-36508871</v>
      </c>
      <c r="V298">
        <v>-19294953</v>
      </c>
      <c r="W298">
        <v>0</v>
      </c>
      <c r="X298">
        <v>-37042102.090000004</v>
      </c>
      <c r="Y298">
        <v>-37042102</v>
      </c>
      <c r="Z298">
        <v>-17717715</v>
      </c>
      <c r="AA298">
        <v>0</v>
      </c>
      <c r="AB298">
        <v>-35052352.869999997</v>
      </c>
      <c r="AC298">
        <v>-35052270</v>
      </c>
      <c r="AD298">
        <v>-17094973</v>
      </c>
      <c r="AE298">
        <v>0</v>
      </c>
      <c r="AF298">
        <v>-33889117.060000002</v>
      </c>
      <c r="AG298">
        <v>-33889008</v>
      </c>
      <c r="AH298">
        <v>-14863349</v>
      </c>
      <c r="AI298">
        <v>0</v>
      </c>
      <c r="AJ298">
        <v>-30241245.809999999</v>
      </c>
      <c r="AK298">
        <v>-30222896</v>
      </c>
      <c r="AL298">
        <v>-12683392</v>
      </c>
      <c r="AM298">
        <v>0</v>
      </c>
      <c r="AN298">
        <v>-24102492.18</v>
      </c>
      <c r="AO298">
        <v>-24062377</v>
      </c>
      <c r="AP298">
        <v>-11666291</v>
      </c>
      <c r="AQ298">
        <v>0</v>
      </c>
      <c r="AR298">
        <v>-51351353.030000001</v>
      </c>
      <c r="AS298">
        <v>-33519318</v>
      </c>
      <c r="AT298">
        <v>-24617626</v>
      </c>
      <c r="AU298">
        <v>0</v>
      </c>
      <c r="AV298">
        <v>-18709447.52</v>
      </c>
      <c r="AW298">
        <v>-18663743</v>
      </c>
      <c r="AX298">
        <v>-9774258</v>
      </c>
      <c r="AY298">
        <v>-3</v>
      </c>
      <c r="AZ298">
        <v>-18681193</v>
      </c>
      <c r="BA298">
        <v>-18652888</v>
      </c>
      <c r="BB298">
        <v>-9769518</v>
      </c>
      <c r="BC298">
        <v>0</v>
      </c>
    </row>
    <row r="299" spans="1:55" x14ac:dyDescent="0.3">
      <c r="A299" t="s">
        <v>2647</v>
      </c>
      <c r="B299">
        <v>-1875503</v>
      </c>
      <c r="C299">
        <v>-655226</v>
      </c>
      <c r="D299">
        <v>0</v>
      </c>
      <c r="E299">
        <v>0</v>
      </c>
      <c r="F299">
        <v>-2210872</v>
      </c>
      <c r="G299">
        <v>-647209</v>
      </c>
      <c r="H299">
        <v>0</v>
      </c>
      <c r="I299">
        <v>0</v>
      </c>
      <c r="J299">
        <v>0</v>
      </c>
      <c r="K299">
        <v>-200671</v>
      </c>
      <c r="L299">
        <v>-3307213.16</v>
      </c>
      <c r="M299">
        <v>-1872098</v>
      </c>
      <c r="N299">
        <v>-1688620</v>
      </c>
      <c r="O299">
        <v>-279948</v>
      </c>
      <c r="P299">
        <v>-3055218.73</v>
      </c>
      <c r="Q299">
        <v>-1750304</v>
      </c>
      <c r="R299">
        <v>-1492961</v>
      </c>
      <c r="S299">
        <v>-231221</v>
      </c>
      <c r="T299">
        <v>-2568102.9900000002</v>
      </c>
      <c r="U299">
        <v>-1301145</v>
      </c>
      <c r="V299">
        <v>-1272462</v>
      </c>
      <c r="W299">
        <v>-142098</v>
      </c>
      <c r="X299">
        <v>-1612268.57</v>
      </c>
      <c r="Y299">
        <v>-1015235</v>
      </c>
      <c r="Z299">
        <v>-763405</v>
      </c>
      <c r="AA299">
        <v>-103829</v>
      </c>
      <c r="AB299">
        <v>-1229812.19</v>
      </c>
      <c r="AC299">
        <v>-495487</v>
      </c>
      <c r="AD299">
        <v>-391322</v>
      </c>
      <c r="AE299">
        <v>-161086</v>
      </c>
      <c r="AF299">
        <v>-959556.02</v>
      </c>
      <c r="AG299">
        <v>-736976</v>
      </c>
      <c r="AH299">
        <v>-481348</v>
      </c>
      <c r="AI299">
        <v>-234538</v>
      </c>
      <c r="AJ299">
        <v>-1102015.01</v>
      </c>
      <c r="AK299">
        <v>-874946</v>
      </c>
      <c r="AL299">
        <v>-618859</v>
      </c>
      <c r="AM299">
        <v>-296650</v>
      </c>
      <c r="AN299">
        <v>-1747634.31</v>
      </c>
      <c r="AO299">
        <v>-1208846</v>
      </c>
      <c r="AP299">
        <v>-837181</v>
      </c>
      <c r="AQ299">
        <v>-362889</v>
      </c>
      <c r="AR299">
        <v>-1678693.14</v>
      </c>
      <c r="AS299">
        <v>-1191652</v>
      </c>
      <c r="AT299">
        <v>-813182</v>
      </c>
      <c r="AU299">
        <v>-348048</v>
      </c>
      <c r="AV299">
        <v>-1897173.79</v>
      </c>
      <c r="AW299">
        <v>-1407761</v>
      </c>
      <c r="AX299">
        <v>-1009581</v>
      </c>
      <c r="AY299">
        <v>0</v>
      </c>
      <c r="AZ299">
        <v>0</v>
      </c>
      <c r="BA299">
        <v>0</v>
      </c>
      <c r="BB299">
        <v>0</v>
      </c>
      <c r="BC299">
        <v>0</v>
      </c>
    </row>
    <row r="300" spans="1:55" x14ac:dyDescent="0.3">
      <c r="A300" t="s">
        <v>2648</v>
      </c>
      <c r="B300">
        <v>0</v>
      </c>
      <c r="C300">
        <v>0</v>
      </c>
      <c r="D300">
        <v>-4222958.24</v>
      </c>
      <c r="E300">
        <v>-2830828</v>
      </c>
      <c r="F300">
        <v>-5591778</v>
      </c>
      <c r="G300">
        <v>-2866187</v>
      </c>
      <c r="H300">
        <v>-3128440.88</v>
      </c>
      <c r="I300">
        <v>-1845473</v>
      </c>
      <c r="J300">
        <v>-1611993</v>
      </c>
      <c r="K300">
        <v>-5960</v>
      </c>
      <c r="L300">
        <v>-879085.39</v>
      </c>
      <c r="M300">
        <v>-898092</v>
      </c>
      <c r="N300">
        <v>-79907</v>
      </c>
      <c r="O300">
        <v>-42731</v>
      </c>
      <c r="P300">
        <v>-105333.46</v>
      </c>
      <c r="Q300">
        <v>-84879</v>
      </c>
      <c r="R300">
        <v>-38450</v>
      </c>
      <c r="S300">
        <v>-22524</v>
      </c>
      <c r="T300">
        <v>-201233.34</v>
      </c>
      <c r="U300">
        <v>-168790</v>
      </c>
      <c r="V300">
        <v>24103369</v>
      </c>
      <c r="W300">
        <v>-58608</v>
      </c>
      <c r="X300">
        <v>-178230.44</v>
      </c>
      <c r="Y300">
        <v>0</v>
      </c>
      <c r="Z300">
        <v>-97606</v>
      </c>
      <c r="AA300">
        <v>-33083</v>
      </c>
      <c r="AB300">
        <v>-124187.96</v>
      </c>
      <c r="AC300">
        <v>-97962</v>
      </c>
      <c r="AD300">
        <v>-62935</v>
      </c>
      <c r="AE300">
        <v>-18304</v>
      </c>
      <c r="AF300">
        <v>-20385.39</v>
      </c>
      <c r="AG300">
        <v>-12097</v>
      </c>
      <c r="AH300">
        <v>0</v>
      </c>
      <c r="AI300">
        <v>-4402</v>
      </c>
      <c r="AJ300">
        <v>-44724.91</v>
      </c>
      <c r="AK300">
        <v>-30710</v>
      </c>
      <c r="AL300">
        <v>-20128</v>
      </c>
      <c r="AM300">
        <v>-10625</v>
      </c>
      <c r="AN300">
        <v>-191875.53</v>
      </c>
      <c r="AO300">
        <v>-25464</v>
      </c>
      <c r="AP300">
        <v>-17047</v>
      </c>
      <c r="AQ300">
        <v>-7314</v>
      </c>
      <c r="AR300">
        <v>-46558.66</v>
      </c>
      <c r="AS300">
        <v>-39500</v>
      </c>
      <c r="AT300">
        <v>-45573</v>
      </c>
      <c r="AU300">
        <v>-27750</v>
      </c>
      <c r="AV300">
        <v>-87639.24</v>
      </c>
      <c r="AW300">
        <v>-70286</v>
      </c>
      <c r="AX300">
        <v>0</v>
      </c>
      <c r="AY300">
        <v>4245199</v>
      </c>
      <c r="AZ300">
        <v>5771627</v>
      </c>
      <c r="BA300">
        <v>4303285</v>
      </c>
      <c r="BB300">
        <v>2479444</v>
      </c>
      <c r="BC300">
        <v>-479749</v>
      </c>
    </row>
    <row r="301" spans="1:55" x14ac:dyDescent="0.3">
      <c r="A301" t="s">
        <v>888</v>
      </c>
      <c r="B301">
        <v>-23069766</v>
      </c>
      <c r="C301">
        <v>-7301897</v>
      </c>
      <c r="D301">
        <v>-32123878.559999999</v>
      </c>
      <c r="E301">
        <v>-20437629</v>
      </c>
      <c r="F301">
        <v>-21501162</v>
      </c>
      <c r="G301">
        <v>-3513396</v>
      </c>
      <c r="H301">
        <v>-39288485.189999998</v>
      </c>
      <c r="I301">
        <v>-34028393</v>
      </c>
      <c r="J301">
        <v>-23142425</v>
      </c>
      <c r="K301">
        <v>-6118754</v>
      </c>
      <c r="L301">
        <v>-26832416.77</v>
      </c>
      <c r="M301">
        <v>-21219864</v>
      </c>
      <c r="N301">
        <v>-19465588</v>
      </c>
      <c r="O301">
        <v>-9619841</v>
      </c>
      <c r="P301">
        <v>-14990203.17</v>
      </c>
      <c r="Q301">
        <v>-14903868</v>
      </c>
      <c r="R301">
        <v>-9150352</v>
      </c>
      <c r="S301">
        <v>-3465535</v>
      </c>
      <c r="T301">
        <v>-5170909.25</v>
      </c>
      <c r="U301">
        <v>4381055</v>
      </c>
      <c r="V301">
        <v>6202359</v>
      </c>
      <c r="W301">
        <v>-2864787</v>
      </c>
      <c r="X301">
        <v>-11267248.9</v>
      </c>
      <c r="Y301">
        <v>-27825197</v>
      </c>
      <c r="Z301">
        <v>-18838226</v>
      </c>
      <c r="AA301">
        <v>-144629</v>
      </c>
      <c r="AB301">
        <v>-24211927.379999999</v>
      </c>
      <c r="AC301">
        <v>-17812479</v>
      </c>
      <c r="AD301">
        <v>-2706470</v>
      </c>
      <c r="AE301">
        <v>-6686777</v>
      </c>
      <c r="AF301">
        <v>-31572056.07</v>
      </c>
      <c r="AG301">
        <v>-34091305</v>
      </c>
      <c r="AH301">
        <v>-15789967</v>
      </c>
      <c r="AI301">
        <v>3566586</v>
      </c>
      <c r="AJ301">
        <v>-32901728.420000002</v>
      </c>
      <c r="AK301">
        <v>-33160730</v>
      </c>
      <c r="AL301">
        <v>-12205282</v>
      </c>
      <c r="AM301">
        <v>-313671</v>
      </c>
      <c r="AN301">
        <v>-38726124.469999999</v>
      </c>
      <c r="AO301">
        <v>-29366799</v>
      </c>
      <c r="AP301">
        <v>-12585607</v>
      </c>
      <c r="AQ301">
        <v>-271879</v>
      </c>
      <c r="AR301">
        <v>-53234553.039999999</v>
      </c>
      <c r="AS301">
        <v>-34783251</v>
      </c>
      <c r="AT301">
        <v>-25629453</v>
      </c>
      <c r="AU301">
        <v>-305797</v>
      </c>
      <c r="AV301">
        <v>-19060631.120000001</v>
      </c>
      <c r="AW301">
        <v>-18264151</v>
      </c>
      <c r="AX301">
        <v>-5695545</v>
      </c>
      <c r="AY301">
        <v>4288786</v>
      </c>
      <c r="AZ301">
        <v>-16126954</v>
      </c>
      <c r="BA301">
        <v>-17566991</v>
      </c>
      <c r="BB301">
        <v>-10534572</v>
      </c>
      <c r="BC301">
        <v>-4501569</v>
      </c>
    </row>
    <row r="302" spans="1:55" x14ac:dyDescent="0.3">
      <c r="A302" t="s">
        <v>889</v>
      </c>
      <c r="B302">
        <v>-1445170</v>
      </c>
      <c r="C302">
        <v>-647482</v>
      </c>
      <c r="D302">
        <v>-1188937.51</v>
      </c>
      <c r="E302">
        <v>-2959602</v>
      </c>
      <c r="F302">
        <v>6192062.9900000002</v>
      </c>
      <c r="G302">
        <v>10977848</v>
      </c>
      <c r="H302">
        <v>10554404.42</v>
      </c>
      <c r="I302">
        <v>2226602</v>
      </c>
      <c r="J302">
        <v>2152413</v>
      </c>
      <c r="K302">
        <v>11424596</v>
      </c>
      <c r="L302">
        <v>-1577476.58</v>
      </c>
      <c r="M302">
        <v>-2399741</v>
      </c>
      <c r="N302">
        <v>-3104110</v>
      </c>
      <c r="O302">
        <v>-2150711</v>
      </c>
      <c r="P302">
        <v>-570678.86</v>
      </c>
      <c r="Q302">
        <v>-1779182</v>
      </c>
      <c r="R302">
        <v>-1689597</v>
      </c>
      <c r="S302">
        <v>-1135616</v>
      </c>
      <c r="T302">
        <v>1363001.1</v>
      </c>
      <c r="U302">
        <v>1006476</v>
      </c>
      <c r="V302">
        <v>1567770</v>
      </c>
      <c r="W302">
        <v>1955868</v>
      </c>
      <c r="X302">
        <v>-4393592.74</v>
      </c>
      <c r="Y302">
        <v>-6523530</v>
      </c>
      <c r="Z302">
        <v>-5086884</v>
      </c>
      <c r="AA302">
        <v>9160655</v>
      </c>
      <c r="AB302">
        <v>2784568.97</v>
      </c>
      <c r="AC302">
        <v>934996</v>
      </c>
      <c r="AD302">
        <v>12071039</v>
      </c>
      <c r="AE302">
        <v>1730247</v>
      </c>
      <c r="AF302">
        <v>-8359946.5899999999</v>
      </c>
      <c r="AG302">
        <v>-9184817</v>
      </c>
      <c r="AH302">
        <v>1853986</v>
      </c>
      <c r="AI302">
        <v>13492304</v>
      </c>
      <c r="AJ302">
        <v>1472409.25</v>
      </c>
      <c r="AK302">
        <v>924856</v>
      </c>
      <c r="AL302">
        <v>7318645</v>
      </c>
      <c r="AM302">
        <v>13695555</v>
      </c>
      <c r="AN302">
        <v>7909363.5</v>
      </c>
      <c r="AO302">
        <v>9559065</v>
      </c>
      <c r="AP302">
        <v>15239974</v>
      </c>
      <c r="AQ302">
        <v>17242356</v>
      </c>
      <c r="AR302">
        <v>-13809851.5</v>
      </c>
      <c r="AS302">
        <v>-5207317</v>
      </c>
      <c r="AT302">
        <v>-5419099</v>
      </c>
      <c r="AU302">
        <v>10443022</v>
      </c>
      <c r="AV302">
        <v>9260485.5199999996</v>
      </c>
      <c r="AW302">
        <v>6796586</v>
      </c>
      <c r="AX302">
        <v>11272974</v>
      </c>
      <c r="AY302">
        <v>13761318</v>
      </c>
      <c r="AZ302">
        <v>8235431</v>
      </c>
      <c r="BA302">
        <v>5078080</v>
      </c>
      <c r="BB302">
        <v>4298803</v>
      </c>
      <c r="BC302">
        <v>6511346</v>
      </c>
    </row>
    <row r="303" spans="1:55" x14ac:dyDescent="0.3">
      <c r="A303" t="s">
        <v>2649</v>
      </c>
      <c r="B303">
        <v>-5478</v>
      </c>
      <c r="C303">
        <v>-23055</v>
      </c>
      <c r="D303">
        <v>-26921.1</v>
      </c>
      <c r="E303">
        <v>-42883</v>
      </c>
      <c r="F303">
        <v>-2200</v>
      </c>
      <c r="G303">
        <v>-57949</v>
      </c>
      <c r="H303">
        <v>15334.69</v>
      </c>
      <c r="I303">
        <v>-12669</v>
      </c>
      <c r="J303">
        <v>-21419</v>
      </c>
      <c r="K303">
        <v>6931</v>
      </c>
      <c r="L303">
        <v>-6042.46</v>
      </c>
      <c r="M303">
        <v>-3935</v>
      </c>
      <c r="N303">
        <v>8871</v>
      </c>
      <c r="O303">
        <v>-811</v>
      </c>
      <c r="P303">
        <v>-5054.46</v>
      </c>
      <c r="Q303">
        <v>3280</v>
      </c>
      <c r="R303">
        <v>-10895</v>
      </c>
      <c r="S303">
        <v>-8883</v>
      </c>
      <c r="T303">
        <v>-1773.1</v>
      </c>
      <c r="U303">
        <v>-2925</v>
      </c>
      <c r="V303">
        <v>-3419</v>
      </c>
      <c r="W303">
        <v>-1749</v>
      </c>
      <c r="X303">
        <v>439.04</v>
      </c>
      <c r="Y303">
        <v>2281</v>
      </c>
      <c r="Z303">
        <v>-846</v>
      </c>
      <c r="AA303">
        <v>-937</v>
      </c>
      <c r="AB303">
        <v>376.56</v>
      </c>
      <c r="AC303">
        <v>-26</v>
      </c>
      <c r="AD303">
        <v>-5</v>
      </c>
      <c r="AE303">
        <v>-3</v>
      </c>
      <c r="AF303">
        <v>45.16</v>
      </c>
      <c r="AG303">
        <v>35</v>
      </c>
      <c r="AH303">
        <v>3</v>
      </c>
      <c r="AI303">
        <v>365</v>
      </c>
      <c r="AJ303">
        <v>-197.11</v>
      </c>
      <c r="AK303">
        <v>-2248</v>
      </c>
      <c r="AL303">
        <v>3787</v>
      </c>
      <c r="AM303">
        <v>-1093</v>
      </c>
      <c r="AN303">
        <v>49.02</v>
      </c>
      <c r="AO303">
        <v>6</v>
      </c>
      <c r="AP303">
        <v>110</v>
      </c>
      <c r="AQ303">
        <v>-42</v>
      </c>
      <c r="AR303">
        <v>19.940000000000001</v>
      </c>
      <c r="AS303">
        <v>-206</v>
      </c>
      <c r="AT303">
        <v>0</v>
      </c>
      <c r="AU303">
        <v>-2410</v>
      </c>
      <c r="AV303">
        <v>-8547.48</v>
      </c>
      <c r="AW303">
        <v>-7592</v>
      </c>
      <c r="AX303">
        <v>-10253</v>
      </c>
      <c r="AY303">
        <v>0</v>
      </c>
      <c r="AZ303">
        <v>0</v>
      </c>
      <c r="BA303">
        <v>0</v>
      </c>
      <c r="BB303">
        <v>0</v>
      </c>
      <c r="BC303">
        <v>0</v>
      </c>
    </row>
    <row r="304" spans="1:55" x14ac:dyDescent="0.3">
      <c r="A304" t="s">
        <v>2651</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-10672</v>
      </c>
      <c r="AZ304">
        <v>-71856</v>
      </c>
      <c r="BA304">
        <v>-81256</v>
      </c>
      <c r="BB304">
        <v>-74599</v>
      </c>
      <c r="BC304">
        <v>-76479</v>
      </c>
    </row>
    <row r="305" spans="1:55" x14ac:dyDescent="0.3">
      <c r="A305" t="s">
        <v>2652</v>
      </c>
      <c r="B305">
        <v>18420769</v>
      </c>
      <c r="C305">
        <v>18420769</v>
      </c>
      <c r="D305">
        <v>19636627.469999999</v>
      </c>
      <c r="E305">
        <v>19636628</v>
      </c>
      <c r="F305">
        <v>19636628</v>
      </c>
      <c r="G305">
        <v>19636628</v>
      </c>
      <c r="H305">
        <v>9066888.3599999994</v>
      </c>
      <c r="I305">
        <v>9066888</v>
      </c>
      <c r="J305">
        <v>9066888</v>
      </c>
      <c r="K305">
        <v>9066888</v>
      </c>
      <c r="L305">
        <v>10650407.390000001</v>
      </c>
      <c r="M305">
        <v>10650407</v>
      </c>
      <c r="N305">
        <v>10650407</v>
      </c>
      <c r="O305">
        <v>10650407</v>
      </c>
      <c r="P305">
        <v>11226140.699999999</v>
      </c>
      <c r="Q305">
        <v>11226141</v>
      </c>
      <c r="R305">
        <v>11226141</v>
      </c>
      <c r="S305">
        <v>11226141</v>
      </c>
      <c r="T305">
        <v>9864912.6999999993</v>
      </c>
      <c r="U305">
        <v>9864913</v>
      </c>
      <c r="V305">
        <v>9864913</v>
      </c>
      <c r="W305">
        <v>9864913</v>
      </c>
      <c r="X305">
        <v>14258066.4</v>
      </c>
      <c r="Y305">
        <v>14258066</v>
      </c>
      <c r="Z305">
        <v>14258066</v>
      </c>
      <c r="AA305">
        <v>14258066</v>
      </c>
      <c r="AB305">
        <v>11473120.880000001</v>
      </c>
      <c r="AC305">
        <v>11473121</v>
      </c>
      <c r="AD305">
        <v>11473121</v>
      </c>
      <c r="AE305">
        <v>11473121</v>
      </c>
      <c r="AF305">
        <v>19833022.300000001</v>
      </c>
      <c r="AG305">
        <v>19833022</v>
      </c>
      <c r="AH305">
        <v>19833022</v>
      </c>
      <c r="AI305">
        <v>19833022</v>
      </c>
      <c r="AJ305">
        <v>18360810.16</v>
      </c>
      <c r="AK305">
        <v>18360810</v>
      </c>
      <c r="AL305">
        <v>18360810</v>
      </c>
      <c r="AM305">
        <v>18360810</v>
      </c>
      <c r="AN305">
        <v>10451397.640000001</v>
      </c>
      <c r="AO305">
        <v>10451398</v>
      </c>
      <c r="AP305">
        <v>10451398</v>
      </c>
      <c r="AQ305">
        <v>10451398</v>
      </c>
      <c r="AR305">
        <v>24261229.190000001</v>
      </c>
      <c r="AS305">
        <v>24261229</v>
      </c>
      <c r="AT305">
        <v>24261229</v>
      </c>
      <c r="AU305">
        <v>24261229</v>
      </c>
      <c r="AV305">
        <v>15009291.15</v>
      </c>
      <c r="AW305">
        <v>15009291</v>
      </c>
      <c r="AX305">
        <v>15009291</v>
      </c>
      <c r="AY305">
        <v>15009291</v>
      </c>
      <c r="AZ305">
        <v>6822084</v>
      </c>
      <c r="BA305">
        <v>6822084</v>
      </c>
      <c r="BB305">
        <v>6822085</v>
      </c>
      <c r="BC305">
        <v>6822085</v>
      </c>
    </row>
    <row r="306" spans="1:55" x14ac:dyDescent="0.3">
      <c r="A306" t="s">
        <v>2653</v>
      </c>
      <c r="B306">
        <v>16970121</v>
      </c>
      <c r="C306">
        <v>17750232</v>
      </c>
      <c r="D306">
        <v>18420768.859999999</v>
      </c>
      <c r="E306">
        <v>16634143</v>
      </c>
      <c r="F306">
        <v>25826490.989999998</v>
      </c>
      <c r="G306">
        <v>30556527</v>
      </c>
      <c r="H306">
        <v>19636627.469999999</v>
      </c>
      <c r="I306">
        <v>11280821</v>
      </c>
      <c r="J306">
        <v>11197882</v>
      </c>
      <c r="K306">
        <v>20498415</v>
      </c>
      <c r="L306">
        <v>9066888.3599999994</v>
      </c>
      <c r="M306">
        <v>8246731</v>
      </c>
      <c r="N306">
        <v>7555168</v>
      </c>
      <c r="O306">
        <v>8498885</v>
      </c>
      <c r="P306">
        <v>10650407.390000001</v>
      </c>
      <c r="Q306">
        <v>9450239</v>
      </c>
      <c r="R306">
        <v>9525649</v>
      </c>
      <c r="S306">
        <v>10081642</v>
      </c>
      <c r="T306">
        <v>11226140.699999999</v>
      </c>
      <c r="U306">
        <v>10868464</v>
      </c>
      <c r="V306">
        <v>11429264</v>
      </c>
      <c r="W306">
        <v>11819032</v>
      </c>
      <c r="X306">
        <v>9864912.6999999993</v>
      </c>
      <c r="Y306">
        <v>7736817</v>
      </c>
      <c r="Z306">
        <v>9170336</v>
      </c>
      <c r="AA306">
        <v>23417784</v>
      </c>
      <c r="AB306">
        <v>14258066.4</v>
      </c>
      <c r="AC306">
        <v>12408091</v>
      </c>
      <c r="AD306">
        <v>23544155</v>
      </c>
      <c r="AE306">
        <v>13203365</v>
      </c>
      <c r="AF306">
        <v>11473120.880000001</v>
      </c>
      <c r="AG306">
        <v>10648240</v>
      </c>
      <c r="AH306">
        <v>21687011</v>
      </c>
      <c r="AI306">
        <v>33325691</v>
      </c>
      <c r="AJ306">
        <v>19833022.300000001</v>
      </c>
      <c r="AK306">
        <v>19283418</v>
      </c>
      <c r="AL306">
        <v>25683242</v>
      </c>
      <c r="AM306">
        <v>32055272</v>
      </c>
      <c r="AN306">
        <v>18360810.16</v>
      </c>
      <c r="AO306">
        <v>20010469</v>
      </c>
      <c r="AP306">
        <v>25691482</v>
      </c>
      <c r="AQ306">
        <v>27693712</v>
      </c>
      <c r="AR306">
        <v>10451397.640000001</v>
      </c>
      <c r="AS306">
        <v>19053706</v>
      </c>
      <c r="AT306">
        <v>18842130</v>
      </c>
      <c r="AU306">
        <v>34701841</v>
      </c>
      <c r="AV306">
        <v>24261229.190000001</v>
      </c>
      <c r="AW306">
        <v>21798285</v>
      </c>
      <c r="AX306">
        <v>26272012</v>
      </c>
      <c r="AY306">
        <v>28759937</v>
      </c>
      <c r="AZ306">
        <v>14985659</v>
      </c>
      <c r="BA306">
        <v>11818908</v>
      </c>
      <c r="BB306">
        <v>11046289</v>
      </c>
      <c r="BC306">
        <v>13256952</v>
      </c>
    </row>
    <row r="307" spans="1:55" x14ac:dyDescent="0.3">
      <c r="A307" t="s">
        <v>2654</v>
      </c>
      <c r="B307" t="s">
        <v>2904</v>
      </c>
      <c r="C307" t="s">
        <v>2655</v>
      </c>
      <c r="D307" t="s">
        <v>2656</v>
      </c>
      <c r="E307" t="s">
        <v>2657</v>
      </c>
      <c r="F307" t="s">
        <v>2658</v>
      </c>
      <c r="G307" t="s">
        <v>2659</v>
      </c>
      <c r="H307" t="s">
        <v>2660</v>
      </c>
      <c r="I307" t="s">
        <v>2661</v>
      </c>
      <c r="J307" t="s">
        <v>2662</v>
      </c>
      <c r="K307" t="s">
        <v>2663</v>
      </c>
      <c r="L307" t="s">
        <v>2664</v>
      </c>
      <c r="M307" t="s">
        <v>2665</v>
      </c>
      <c r="N307" t="s">
        <v>2666</v>
      </c>
      <c r="O307" t="s">
        <v>2667</v>
      </c>
      <c r="P307" t="s">
        <v>2668</v>
      </c>
      <c r="Q307" t="s">
        <v>2669</v>
      </c>
      <c r="R307" t="s">
        <v>2670</v>
      </c>
      <c r="S307" t="s">
        <v>2671</v>
      </c>
      <c r="T307" t="s">
        <v>2672</v>
      </c>
      <c r="U307" t="s">
        <v>2673</v>
      </c>
      <c r="V307" t="s">
        <v>2674</v>
      </c>
      <c r="W307" t="s">
        <v>2675</v>
      </c>
      <c r="X307" t="s">
        <v>2676</v>
      </c>
      <c r="Y307" t="s">
        <v>2677</v>
      </c>
      <c r="Z307" t="s">
        <v>2678</v>
      </c>
      <c r="AA307" t="s">
        <v>2679</v>
      </c>
      <c r="AB307" t="s">
        <v>2680</v>
      </c>
      <c r="AC307" t="s">
        <v>2681</v>
      </c>
      <c r="AD307" t="s">
        <v>2682</v>
      </c>
      <c r="AE307" t="s">
        <v>2683</v>
      </c>
      <c r="AF307" t="s">
        <v>2684</v>
      </c>
      <c r="AG307" t="s">
        <v>2685</v>
      </c>
      <c r="AH307" t="s">
        <v>2686</v>
      </c>
      <c r="AI307" t="s">
        <v>2687</v>
      </c>
      <c r="AJ307" t="s">
        <v>2688</v>
      </c>
      <c r="AK307" t="s">
        <v>2689</v>
      </c>
      <c r="AL307" t="s">
        <v>2690</v>
      </c>
      <c r="AM307" t="s">
        <v>2691</v>
      </c>
      <c r="AN307" t="s">
        <v>2692</v>
      </c>
      <c r="AO307" t="s">
        <v>2693</v>
      </c>
      <c r="AP307" t="s">
        <v>2694</v>
      </c>
      <c r="AQ307" t="s">
        <v>2695</v>
      </c>
      <c r="AR307" t="s">
        <v>2696</v>
      </c>
      <c r="AS307" t="s">
        <v>2697</v>
      </c>
      <c r="AT307" t="s">
        <v>2698</v>
      </c>
      <c r="AU307" t="s">
        <v>2699</v>
      </c>
      <c r="AV307" t="s">
        <v>2700</v>
      </c>
      <c r="AW307" t="s">
        <v>2701</v>
      </c>
      <c r="AX307" t="s">
        <v>2702</v>
      </c>
      <c r="AY307" t="s">
        <v>2703</v>
      </c>
      <c r="AZ307" t="s">
        <v>2704</v>
      </c>
      <c r="BA307" t="s">
        <v>2705</v>
      </c>
      <c r="BB307" t="s">
        <v>2706</v>
      </c>
      <c r="BC307" t="s">
        <v>2707</v>
      </c>
    </row>
    <row r="308" spans="1:55" x14ac:dyDescent="0.3">
      <c r="A308" t="s">
        <v>2708</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2709</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3">
      <c r="A310" t="s">
        <v>2710</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14717523</v>
      </c>
      <c r="C351" s="7">
        <f t="shared" si="9"/>
        <v>28759937</v>
      </c>
      <c r="D351" s="7">
        <f t="shared" si="9"/>
        <v>34701841</v>
      </c>
      <c r="E351" s="7">
        <f t="shared" si="9"/>
        <v>27693712</v>
      </c>
      <c r="F351" s="7">
        <f t="shared" si="9"/>
        <v>32055272</v>
      </c>
      <c r="G351" s="7">
        <f t="shared" si="9"/>
        <v>33325691</v>
      </c>
      <c r="H351" s="7">
        <f t="shared" si="9"/>
        <v>13203365</v>
      </c>
      <c r="I351" s="7">
        <f t="shared" si="9"/>
        <v>23417784</v>
      </c>
      <c r="J351" s="7">
        <f t="shared" si="9"/>
        <v>11819032</v>
      </c>
      <c r="K351" s="7">
        <f t="shared" si="9"/>
        <v>10081642</v>
      </c>
      <c r="L351" s="7">
        <f t="shared" si="9"/>
        <v>8498885</v>
      </c>
      <c r="M351" s="7">
        <f t="shared" si="9"/>
        <v>20498415</v>
      </c>
      <c r="N351" s="8">
        <f t="shared" si="9"/>
        <v>30556527</v>
      </c>
      <c r="O351" s="8">
        <f t="shared" si="9"/>
        <v>17750232</v>
      </c>
      <c r="P351" s="6"/>
      <c r="Q351" s="9" t="s">
        <v>12</v>
      </c>
    </row>
    <row r="352" spans="1:53" x14ac:dyDescent="0.3">
      <c r="B352" s="7">
        <f t="shared" si="9"/>
        <v>12528245</v>
      </c>
      <c r="C352" s="7">
        <f t="shared" si="9"/>
        <v>26272012</v>
      </c>
      <c r="D352" s="7">
        <f t="shared" si="9"/>
        <v>18842130</v>
      </c>
      <c r="E352" s="7">
        <f t="shared" si="9"/>
        <v>25691482</v>
      </c>
      <c r="F352" s="7">
        <f t="shared" si="9"/>
        <v>25683242</v>
      </c>
      <c r="G352" s="7">
        <f t="shared" si="9"/>
        <v>21687011</v>
      </c>
      <c r="H352" s="7">
        <f t="shared" si="9"/>
        <v>23544155</v>
      </c>
      <c r="I352" s="7">
        <f t="shared" si="9"/>
        <v>9170336</v>
      </c>
      <c r="J352" s="7">
        <f t="shared" si="9"/>
        <v>11429264</v>
      </c>
      <c r="K352" s="7">
        <f t="shared" si="9"/>
        <v>9525649</v>
      </c>
      <c r="L352" s="7">
        <f t="shared" si="9"/>
        <v>7555168</v>
      </c>
      <c r="M352" s="7">
        <f t="shared" si="9"/>
        <v>11197882</v>
      </c>
      <c r="N352" s="8">
        <f t="shared" si="9"/>
        <v>25826491</v>
      </c>
      <c r="O352" s="8">
        <f t="shared" si="9"/>
        <v>16970121</v>
      </c>
      <c r="P352" s="6"/>
      <c r="Q352" s="9" t="s">
        <v>13</v>
      </c>
    </row>
    <row r="353" spans="2:17" x14ac:dyDescent="0.3">
      <c r="B353" s="7">
        <f t="shared" si="9"/>
        <v>13209024</v>
      </c>
      <c r="C353" s="7">
        <f t="shared" si="9"/>
        <v>21798285</v>
      </c>
      <c r="D353" s="7">
        <f t="shared" si="9"/>
        <v>19053706</v>
      </c>
      <c r="E353" s="7">
        <f t="shared" si="9"/>
        <v>20010469</v>
      </c>
      <c r="F353" s="7">
        <f t="shared" si="9"/>
        <v>19283418</v>
      </c>
      <c r="G353" s="7">
        <f t="shared" si="9"/>
        <v>10648240</v>
      </c>
      <c r="H353" s="7">
        <f t="shared" si="9"/>
        <v>12408091</v>
      </c>
      <c r="I353" s="7">
        <f t="shared" si="9"/>
        <v>7736817</v>
      </c>
      <c r="J353" s="7">
        <f t="shared" si="9"/>
        <v>10868464</v>
      </c>
      <c r="K353" s="7">
        <f t="shared" si="9"/>
        <v>9450239</v>
      </c>
      <c r="L353" s="7">
        <f t="shared" si="9"/>
        <v>8246731</v>
      </c>
      <c r="M353" s="7">
        <f t="shared" si="9"/>
        <v>11280821</v>
      </c>
      <c r="N353" s="8">
        <f t="shared" si="9"/>
        <v>16634143</v>
      </c>
      <c r="O353" s="8" t="str">
        <f t="shared" si="9"/>
        <v/>
      </c>
      <c r="P353" s="6"/>
      <c r="Q353" s="9" t="s">
        <v>14</v>
      </c>
    </row>
    <row r="354" spans="2:17" x14ac:dyDescent="0.3">
      <c r="B354" s="7">
        <f t="shared" si="9"/>
        <v>16300922</v>
      </c>
      <c r="C354" s="7">
        <f t="shared" si="9"/>
        <v>24261229.190000001</v>
      </c>
      <c r="D354" s="7">
        <f t="shared" si="9"/>
        <v>10451397.640000001</v>
      </c>
      <c r="E354" s="7">
        <f t="shared" si="9"/>
        <v>18360810.16</v>
      </c>
      <c r="F354" s="7">
        <f t="shared" si="9"/>
        <v>19833022.300000001</v>
      </c>
      <c r="G354" s="7">
        <f t="shared" si="9"/>
        <v>11473120.880000001</v>
      </c>
      <c r="H354" s="7">
        <f t="shared" si="9"/>
        <v>14258066.4</v>
      </c>
      <c r="I354" s="7">
        <f t="shared" si="9"/>
        <v>9864912.6999999993</v>
      </c>
      <c r="J354" s="7">
        <f t="shared" si="9"/>
        <v>11226140.699999999</v>
      </c>
      <c r="K354" s="7">
        <f t="shared" si="9"/>
        <v>10650407.390000001</v>
      </c>
      <c r="L354" s="7">
        <f t="shared" si="9"/>
        <v>9066888.3599999994</v>
      </c>
      <c r="M354" s="7">
        <f t="shared" si="9"/>
        <v>19636627.469999999</v>
      </c>
      <c r="N354" s="8">
        <f>IFERROR(VLOOKUP($B$350,$4:$126,MATCH($Q354&amp;"/"&amp;N$348,$2:$2,0),FALSE),IFERROR(VLOOKUP($B$350,$4:$126,MATCH($Q353&amp;"/"&amp;N$348,$2:$2,0),FALSE),IFERROR(VLOOKUP($B$350,$4:$126,MATCH($Q352&amp;"/"&amp;N$348,$2:$2,0),FALSE),IFERROR(VLOOKUP($B$350,$4:$126,MATCH($Q351&amp;"/"&amp;N$348,$2:$2,0),FALSE),""))))</f>
        <v>18420768.859999999</v>
      </c>
      <c r="O354" s="8">
        <f>IFERROR(VLOOKUP($B$350,$4:$126,MATCH($Q354&amp;"/"&amp;O$348,$2:$2,0),FALSE),IFERROR(VLOOKUP($B$350,$4:$126,MATCH($Q353&amp;"/"&amp;O$348,$2:$2,0),FALSE),IFERROR(VLOOKUP($B$350,$4:$126,MATCH($Q352&amp;"/"&amp;O$348,$2:$2,0),FALSE),IFERROR(VLOOKUP($B$350,$4:$126,MATCH($Q351&amp;"/"&amp;O$348,$2:$2,0),FALSE),""))))</f>
        <v>16970121</v>
      </c>
      <c r="P354" s="6"/>
      <c r="Q354" s="9" t="s">
        <v>15</v>
      </c>
    </row>
    <row r="355" spans="2:17" x14ac:dyDescent="0.3">
      <c r="B355" s="12">
        <f t="shared" ref="B355:O355" si="10">+B354/B$402</f>
        <v>0.12727012764526441</v>
      </c>
      <c r="C355" s="12">
        <f t="shared" si="10"/>
        <v>0.19404989767848199</v>
      </c>
      <c r="D355" s="12">
        <f t="shared" si="10"/>
        <v>0.10724065671526402</v>
      </c>
      <c r="E355" s="12">
        <f t="shared" si="10"/>
        <v>0.21184168588990143</v>
      </c>
      <c r="F355" s="12">
        <f t="shared" si="10"/>
        <v>0.19642899230315247</v>
      </c>
      <c r="G355" s="12">
        <f t="shared" si="10"/>
        <v>0.10241506924818579</v>
      </c>
      <c r="H355" s="12">
        <f t="shared" si="10"/>
        <v>0.11284529375419637</v>
      </c>
      <c r="I355" s="12">
        <f t="shared" si="10"/>
        <v>5.4274007482184715E-2</v>
      </c>
      <c r="J355" s="12">
        <f t="shared" si="10"/>
        <v>4.0723061719169597E-2</v>
      </c>
      <c r="K355" s="12">
        <f t="shared" si="10"/>
        <v>3.7492542630847385E-2</v>
      </c>
      <c r="L355" s="12">
        <f t="shared" si="10"/>
        <v>3.1210784026067334E-2</v>
      </c>
      <c r="M355" s="12">
        <f t="shared" si="10"/>
        <v>6.7789853998671143E-2</v>
      </c>
      <c r="N355" s="12">
        <f t="shared" si="10"/>
        <v>5.2605130326195279E-2</v>
      </c>
      <c r="O355" s="12">
        <f t="shared" si="10"/>
        <v>4.5909114134013398E-2</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1733345</v>
      </c>
      <c r="C357" s="8">
        <f t="shared" si="11"/>
        <v>20211</v>
      </c>
      <c r="D357" s="8">
        <f t="shared" si="11"/>
        <v>2936525</v>
      </c>
      <c r="E357" s="8">
        <f t="shared" si="11"/>
        <v>117624</v>
      </c>
      <c r="F357" s="8">
        <f t="shared" si="11"/>
        <v>3582493</v>
      </c>
      <c r="G357" s="8">
        <f t="shared" si="11"/>
        <v>4692885</v>
      </c>
      <c r="H357" s="8">
        <f t="shared" si="11"/>
        <v>5208931</v>
      </c>
      <c r="I357" s="8">
        <f t="shared" si="11"/>
        <v>5076187</v>
      </c>
      <c r="J357" s="8">
        <f t="shared" si="11"/>
        <v>4112353</v>
      </c>
      <c r="K357" s="8">
        <f t="shared" si="11"/>
        <v>2768061</v>
      </c>
      <c r="L357" s="8">
        <f t="shared" si="11"/>
        <v>2406864</v>
      </c>
      <c r="M357" s="8">
        <f t="shared" si="11"/>
        <v>1997327</v>
      </c>
      <c r="N357" s="8">
        <f t="shared" si="11"/>
        <v>1845228</v>
      </c>
      <c r="O357" s="8">
        <f t="shared" si="11"/>
        <v>0</v>
      </c>
      <c r="P357" s="6"/>
      <c r="Q357" s="9" t="s">
        <v>12</v>
      </c>
    </row>
    <row r="358" spans="2:17" x14ac:dyDescent="0.3">
      <c r="B358" s="8">
        <f t="shared" si="11"/>
        <v>1146015</v>
      </c>
      <c r="C358" s="8">
        <f t="shared" si="11"/>
        <v>1130204</v>
      </c>
      <c r="D358" s="8">
        <f t="shared" si="11"/>
        <v>5859662</v>
      </c>
      <c r="E358" s="8">
        <f t="shared" si="11"/>
        <v>2852411</v>
      </c>
      <c r="F358" s="8">
        <f t="shared" si="11"/>
        <v>9854775</v>
      </c>
      <c r="G358" s="8">
        <f t="shared" si="11"/>
        <v>5230526</v>
      </c>
      <c r="H358" s="8">
        <f t="shared" si="11"/>
        <v>5299297</v>
      </c>
      <c r="I358" s="8">
        <f t="shared" si="11"/>
        <v>5469594</v>
      </c>
      <c r="J358" s="8">
        <f t="shared" si="11"/>
        <v>3542558</v>
      </c>
      <c r="K358" s="8">
        <f t="shared" si="11"/>
        <v>2725609</v>
      </c>
      <c r="L358" s="8">
        <f t="shared" si="11"/>
        <v>2353049</v>
      </c>
      <c r="M358" s="8">
        <f t="shared" si="11"/>
        <v>1983214</v>
      </c>
      <c r="N358" s="8">
        <f t="shared" si="11"/>
        <v>1731707</v>
      </c>
      <c r="O358" s="8">
        <f t="shared" si="11"/>
        <v>0</v>
      </c>
      <c r="P358" s="6"/>
      <c r="Q358" s="9" t="s">
        <v>13</v>
      </c>
    </row>
    <row r="359" spans="2:17" x14ac:dyDescent="0.3">
      <c r="B359" s="8">
        <f t="shared" si="11"/>
        <v>124472</v>
      </c>
      <c r="C359" s="8">
        <f t="shared" si="11"/>
        <v>1147321</v>
      </c>
      <c r="D359" s="8">
        <f t="shared" si="11"/>
        <v>6831410</v>
      </c>
      <c r="E359" s="8">
        <f t="shared" si="11"/>
        <v>2924882</v>
      </c>
      <c r="F359" s="8">
        <f t="shared" si="11"/>
        <v>6279556</v>
      </c>
      <c r="G359" s="8">
        <f t="shared" si="11"/>
        <v>5200101</v>
      </c>
      <c r="H359" s="8">
        <f t="shared" si="11"/>
        <v>5154490</v>
      </c>
      <c r="I359" s="8">
        <f t="shared" si="11"/>
        <v>4282875</v>
      </c>
      <c r="J359" s="8">
        <f t="shared" si="11"/>
        <v>2687519</v>
      </c>
      <c r="K359" s="8">
        <f t="shared" si="11"/>
        <v>2495094</v>
      </c>
      <c r="L359" s="8">
        <f t="shared" si="11"/>
        <v>2128343</v>
      </c>
      <c r="M359" s="8">
        <f t="shared" si="11"/>
        <v>1937761</v>
      </c>
      <c r="N359" s="8">
        <f t="shared" si="11"/>
        <v>1829325</v>
      </c>
      <c r="O359" s="8">
        <f t="shared" si="11"/>
        <v>0</v>
      </c>
      <c r="P359" s="6"/>
      <c r="Q359" s="9" t="s">
        <v>14</v>
      </c>
    </row>
    <row r="360" spans="2:17" x14ac:dyDescent="0.3">
      <c r="B360" s="8">
        <f t="shared" si="11"/>
        <v>226358</v>
      </c>
      <c r="C360" s="8">
        <f t="shared" si="11"/>
        <v>949895.69</v>
      </c>
      <c r="D360" s="8">
        <f t="shared" si="11"/>
        <v>6385757</v>
      </c>
      <c r="E360" s="8">
        <f t="shared" si="11"/>
        <v>4252710.4400000004</v>
      </c>
      <c r="F360" s="8">
        <f t="shared" si="11"/>
        <v>5038099.29</v>
      </c>
      <c r="G360" s="8">
        <f t="shared" si="11"/>
        <v>5358082.72</v>
      </c>
      <c r="H360" s="8">
        <f t="shared" si="11"/>
        <v>5251776.8899999997</v>
      </c>
      <c r="I360" s="8">
        <f t="shared" si="11"/>
        <v>4751954.0999999996</v>
      </c>
      <c r="J360" s="8">
        <f t="shared" si="11"/>
        <v>2963182.98</v>
      </c>
      <c r="K360" s="8">
        <f t="shared" si="11"/>
        <v>2642633.5299999998</v>
      </c>
      <c r="L360" s="8">
        <f t="shared" si="11"/>
        <v>2220542.19</v>
      </c>
      <c r="M360" s="8">
        <f t="shared" si="11"/>
        <v>1989089.05</v>
      </c>
      <c r="N360" s="8">
        <f t="shared" si="11"/>
        <v>1920900.9</v>
      </c>
      <c r="O360" s="8">
        <f t="shared" si="11"/>
        <v>0</v>
      </c>
      <c r="P360" s="6"/>
      <c r="Q360" s="9" t="s">
        <v>15</v>
      </c>
    </row>
    <row r="361" spans="2:17" x14ac:dyDescent="0.3">
      <c r="B361" s="12">
        <f t="shared" ref="B361:O361" si="12">+B360/B$402</f>
        <v>1.7672995155443821E-3</v>
      </c>
      <c r="C361" s="12">
        <f t="shared" si="12"/>
        <v>7.5976019189376871E-3</v>
      </c>
      <c r="D361" s="12">
        <f t="shared" si="12"/>
        <v>6.5523559421675023E-2</v>
      </c>
      <c r="E361" s="12">
        <f t="shared" si="12"/>
        <v>4.9066535809724018E-2</v>
      </c>
      <c r="F361" s="12">
        <f t="shared" si="12"/>
        <v>4.9898031257592443E-2</v>
      </c>
      <c r="G361" s="12">
        <f t="shared" si="12"/>
        <v>4.7829044821003197E-2</v>
      </c>
      <c r="H361" s="12">
        <f t="shared" si="12"/>
        <v>4.1565124558793597E-2</v>
      </c>
      <c r="I361" s="12">
        <f t="shared" si="12"/>
        <v>2.6143930536597484E-2</v>
      </c>
      <c r="J361" s="12">
        <f t="shared" si="12"/>
        <v>1.0749008640140499E-2</v>
      </c>
      <c r="K361" s="12">
        <f t="shared" si="12"/>
        <v>9.3028413518021959E-3</v>
      </c>
      <c r="L361" s="12">
        <f t="shared" si="12"/>
        <v>7.6437317810826751E-3</v>
      </c>
      <c r="M361" s="12">
        <f t="shared" si="12"/>
        <v>6.8667624568352365E-3</v>
      </c>
      <c r="N361" s="12">
        <f t="shared" si="12"/>
        <v>5.4856147947022127E-3</v>
      </c>
      <c r="O361" s="12">
        <f t="shared" si="12"/>
        <v>0</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5177444</v>
      </c>
      <c r="C363" s="8">
        <f t="shared" si="13"/>
        <v>5093563</v>
      </c>
      <c r="D363" s="8">
        <f t="shared" si="13"/>
        <v>5605001</v>
      </c>
      <c r="E363" s="8">
        <f t="shared" si="13"/>
        <v>6252229</v>
      </c>
      <c r="F363" s="8">
        <f t="shared" si="13"/>
        <v>9769284</v>
      </c>
      <c r="G363" s="8">
        <f t="shared" si="13"/>
        <v>11779171</v>
      </c>
      <c r="H363" s="8">
        <f t="shared" si="13"/>
        <v>14796648</v>
      </c>
      <c r="I363" s="8">
        <f t="shared" si="13"/>
        <v>15190761</v>
      </c>
      <c r="J363" s="8">
        <f t="shared" si="13"/>
        <v>16068769</v>
      </c>
      <c r="K363" s="8">
        <f t="shared" si="13"/>
        <v>14156099</v>
      </c>
      <c r="L363" s="8">
        <f t="shared" si="13"/>
        <v>18197743</v>
      </c>
      <c r="M363" s="8">
        <f t="shared" si="13"/>
        <v>19635907</v>
      </c>
      <c r="N363" s="8">
        <f t="shared" si="13"/>
        <v>17624684</v>
      </c>
      <c r="O363" s="8">
        <f t="shared" si="13"/>
        <v>17076022</v>
      </c>
      <c r="P363" s="6"/>
      <c r="Q363" s="9" t="s">
        <v>12</v>
      </c>
    </row>
    <row r="364" spans="2:17" x14ac:dyDescent="0.3">
      <c r="B364" s="8">
        <f t="shared" si="13"/>
        <v>5417293</v>
      </c>
      <c r="C364" s="8">
        <f t="shared" si="13"/>
        <v>5479332</v>
      </c>
      <c r="D364" s="8">
        <f t="shared" si="13"/>
        <v>5189958</v>
      </c>
      <c r="E364" s="8">
        <f t="shared" si="13"/>
        <v>6414000</v>
      </c>
      <c r="F364" s="8">
        <f t="shared" si="13"/>
        <v>9930957</v>
      </c>
      <c r="G364" s="8">
        <f t="shared" si="13"/>
        <v>12730644</v>
      </c>
      <c r="H364" s="8">
        <f t="shared" si="13"/>
        <v>14753913</v>
      </c>
      <c r="I364" s="8">
        <f t="shared" si="13"/>
        <v>15899657</v>
      </c>
      <c r="J364" s="8">
        <f t="shared" si="13"/>
        <v>15132585</v>
      </c>
      <c r="K364" s="8">
        <f t="shared" si="13"/>
        <v>14875867</v>
      </c>
      <c r="L364" s="8">
        <f t="shared" si="13"/>
        <v>18714565</v>
      </c>
      <c r="M364" s="8">
        <f t="shared" si="13"/>
        <v>19835801</v>
      </c>
      <c r="N364" s="8">
        <f t="shared" si="13"/>
        <v>18871462</v>
      </c>
      <c r="O364" s="8">
        <f t="shared" si="13"/>
        <v>17461121</v>
      </c>
      <c r="P364" s="6"/>
      <c r="Q364" s="9" t="s">
        <v>13</v>
      </c>
    </row>
    <row r="365" spans="2:17" x14ac:dyDescent="0.3">
      <c r="B365" s="8">
        <f t="shared" si="13"/>
        <v>5306057</v>
      </c>
      <c r="C365" s="8">
        <f t="shared" si="13"/>
        <v>4825716</v>
      </c>
      <c r="D365" s="8">
        <f t="shared" si="13"/>
        <v>5013186</v>
      </c>
      <c r="E365" s="8">
        <f t="shared" si="13"/>
        <v>9028670</v>
      </c>
      <c r="F365" s="8">
        <f t="shared" si="13"/>
        <v>10186426</v>
      </c>
      <c r="G365" s="8">
        <f t="shared" si="13"/>
        <v>13191004</v>
      </c>
      <c r="H365" s="8">
        <f t="shared" si="13"/>
        <v>15378163</v>
      </c>
      <c r="I365" s="8">
        <f t="shared" si="13"/>
        <v>15730925</v>
      </c>
      <c r="J365" s="8">
        <f t="shared" si="13"/>
        <v>14246107</v>
      </c>
      <c r="K365" s="8">
        <f t="shared" si="13"/>
        <v>15467001</v>
      </c>
      <c r="L365" s="8">
        <f t="shared" si="13"/>
        <v>18720755</v>
      </c>
      <c r="M365" s="8">
        <f t="shared" si="13"/>
        <v>21284694</v>
      </c>
      <c r="N365" s="8">
        <f t="shared" si="13"/>
        <v>20407560</v>
      </c>
      <c r="O365" s="8" t="str">
        <f t="shared" si="13"/>
        <v/>
      </c>
      <c r="P365" s="6"/>
      <c r="Q365" s="9" t="s">
        <v>14</v>
      </c>
    </row>
    <row r="366" spans="2:17" x14ac:dyDescent="0.3">
      <c r="B366" s="8">
        <f t="shared" si="13"/>
        <v>5790416</v>
      </c>
      <c r="C366" s="8">
        <f t="shared" si="13"/>
        <v>5773258.2300000004</v>
      </c>
      <c r="D366" s="8">
        <f t="shared" si="13"/>
        <v>5611142.9500000002</v>
      </c>
      <c r="E366" s="8">
        <f t="shared" si="13"/>
        <v>9364896.6099999994</v>
      </c>
      <c r="F366" s="8">
        <f t="shared" si="13"/>
        <v>11726791.279999999</v>
      </c>
      <c r="G366" s="8">
        <f t="shared" si="13"/>
        <v>15115609.6</v>
      </c>
      <c r="H366" s="8">
        <f t="shared" si="13"/>
        <v>16316038.91</v>
      </c>
      <c r="I366" s="8">
        <f t="shared" si="13"/>
        <v>16388529.470000001</v>
      </c>
      <c r="J366" s="8">
        <f t="shared" si="13"/>
        <v>14116309.539999999</v>
      </c>
      <c r="K366" s="8">
        <f t="shared" si="13"/>
        <v>17071011.93</v>
      </c>
      <c r="L366" s="8">
        <f t="shared" si="13"/>
        <v>19241653.609999999</v>
      </c>
      <c r="M366" s="8">
        <f t="shared" si="13"/>
        <v>20166634.739999998</v>
      </c>
      <c r="N366" s="8">
        <f>IFERROR(VLOOKUP($B$362,$4:$126,MATCH($Q366&amp;"/"&amp;N$348,$2:$2,0),FALSE),IFERROR(VLOOKUP($B$362,$4:$126,MATCH($Q365&amp;"/"&amp;N$348,$2:$2,0),FALSE),IFERROR(VLOOKUP($B$362,$4:$126,MATCH($Q364&amp;"/"&amp;N$348,$2:$2,0),FALSE),IFERROR(VLOOKUP($B$362,$4:$126,MATCH($Q363&amp;"/"&amp;N$348,$2:$2,0),FALSE),""))))</f>
        <v>19229512.84</v>
      </c>
      <c r="O366" s="8">
        <f>IFERROR(VLOOKUP($B$362,$4:$126,MATCH($Q366&amp;"/"&amp;O$348,$2:$2,0),FALSE),IFERROR(VLOOKUP($B$362,$4:$126,MATCH($Q365&amp;"/"&amp;O$348,$2:$2,0),FALSE),IFERROR(VLOOKUP($B$362,$4:$126,MATCH($Q364&amp;"/"&amp;O$348,$2:$2,0),FALSE),IFERROR(VLOOKUP($B$362,$4:$126,MATCH($Q363&amp;"/"&amp;O$348,$2:$2,0),FALSE),""))))</f>
        <v>17461121</v>
      </c>
      <c r="P366" s="6"/>
      <c r="Q366" s="9" t="s">
        <v>15</v>
      </c>
    </row>
    <row r="367" spans="2:17" x14ac:dyDescent="0.3">
      <c r="B367" s="12">
        <f t="shared" ref="B367:O367" si="14">+B366/B$402</f>
        <v>4.520891416075614E-2</v>
      </c>
      <c r="C367" s="12">
        <f t="shared" si="14"/>
        <v>4.617656261475489E-2</v>
      </c>
      <c r="D367" s="12">
        <f t="shared" si="14"/>
        <v>5.7575328736724232E-2</v>
      </c>
      <c r="E367" s="12">
        <f t="shared" si="14"/>
        <v>0.10804945254371186</v>
      </c>
      <c r="F367" s="12">
        <f t="shared" si="14"/>
        <v>0.11614376060474634</v>
      </c>
      <c r="G367" s="12">
        <f t="shared" si="14"/>
        <v>0.13492982599103773</v>
      </c>
      <c r="H367" s="12">
        <f t="shared" si="14"/>
        <v>0.12913309224761696</v>
      </c>
      <c r="I367" s="12">
        <f t="shared" si="14"/>
        <v>9.0165133552249768E-2</v>
      </c>
      <c r="J367" s="12">
        <f t="shared" si="14"/>
        <v>5.1207210029384595E-2</v>
      </c>
      <c r="K367" s="12">
        <f t="shared" si="14"/>
        <v>6.0094944643918381E-2</v>
      </c>
      <c r="L367" s="12">
        <f t="shared" si="14"/>
        <v>6.6235192414579244E-2</v>
      </c>
      <c r="M367" s="12">
        <f t="shared" si="14"/>
        <v>6.9619552886956579E-2</v>
      </c>
      <c r="N367" s="12">
        <f t="shared" si="14"/>
        <v>5.4914701809978934E-2</v>
      </c>
      <c r="O367" s="12">
        <f t="shared" si="14"/>
        <v>4.7237411972302266E-2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2051413</v>
      </c>
      <c r="C369" s="8">
        <f t="shared" si="15"/>
        <v>1265746</v>
      </c>
      <c r="D369" s="8">
        <f t="shared" si="15"/>
        <v>759161</v>
      </c>
      <c r="E369" s="8">
        <f t="shared" si="15"/>
        <v>1263813</v>
      </c>
      <c r="F369" s="8">
        <f t="shared" si="15"/>
        <v>1484317</v>
      </c>
      <c r="G369" s="8">
        <f t="shared" si="15"/>
        <v>1644073</v>
      </c>
      <c r="H369" s="8">
        <f t="shared" si="15"/>
        <v>2343076</v>
      </c>
      <c r="I369" s="8">
        <f t="shared" si="15"/>
        <v>3672746</v>
      </c>
      <c r="J369" s="8">
        <f t="shared" si="15"/>
        <v>6200861</v>
      </c>
      <c r="K369" s="8">
        <f t="shared" si="15"/>
        <v>4442010</v>
      </c>
      <c r="L369" s="8">
        <f t="shared" si="15"/>
        <v>4669631</v>
      </c>
      <c r="M369" s="8">
        <f t="shared" si="15"/>
        <v>3614558</v>
      </c>
      <c r="N369" s="8">
        <f t="shared" si="15"/>
        <v>2738839</v>
      </c>
      <c r="O369" s="8">
        <f t="shared" si="15"/>
        <v>3888710</v>
      </c>
      <c r="P369" s="6"/>
      <c r="Q369" s="9" t="s">
        <v>12</v>
      </c>
    </row>
    <row r="370" spans="1:17" x14ac:dyDescent="0.3">
      <c r="B370" s="8">
        <f t="shared" si="15"/>
        <v>1922763</v>
      </c>
      <c r="C370" s="8">
        <f t="shared" si="15"/>
        <v>906641</v>
      </c>
      <c r="D370" s="8">
        <f t="shared" si="15"/>
        <v>1011094</v>
      </c>
      <c r="E370" s="8">
        <f t="shared" si="15"/>
        <v>1162347</v>
      </c>
      <c r="F370" s="8">
        <f t="shared" si="15"/>
        <v>1151611</v>
      </c>
      <c r="G370" s="8">
        <f t="shared" si="15"/>
        <v>1568464</v>
      </c>
      <c r="H370" s="8">
        <f t="shared" si="15"/>
        <v>2682563</v>
      </c>
      <c r="I370" s="8">
        <f t="shared" si="15"/>
        <v>4703751</v>
      </c>
      <c r="J370" s="8">
        <f t="shared" si="15"/>
        <v>7175044</v>
      </c>
      <c r="K370" s="8">
        <f t="shared" si="15"/>
        <v>4346762</v>
      </c>
      <c r="L370" s="8">
        <f t="shared" si="15"/>
        <v>4423856</v>
      </c>
      <c r="M370" s="8">
        <f t="shared" si="15"/>
        <v>4203825</v>
      </c>
      <c r="N370" s="8">
        <f t="shared" si="15"/>
        <v>3190459</v>
      </c>
      <c r="O370" s="8">
        <f t="shared" si="15"/>
        <v>3188983</v>
      </c>
      <c r="P370" s="6"/>
      <c r="Q370" s="9" t="s">
        <v>13</v>
      </c>
    </row>
    <row r="371" spans="1:17" x14ac:dyDescent="0.3">
      <c r="B371" s="8">
        <f t="shared" si="15"/>
        <v>2206366</v>
      </c>
      <c r="C371" s="8">
        <f t="shared" si="15"/>
        <v>740122</v>
      </c>
      <c r="D371" s="8">
        <f t="shared" si="15"/>
        <v>720286</v>
      </c>
      <c r="E371" s="8">
        <f t="shared" si="15"/>
        <v>668795</v>
      </c>
      <c r="F371" s="8">
        <f t="shared" si="15"/>
        <v>781637</v>
      </c>
      <c r="G371" s="8">
        <f t="shared" si="15"/>
        <v>1571348</v>
      </c>
      <c r="H371" s="8">
        <f t="shared" si="15"/>
        <v>1808426</v>
      </c>
      <c r="I371" s="8">
        <f t="shared" si="15"/>
        <v>3399470</v>
      </c>
      <c r="J371" s="8">
        <f t="shared" si="15"/>
        <v>4330901</v>
      </c>
      <c r="K371" s="8">
        <f t="shared" si="15"/>
        <v>2519035</v>
      </c>
      <c r="L371" s="8">
        <f t="shared" si="15"/>
        <v>3572779</v>
      </c>
      <c r="M371" s="8">
        <f t="shared" si="15"/>
        <v>2885118</v>
      </c>
      <c r="N371" s="8">
        <f t="shared" si="15"/>
        <v>2669384</v>
      </c>
      <c r="O371" s="8" t="str">
        <f t="shared" si="15"/>
        <v/>
      </c>
      <c r="P371" s="6"/>
      <c r="Q371" s="9" t="s">
        <v>14</v>
      </c>
    </row>
    <row r="372" spans="1:17" x14ac:dyDescent="0.3">
      <c r="B372" s="8">
        <f t="shared" si="15"/>
        <v>1592505</v>
      </c>
      <c r="C372" s="8">
        <f t="shared" si="15"/>
        <v>629388.07999999996</v>
      </c>
      <c r="D372" s="8">
        <f t="shared" si="15"/>
        <v>932209.41</v>
      </c>
      <c r="E372" s="8">
        <f t="shared" si="15"/>
        <v>1087089.8500000001</v>
      </c>
      <c r="F372" s="8">
        <f t="shared" si="15"/>
        <v>1426532.18</v>
      </c>
      <c r="G372" s="8">
        <f t="shared" si="15"/>
        <v>2864932.21</v>
      </c>
      <c r="H372" s="8">
        <f t="shared" si="15"/>
        <v>2519497.23</v>
      </c>
      <c r="I372" s="8">
        <f t="shared" si="15"/>
        <v>5059252.3600000003</v>
      </c>
      <c r="J372" s="8">
        <f t="shared" si="15"/>
        <v>3085251.64</v>
      </c>
      <c r="K372" s="8">
        <f t="shared" si="15"/>
        <v>3950534.97</v>
      </c>
      <c r="L372" s="8">
        <f t="shared" si="15"/>
        <v>3822985.49</v>
      </c>
      <c r="M372" s="8">
        <f t="shared" si="15"/>
        <v>4828455.68</v>
      </c>
      <c r="N372" s="8">
        <f>IFERROR(VLOOKUP($B$368,$4:$126,MATCH($Q372&amp;"/"&amp;N$348,$2:$2,0),FALSE),IFERROR(VLOOKUP($B$368,$4:$126,MATCH($Q371&amp;"/"&amp;N$348,$2:$2,0),FALSE),IFERROR(VLOOKUP($B$368,$4:$126,MATCH($Q370&amp;"/"&amp;N$348,$2:$2,0),FALSE),IFERROR(VLOOKUP($B$368,$4:$126,MATCH($Q369&amp;"/"&amp;N$348,$2:$2,0),FALSE),""))))</f>
        <v>2372085.73</v>
      </c>
      <c r="O372" s="8">
        <f>IFERROR(VLOOKUP($B$368,$4:$126,MATCH($Q372&amp;"/"&amp;O$348,$2:$2,0),FALSE),IFERROR(VLOOKUP($B$368,$4:$126,MATCH($Q371&amp;"/"&amp;O$348,$2:$2,0),FALSE),IFERROR(VLOOKUP($B$368,$4:$126,MATCH($Q370&amp;"/"&amp;O$348,$2:$2,0),FALSE),IFERROR(VLOOKUP($B$368,$4:$126,MATCH($Q369&amp;"/"&amp;O$348,$2:$2,0),FALSE),""))))</f>
        <v>3188983</v>
      </c>
      <c r="P372" s="6"/>
      <c r="Q372" s="9" t="s">
        <v>15</v>
      </c>
    </row>
    <row r="373" spans="1:17" x14ac:dyDescent="0.3">
      <c r="B373" s="12">
        <f t="shared" ref="B373:O373" si="16">+B372/B$402</f>
        <v>1.2433549134565628E-2</v>
      </c>
      <c r="C373" s="12">
        <f t="shared" si="16"/>
        <v>5.0340686190127951E-3</v>
      </c>
      <c r="D373" s="12">
        <f t="shared" si="16"/>
        <v>9.5652995673934389E-3</v>
      </c>
      <c r="E373" s="12">
        <f t="shared" si="16"/>
        <v>1.2542526420729578E-2</v>
      </c>
      <c r="F373" s="12">
        <f t="shared" si="16"/>
        <v>1.4128571751034602E-2</v>
      </c>
      <c r="G373" s="12">
        <f t="shared" si="16"/>
        <v>2.5573881226161013E-2</v>
      </c>
      <c r="H373" s="12">
        <f t="shared" si="16"/>
        <v>1.9940530297448612E-2</v>
      </c>
      <c r="I373" s="12">
        <f t="shared" si="16"/>
        <v>2.783460014206722E-2</v>
      </c>
      <c r="J373" s="12">
        <f t="shared" si="16"/>
        <v>1.1191815274049544E-2</v>
      </c>
      <c r="K373" s="12">
        <f t="shared" si="16"/>
        <v>1.390703616806703E-2</v>
      </c>
      <c r="L373" s="12">
        <f t="shared" si="16"/>
        <v>1.3159793054204895E-2</v>
      </c>
      <c r="M373" s="12">
        <f t="shared" si="16"/>
        <v>1.6668865673920858E-2</v>
      </c>
      <c r="N373" s="12">
        <f t="shared" si="16"/>
        <v>6.7740863543715333E-3</v>
      </c>
      <c r="O373" s="12">
        <f t="shared" si="16"/>
        <v>8.6271267316496113E-3</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26450307</v>
      </c>
      <c r="C375" s="8">
        <f t="shared" si="17"/>
        <v>38968184</v>
      </c>
      <c r="D375" s="8">
        <f t="shared" si="17"/>
        <v>46098883</v>
      </c>
      <c r="E375" s="8">
        <f t="shared" si="17"/>
        <v>41757249</v>
      </c>
      <c r="F375" s="8">
        <f t="shared" si="17"/>
        <v>46945605</v>
      </c>
      <c r="G375" s="8">
        <f t="shared" si="17"/>
        <v>51532871</v>
      </c>
      <c r="H375" s="8">
        <f t="shared" si="17"/>
        <v>35671257</v>
      </c>
      <c r="I375" s="8">
        <f t="shared" si="17"/>
        <v>48385616</v>
      </c>
      <c r="J375" s="8">
        <f t="shared" si="17"/>
        <v>40263975</v>
      </c>
      <c r="K375" s="8">
        <f t="shared" si="17"/>
        <v>31987347</v>
      </c>
      <c r="L375" s="8">
        <f t="shared" si="17"/>
        <v>34016545</v>
      </c>
      <c r="M375" s="8">
        <f t="shared" si="17"/>
        <v>46038275</v>
      </c>
      <c r="N375" s="8">
        <f t="shared" si="17"/>
        <v>55337328</v>
      </c>
      <c r="O375" s="8">
        <f t="shared" si="17"/>
        <v>42380711</v>
      </c>
      <c r="P375" s="6"/>
      <c r="Q375" s="9" t="s">
        <v>12</v>
      </c>
    </row>
    <row r="376" spans="1:17" x14ac:dyDescent="0.3">
      <c r="B376" s="8">
        <f t="shared" si="17"/>
        <v>24162312</v>
      </c>
      <c r="C376" s="8">
        <f t="shared" si="17"/>
        <v>36161701</v>
      </c>
      <c r="D376" s="8">
        <f t="shared" si="17"/>
        <v>32998589</v>
      </c>
      <c r="E376" s="8">
        <f t="shared" si="17"/>
        <v>40642573</v>
      </c>
      <c r="F376" s="8">
        <f t="shared" si="17"/>
        <v>46675699</v>
      </c>
      <c r="G376" s="8">
        <f t="shared" si="17"/>
        <v>41310940</v>
      </c>
      <c r="H376" s="8">
        <f t="shared" si="17"/>
        <v>47002207</v>
      </c>
      <c r="I376" s="8">
        <f t="shared" si="17"/>
        <v>37114588</v>
      </c>
      <c r="J376" s="8">
        <f t="shared" si="17"/>
        <v>39486560</v>
      </c>
      <c r="K376" s="8">
        <f t="shared" si="17"/>
        <v>31977084</v>
      </c>
      <c r="L376" s="8">
        <f t="shared" si="17"/>
        <v>33351874</v>
      </c>
      <c r="M376" s="8">
        <f t="shared" si="17"/>
        <v>37623470</v>
      </c>
      <c r="N376" s="8">
        <f t="shared" si="17"/>
        <v>51593156</v>
      </c>
      <c r="O376" s="8">
        <f t="shared" si="17"/>
        <v>41188198</v>
      </c>
      <c r="P376" s="6"/>
      <c r="Q376" s="9" t="s">
        <v>13</v>
      </c>
    </row>
    <row r="377" spans="1:17" x14ac:dyDescent="0.3">
      <c r="B377" s="8">
        <f t="shared" si="17"/>
        <v>23533770</v>
      </c>
      <c r="C377" s="8">
        <f t="shared" si="17"/>
        <v>30647347</v>
      </c>
      <c r="D377" s="8">
        <f t="shared" si="17"/>
        <v>33843030</v>
      </c>
      <c r="E377" s="8">
        <f t="shared" si="17"/>
        <v>35800620</v>
      </c>
      <c r="F377" s="8">
        <f t="shared" si="17"/>
        <v>37942806</v>
      </c>
      <c r="G377" s="8">
        <f t="shared" si="17"/>
        <v>30739158</v>
      </c>
      <c r="H377" s="8">
        <f t="shared" si="17"/>
        <v>35335317</v>
      </c>
      <c r="I377" s="8">
        <f t="shared" si="17"/>
        <v>33747659</v>
      </c>
      <c r="J377" s="8">
        <f t="shared" si="17"/>
        <v>33782164</v>
      </c>
      <c r="K377" s="8">
        <f t="shared" si="17"/>
        <v>30259894</v>
      </c>
      <c r="L377" s="8">
        <f t="shared" si="17"/>
        <v>33068513</v>
      </c>
      <c r="M377" s="8">
        <f t="shared" si="17"/>
        <v>37690368</v>
      </c>
      <c r="N377" s="8">
        <f t="shared" si="17"/>
        <v>41899232</v>
      </c>
      <c r="O377" s="8" t="str">
        <f t="shared" si="17"/>
        <v/>
      </c>
      <c r="P377" s="6"/>
      <c r="Q377" s="9" t="s">
        <v>14</v>
      </c>
    </row>
    <row r="378" spans="1:17" x14ac:dyDescent="0.3">
      <c r="B378" s="8">
        <f t="shared" si="17"/>
        <v>26958321</v>
      </c>
      <c r="C378" s="8">
        <f t="shared" si="17"/>
        <v>33571381.950000003</v>
      </c>
      <c r="D378" s="8">
        <f t="shared" si="17"/>
        <v>25902939.800000001</v>
      </c>
      <c r="E378" s="8">
        <f t="shared" si="17"/>
        <v>33177859.460000001</v>
      </c>
      <c r="F378" s="8">
        <f t="shared" si="17"/>
        <v>38103408.68</v>
      </c>
      <c r="G378" s="8">
        <f t="shared" si="17"/>
        <v>34964881.549999997</v>
      </c>
      <c r="H378" s="8">
        <f t="shared" si="17"/>
        <v>39126511.299999997</v>
      </c>
      <c r="I378" s="8">
        <f t="shared" si="17"/>
        <v>38006869.409999996</v>
      </c>
      <c r="J378" s="8">
        <f t="shared" si="17"/>
        <v>31899338.789999999</v>
      </c>
      <c r="K378" s="8">
        <f t="shared" si="17"/>
        <v>34840859.859999999</v>
      </c>
      <c r="L378" s="8">
        <f t="shared" si="17"/>
        <v>34904673.119999997</v>
      </c>
      <c r="M378" s="8">
        <f t="shared" si="17"/>
        <v>47142151.490000002</v>
      </c>
      <c r="N378" s="8">
        <f>IFERROR(VLOOKUP($B$374,$4:$126,MATCH($Q378&amp;"/"&amp;N$348,$2:$2,0),FALSE),IFERROR(VLOOKUP($B$374,$4:$126,MATCH($Q377&amp;"/"&amp;N$348,$2:$2,0),FALSE),IFERROR(VLOOKUP($B$374,$4:$126,MATCH($Q376&amp;"/"&amp;N$348,$2:$2,0),FALSE),IFERROR(VLOOKUP($B$374,$4:$126,MATCH($Q375&amp;"/"&amp;N$348,$2:$2,0),FALSE),""))))</f>
        <v>42155398.490000002</v>
      </c>
      <c r="O378" s="8">
        <f>IFERROR(VLOOKUP($B$374,$4:$126,MATCH($Q378&amp;"/"&amp;O$348,$2:$2,0),FALSE),IFERROR(VLOOKUP($B$374,$4:$126,MATCH($Q377&amp;"/"&amp;O$348,$2:$2,0),FALSE),IFERROR(VLOOKUP($B$374,$4:$126,MATCH($Q376&amp;"/"&amp;O$348,$2:$2,0),FALSE),IFERROR(VLOOKUP($B$374,$4:$126,MATCH($Q375&amp;"/"&amp;O$348,$2:$2,0),FALSE),""))))</f>
        <v>41188198</v>
      </c>
      <c r="P378" s="6"/>
      <c r="Q378" s="9" t="s">
        <v>15</v>
      </c>
    </row>
    <row r="379" spans="1:17" x14ac:dyDescent="0.3">
      <c r="B379" s="12">
        <f t="shared" ref="B379:O379" si="18">+B378/B$402</f>
        <v>0.21047821434714012</v>
      </c>
      <c r="C379" s="12">
        <f t="shared" si="18"/>
        <v>0.26851579453393465</v>
      </c>
      <c r="D379" s="12">
        <f t="shared" si="18"/>
        <v>0.26578725359912242</v>
      </c>
      <c r="E379" s="12">
        <f t="shared" si="18"/>
        <v>0.38279648996842602</v>
      </c>
      <c r="F379" s="12">
        <f t="shared" si="18"/>
        <v>0.37738142261492807</v>
      </c>
      <c r="G379" s="12">
        <f t="shared" si="18"/>
        <v>0.31211479445319529</v>
      </c>
      <c r="H379" s="12">
        <f t="shared" si="18"/>
        <v>0.30966629957799768</v>
      </c>
      <c r="I379" s="12">
        <f t="shared" si="18"/>
        <v>0.20910323055699798</v>
      </c>
      <c r="J379" s="12">
        <f t="shared" si="18"/>
        <v>0.1157155229976648</v>
      </c>
      <c r="K379" s="12">
        <f t="shared" si="18"/>
        <v>0.12264999598258836</v>
      </c>
      <c r="L379" s="12">
        <f t="shared" si="18"/>
        <v>0.12015171809712211</v>
      </c>
      <c r="M379" s="12">
        <f t="shared" si="18"/>
        <v>0.16274482833534842</v>
      </c>
      <c r="N379" s="12">
        <f t="shared" si="18"/>
        <v>0.12038532421600268</v>
      </c>
      <c r="O379" s="12">
        <f t="shared" si="18"/>
        <v>0.11142605777273729</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8265113</v>
      </c>
      <c r="C381" s="8">
        <f t="shared" si="19"/>
        <v>8234422</v>
      </c>
      <c r="D381" s="8">
        <f t="shared" si="19"/>
        <v>7828984</v>
      </c>
      <c r="E381" s="8">
        <f t="shared" si="19"/>
        <v>7102877</v>
      </c>
      <c r="F381" s="8">
        <f t="shared" si="19"/>
        <v>7912978</v>
      </c>
      <c r="G381" s="8">
        <f t="shared" si="19"/>
        <v>14860606</v>
      </c>
      <c r="H381" s="8">
        <f t="shared" si="19"/>
        <v>42588249</v>
      </c>
      <c r="I381" s="8">
        <f t="shared" si="19"/>
        <v>65869792</v>
      </c>
      <c r="J381" s="8">
        <f t="shared" si="19"/>
        <v>93609051</v>
      </c>
      <c r="K381" s="8">
        <f t="shared" si="19"/>
        <v>124189615</v>
      </c>
      <c r="L381" s="8">
        <f t="shared" si="19"/>
        <v>133864097</v>
      </c>
      <c r="M381" s="8">
        <f t="shared" si="19"/>
        <v>127833385</v>
      </c>
      <c r="N381" s="8">
        <f t="shared" si="19"/>
        <v>122322749</v>
      </c>
      <c r="O381" s="8">
        <f t="shared" si="19"/>
        <v>119277521</v>
      </c>
      <c r="P381" s="6"/>
      <c r="Q381" s="9" t="s">
        <v>12</v>
      </c>
    </row>
    <row r="382" spans="1:17" x14ac:dyDescent="0.3">
      <c r="B382" s="8">
        <f t="shared" si="19"/>
        <v>8036612</v>
      </c>
      <c r="C382" s="8">
        <f t="shared" si="19"/>
        <v>8448998</v>
      </c>
      <c r="D382" s="8">
        <f t="shared" si="19"/>
        <v>7586837</v>
      </c>
      <c r="E382" s="8">
        <f t="shared" si="19"/>
        <v>7258057</v>
      </c>
      <c r="F382" s="8">
        <f t="shared" si="19"/>
        <v>8420560</v>
      </c>
      <c r="G382" s="8">
        <f t="shared" si="19"/>
        <v>19891685</v>
      </c>
      <c r="H382" s="8">
        <f t="shared" si="19"/>
        <v>49427146</v>
      </c>
      <c r="I382" s="8">
        <f t="shared" si="19"/>
        <v>71856437</v>
      </c>
      <c r="J382" s="8">
        <f t="shared" si="19"/>
        <v>103177893</v>
      </c>
      <c r="K382" s="8">
        <f t="shared" si="19"/>
        <v>129013608</v>
      </c>
      <c r="L382" s="8">
        <f t="shared" si="19"/>
        <v>132358622</v>
      </c>
      <c r="M382" s="8">
        <f t="shared" si="19"/>
        <v>129252905</v>
      </c>
      <c r="N382" s="8">
        <f t="shared" si="19"/>
        <v>123840772</v>
      </c>
      <c r="O382" s="8">
        <f t="shared" si="19"/>
        <v>117184140</v>
      </c>
      <c r="P382" s="6"/>
      <c r="Q382" s="9" t="s">
        <v>13</v>
      </c>
    </row>
    <row r="383" spans="1:17" x14ac:dyDescent="0.3">
      <c r="B383" s="8">
        <f t="shared" si="19"/>
        <v>8018277</v>
      </c>
      <c r="C383" s="8">
        <f t="shared" si="19"/>
        <v>8340304</v>
      </c>
      <c r="D383" s="8">
        <f t="shared" si="19"/>
        <v>7465287</v>
      </c>
      <c r="E383" s="8">
        <f t="shared" si="19"/>
        <v>7226623</v>
      </c>
      <c r="F383" s="8">
        <f t="shared" si="19"/>
        <v>8879202</v>
      </c>
      <c r="G383" s="8">
        <f t="shared" si="19"/>
        <v>26712764</v>
      </c>
      <c r="H383" s="8">
        <f t="shared" si="19"/>
        <v>55409263</v>
      </c>
      <c r="I383" s="8">
        <f t="shared" si="19"/>
        <v>77428009</v>
      </c>
      <c r="J383" s="8">
        <f t="shared" si="19"/>
        <v>112111037</v>
      </c>
      <c r="K383" s="8">
        <f t="shared" si="19"/>
        <v>130658435</v>
      </c>
      <c r="L383" s="8">
        <f t="shared" si="19"/>
        <v>130821075</v>
      </c>
      <c r="M383" s="8">
        <f t="shared" si="19"/>
        <v>127311226</v>
      </c>
      <c r="N383" s="8">
        <f t="shared" si="19"/>
        <v>184646571</v>
      </c>
      <c r="O383" s="8" t="str">
        <f t="shared" si="19"/>
        <v/>
      </c>
      <c r="P383" s="6"/>
      <c r="Q383" s="9" t="s">
        <v>14</v>
      </c>
    </row>
    <row r="384" spans="1:17" x14ac:dyDescent="0.3">
      <c r="B384" s="8">
        <f t="shared" si="19"/>
        <v>8143679</v>
      </c>
      <c r="C384" s="8">
        <f t="shared" si="19"/>
        <v>8167485.5099999998</v>
      </c>
      <c r="D384" s="8">
        <f t="shared" si="19"/>
        <v>7367843.46</v>
      </c>
      <c r="E384" s="8">
        <f t="shared" si="19"/>
        <v>7616337.0800000001</v>
      </c>
      <c r="F384" s="8">
        <f t="shared" si="19"/>
        <v>11139837.529999999</v>
      </c>
      <c r="G384" s="8">
        <f t="shared" si="19"/>
        <v>35922236.159999996</v>
      </c>
      <c r="H384" s="8">
        <f t="shared" si="19"/>
        <v>60702586.420000002</v>
      </c>
      <c r="I384" s="8">
        <f t="shared" si="19"/>
        <v>84291102.599999994</v>
      </c>
      <c r="J384" s="8">
        <f t="shared" si="19"/>
        <v>118271443.2</v>
      </c>
      <c r="K384" s="8">
        <f t="shared" si="19"/>
        <v>132579258.89</v>
      </c>
      <c r="L384" s="8">
        <f t="shared" si="19"/>
        <v>130211973.8</v>
      </c>
      <c r="M384" s="8">
        <f t="shared" si="19"/>
        <v>125510307.3</v>
      </c>
      <c r="N384" s="8">
        <f>IFERROR(VLOOKUP($B$380,$4:$126,MATCH($Q384&amp;"/"&amp;N$348,$2:$2,0),FALSE),IFERROR(VLOOKUP($B$380,$4:$126,MATCH($Q383&amp;"/"&amp;N$348,$2:$2,0),FALSE),IFERROR(VLOOKUP($B$380,$4:$126,MATCH($Q382&amp;"/"&amp;N$348,$2:$2,0),FALSE),IFERROR(VLOOKUP($B$380,$4:$126,MATCH($Q381&amp;"/"&amp;N$348,$2:$2,0),FALSE),""))))</f>
        <v>181240333.21000001</v>
      </c>
      <c r="O384" s="8">
        <f>IFERROR(VLOOKUP($B$380,$4:$126,MATCH($Q384&amp;"/"&amp;O$348,$2:$2,0),FALSE),IFERROR(VLOOKUP($B$380,$4:$126,MATCH($Q383&amp;"/"&amp;O$348,$2:$2,0),FALSE),IFERROR(VLOOKUP($B$380,$4:$126,MATCH($Q382&amp;"/"&amp;O$348,$2:$2,0),FALSE),IFERROR(VLOOKUP($B$380,$4:$126,MATCH($Q381&amp;"/"&amp;O$348,$2:$2,0),FALSE),""))))</f>
        <v>117184140</v>
      </c>
      <c r="P384" s="6"/>
      <c r="Q384" s="9" t="s">
        <v>15</v>
      </c>
    </row>
    <row r="385" spans="1:17" x14ac:dyDescent="0.3">
      <c r="A385" s="84"/>
      <c r="B385" s="12">
        <f t="shared" ref="B385:O385" si="20">+B384/B$402</f>
        <v>6.3582113075079993E-2</v>
      </c>
      <c r="C385" s="12">
        <f t="shared" si="20"/>
        <v>6.5326439773267894E-2</v>
      </c>
      <c r="D385" s="12">
        <f t="shared" si="20"/>
        <v>7.5600641985109948E-2</v>
      </c>
      <c r="E385" s="12">
        <f t="shared" si="20"/>
        <v>8.7875081397441393E-2</v>
      </c>
      <c r="F385" s="12">
        <f t="shared" si="20"/>
        <v>0.11033048959153033</v>
      </c>
      <c r="G385" s="12">
        <f t="shared" si="20"/>
        <v>0.32066064171687547</v>
      </c>
      <c r="H385" s="12">
        <f t="shared" si="20"/>
        <v>0.48042988467246805</v>
      </c>
      <c r="I385" s="12">
        <f t="shared" si="20"/>
        <v>0.46374621573630342</v>
      </c>
      <c r="J385" s="12">
        <f t="shared" si="20"/>
        <v>0.4290321500289821</v>
      </c>
      <c r="K385" s="12">
        <f t="shared" si="20"/>
        <v>0.46671768824229704</v>
      </c>
      <c r="L385" s="12">
        <f t="shared" si="20"/>
        <v>0.4482262966652143</v>
      </c>
      <c r="M385" s="12">
        <f t="shared" si="20"/>
        <v>0.4332885277878803</v>
      </c>
      <c r="N385" s="12">
        <f t="shared" si="20"/>
        <v>0.51757727494090655</v>
      </c>
      <c r="O385" s="12">
        <f t="shared" si="20"/>
        <v>0.31701718909112109</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86899554</v>
      </c>
      <c r="C387" s="8">
        <f t="shared" si="21"/>
        <v>77613370</v>
      </c>
      <c r="D387" s="8">
        <f t="shared" si="21"/>
        <v>63750935</v>
      </c>
      <c r="E387" s="8">
        <f t="shared" si="21"/>
        <v>47500590</v>
      </c>
      <c r="F387" s="8">
        <f t="shared" si="21"/>
        <v>36541032</v>
      </c>
      <c r="G387" s="8">
        <f t="shared" si="21"/>
        <v>44115699</v>
      </c>
      <c r="H387" s="8">
        <f t="shared" si="21"/>
        <v>33328224</v>
      </c>
      <c r="I387" s="8">
        <f t="shared" si="21"/>
        <v>20919384</v>
      </c>
      <c r="J387" s="8">
        <f t="shared" si="21"/>
        <v>54413413</v>
      </c>
      <c r="K387" s="8">
        <f t="shared" si="21"/>
        <v>117633806</v>
      </c>
      <c r="L387" s="8">
        <f t="shared" si="21"/>
        <v>110444150</v>
      </c>
      <c r="M387" s="8">
        <f t="shared" si="21"/>
        <v>114725719</v>
      </c>
      <c r="N387" s="8">
        <f t="shared" si="21"/>
        <v>122998890</v>
      </c>
      <c r="O387" s="8">
        <f t="shared" si="21"/>
        <v>135529627</v>
      </c>
      <c r="P387" s="6"/>
      <c r="Q387" s="9" t="s">
        <v>12</v>
      </c>
    </row>
    <row r="388" spans="1:17" x14ac:dyDescent="0.3">
      <c r="B388" s="8">
        <f t="shared" si="21"/>
        <v>85614995</v>
      </c>
      <c r="C388" s="8">
        <f t="shared" si="21"/>
        <v>74887068</v>
      </c>
      <c r="D388" s="8">
        <f t="shared" si="21"/>
        <v>59906482</v>
      </c>
      <c r="E388" s="8">
        <f t="shared" si="21"/>
        <v>44433062</v>
      </c>
      <c r="F388" s="8">
        <f t="shared" si="21"/>
        <v>34507409</v>
      </c>
      <c r="G388" s="8">
        <f t="shared" si="21"/>
        <v>27907322</v>
      </c>
      <c r="H388" s="8">
        <f t="shared" si="21"/>
        <v>30082745</v>
      </c>
      <c r="I388" s="8">
        <f t="shared" si="21"/>
        <v>17937945</v>
      </c>
      <c r="J388" s="8">
        <f t="shared" si="21"/>
        <v>123056896</v>
      </c>
      <c r="K388" s="8">
        <f t="shared" si="21"/>
        <v>115821298</v>
      </c>
      <c r="L388" s="8">
        <f t="shared" si="21"/>
        <v>108591798</v>
      </c>
      <c r="M388" s="8">
        <f t="shared" si="21"/>
        <v>112627406</v>
      </c>
      <c r="N388" s="8">
        <f t="shared" si="21"/>
        <v>120617545</v>
      </c>
      <c r="O388" s="8">
        <f t="shared" si="21"/>
        <v>147143987</v>
      </c>
      <c r="P388" s="6"/>
      <c r="Q388" s="9" t="s">
        <v>13</v>
      </c>
    </row>
    <row r="389" spans="1:17" x14ac:dyDescent="0.3">
      <c r="B389" s="8">
        <f t="shared" si="21"/>
        <v>84249326</v>
      </c>
      <c r="C389" s="8">
        <f t="shared" si="21"/>
        <v>71971152</v>
      </c>
      <c r="D389" s="8">
        <f t="shared" si="21"/>
        <v>55941610</v>
      </c>
      <c r="E389" s="8">
        <f t="shared" si="21"/>
        <v>41321732</v>
      </c>
      <c r="F389" s="8">
        <f t="shared" si="21"/>
        <v>32894129</v>
      </c>
      <c r="G389" s="8">
        <f t="shared" si="21"/>
        <v>39306829</v>
      </c>
      <c r="H389" s="8">
        <f t="shared" si="21"/>
        <v>26826771</v>
      </c>
      <c r="I389" s="8">
        <f t="shared" si="21"/>
        <v>14848466</v>
      </c>
      <c r="J389" s="8">
        <f t="shared" si="21"/>
        <v>121294752</v>
      </c>
      <c r="K389" s="8">
        <f t="shared" si="21"/>
        <v>113891390</v>
      </c>
      <c r="L389" s="8">
        <f t="shared" si="21"/>
        <v>118946834</v>
      </c>
      <c r="M389" s="8">
        <f t="shared" si="21"/>
        <v>110555750</v>
      </c>
      <c r="N389" s="8">
        <f t="shared" si="21"/>
        <v>118107751</v>
      </c>
      <c r="O389" s="8" t="str">
        <f t="shared" si="21"/>
        <v/>
      </c>
      <c r="P389" s="6"/>
      <c r="Q389" s="9" t="s">
        <v>14</v>
      </c>
    </row>
    <row r="390" spans="1:17" x14ac:dyDescent="0.3">
      <c r="B390" s="8">
        <f t="shared" si="21"/>
        <v>79583362</v>
      </c>
      <c r="C390" s="8">
        <f t="shared" si="21"/>
        <v>67833121.629999995</v>
      </c>
      <c r="D390" s="8">
        <f t="shared" si="21"/>
        <v>52516977.75</v>
      </c>
      <c r="E390" s="8">
        <f t="shared" si="21"/>
        <v>38779760.539999999</v>
      </c>
      <c r="F390" s="8">
        <f t="shared" si="21"/>
        <v>45766334.490000002</v>
      </c>
      <c r="G390" s="8">
        <f t="shared" si="21"/>
        <v>36278485.770000003</v>
      </c>
      <c r="H390" s="8">
        <f t="shared" si="21"/>
        <v>23867132.460000001</v>
      </c>
      <c r="I390" s="8">
        <f t="shared" si="21"/>
        <v>54982906.100000001</v>
      </c>
      <c r="J390" s="8">
        <f t="shared" si="21"/>
        <v>119477625.91</v>
      </c>
      <c r="K390" s="8">
        <f t="shared" si="21"/>
        <v>112022749.63</v>
      </c>
      <c r="L390" s="8">
        <f t="shared" si="21"/>
        <v>116840887.95</v>
      </c>
      <c r="M390" s="8">
        <f t="shared" si="21"/>
        <v>108542393.11</v>
      </c>
      <c r="N390" s="8">
        <f>IFERROR(VLOOKUP($B$386,$4:$126,MATCH($Q390&amp;"/"&amp;N$348,$2:$2,0),FALSE),IFERROR(VLOOKUP($B$386,$4:$126,MATCH($Q389&amp;"/"&amp;N$348,$2:$2,0),FALSE),IFERROR(VLOOKUP($B$386,$4:$126,MATCH($Q388&amp;"/"&amp;N$348,$2:$2,0),FALSE),IFERROR(VLOOKUP($B$386,$4:$126,MATCH($Q387&amp;"/"&amp;N$348,$2:$2,0),FALSE),""))))</f>
        <v>117342054.23</v>
      </c>
      <c r="O390" s="8">
        <f>IFERROR(VLOOKUP($B$386,$4:$126,MATCH($Q390&amp;"/"&amp;O$348,$2:$2,0),FALSE),IFERROR(VLOOKUP($B$386,$4:$126,MATCH($Q389&amp;"/"&amp;O$348,$2:$2,0),FALSE),IFERROR(VLOOKUP($B$386,$4:$126,MATCH($Q388&amp;"/"&amp;O$348,$2:$2,0),FALSE),IFERROR(VLOOKUP($B$386,$4:$126,MATCH($Q387&amp;"/"&amp;O$348,$2:$2,0),FALSE),""))))</f>
        <v>147143987</v>
      </c>
      <c r="P390" s="6"/>
      <c r="Q390" s="9" t="s">
        <v>15</v>
      </c>
    </row>
    <row r="391" spans="1:17" x14ac:dyDescent="0.3">
      <c r="B391" s="12">
        <f t="shared" ref="B391:O391" si="22">+B390/B$402</f>
        <v>0.62135041442314032</v>
      </c>
      <c r="C391" s="12">
        <f t="shared" si="22"/>
        <v>0.54255331452616817</v>
      </c>
      <c r="D391" s="12">
        <f t="shared" si="22"/>
        <v>0.53887100812776156</v>
      </c>
      <c r="E391" s="12">
        <f t="shared" si="22"/>
        <v>0.44742959486055017</v>
      </c>
      <c r="F391" s="12">
        <f t="shared" si="22"/>
        <v>0.45327609828178894</v>
      </c>
      <c r="G391" s="12">
        <f t="shared" si="22"/>
        <v>0.32384071180063023</v>
      </c>
      <c r="H391" s="12">
        <f t="shared" si="22"/>
        <v>0.18889613065057795</v>
      </c>
      <c r="I391" s="12">
        <f t="shared" si="22"/>
        <v>0.30250066552171923</v>
      </c>
      <c r="J391" s="12">
        <f t="shared" si="22"/>
        <v>0.43340760320176519</v>
      </c>
      <c r="K391" s="12">
        <f t="shared" si="22"/>
        <v>0.39435277565729976</v>
      </c>
      <c r="L391" s="12">
        <f t="shared" si="22"/>
        <v>0.40219925231564047</v>
      </c>
      <c r="M391" s="12">
        <f t="shared" si="22"/>
        <v>0.37471164500292209</v>
      </c>
      <c r="N391" s="12">
        <f t="shared" si="22"/>
        <v>0.33509969656677102</v>
      </c>
      <c r="O391" s="12">
        <f t="shared" si="22"/>
        <v>0.39806729093544962</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106230165</v>
      </c>
      <c r="C393" s="8">
        <f t="shared" si="23"/>
        <v>98676057</v>
      </c>
      <c r="D393" s="8">
        <f t="shared" si="23"/>
        <v>86554183</v>
      </c>
      <c r="E393" s="8">
        <f t="shared" si="23"/>
        <v>66227223</v>
      </c>
      <c r="F393" s="8">
        <f t="shared" si="23"/>
        <v>51292899</v>
      </c>
      <c r="G393" s="8">
        <f t="shared" si="23"/>
        <v>64636626</v>
      </c>
      <c r="H393" s="8">
        <f t="shared" si="23"/>
        <v>80198880</v>
      </c>
      <c r="I393" s="8">
        <f t="shared" si="23"/>
        <v>90409649</v>
      </c>
      <c r="J393" s="8">
        <f t="shared" si="23"/>
        <v>153306126</v>
      </c>
      <c r="K393" s="8">
        <f t="shared" si="23"/>
        <v>247159373</v>
      </c>
      <c r="L393" s="8">
        <f t="shared" si="23"/>
        <v>252768587</v>
      </c>
      <c r="M393" s="8">
        <f t="shared" si="23"/>
        <v>250595292</v>
      </c>
      <c r="N393" s="8">
        <f t="shared" si="23"/>
        <v>319378060</v>
      </c>
      <c r="O393" s="8">
        <f t="shared" si="23"/>
        <v>321352599</v>
      </c>
      <c r="P393" s="6"/>
      <c r="Q393" s="9" t="s">
        <v>12</v>
      </c>
    </row>
    <row r="394" spans="1:17" x14ac:dyDescent="0.3">
      <c r="B394" s="8">
        <f t="shared" si="23"/>
        <v>104789376</v>
      </c>
      <c r="C394" s="8">
        <f t="shared" si="23"/>
        <v>95536353</v>
      </c>
      <c r="D394" s="8">
        <f t="shared" si="23"/>
        <v>80498540</v>
      </c>
      <c r="E394" s="8">
        <f t="shared" si="23"/>
        <v>62788225</v>
      </c>
      <c r="F394" s="8">
        <f t="shared" si="23"/>
        <v>49487708</v>
      </c>
      <c r="G394" s="8">
        <f t="shared" si="23"/>
        <v>67252083</v>
      </c>
      <c r="H394" s="8">
        <f t="shared" si="23"/>
        <v>83440477</v>
      </c>
      <c r="I394" s="8">
        <f t="shared" si="23"/>
        <v>93620735</v>
      </c>
      <c r="J394" s="8">
        <f t="shared" si="23"/>
        <v>231237064</v>
      </c>
      <c r="K394" s="8">
        <f t="shared" si="23"/>
        <v>249373333</v>
      </c>
      <c r="L394" s="8">
        <f t="shared" si="23"/>
        <v>249413076</v>
      </c>
      <c r="M394" s="8">
        <f t="shared" si="23"/>
        <v>249983944</v>
      </c>
      <c r="N394" s="8">
        <f t="shared" si="23"/>
        <v>316480877</v>
      </c>
      <c r="O394" s="8">
        <f t="shared" si="23"/>
        <v>328457815</v>
      </c>
      <c r="P394" s="6"/>
      <c r="Q394" s="9" t="s">
        <v>13</v>
      </c>
    </row>
    <row r="395" spans="1:17" x14ac:dyDescent="0.3">
      <c r="B395" s="8">
        <f t="shared" si="23"/>
        <v>103693600</v>
      </c>
      <c r="C395" s="8">
        <f t="shared" si="23"/>
        <v>93032125</v>
      </c>
      <c r="D395" s="8">
        <f t="shared" si="23"/>
        <v>76064700</v>
      </c>
      <c r="E395" s="8">
        <f t="shared" si="23"/>
        <v>59071753</v>
      </c>
      <c r="F395" s="8">
        <f t="shared" si="23"/>
        <v>47922094</v>
      </c>
      <c r="G395" s="8">
        <f t="shared" si="23"/>
        <v>70892037</v>
      </c>
      <c r="H395" s="8">
        <f t="shared" si="23"/>
        <v>85914288</v>
      </c>
      <c r="I395" s="8">
        <f t="shared" si="23"/>
        <v>97019391</v>
      </c>
      <c r="J395" s="8">
        <f t="shared" si="23"/>
        <v>237720512</v>
      </c>
      <c r="K395" s="8">
        <f t="shared" si="23"/>
        <v>249471039</v>
      </c>
      <c r="L395" s="8">
        <f t="shared" si="23"/>
        <v>258322996</v>
      </c>
      <c r="M395" s="8">
        <f t="shared" si="23"/>
        <v>245902766</v>
      </c>
      <c r="N395" s="8">
        <f t="shared" si="23"/>
        <v>311898183</v>
      </c>
      <c r="O395" s="8" t="str">
        <f t="shared" si="23"/>
        <v/>
      </c>
      <c r="P395" s="6"/>
      <c r="Q395" s="9" t="s">
        <v>14</v>
      </c>
    </row>
    <row r="396" spans="1:17" x14ac:dyDescent="0.3">
      <c r="B396" s="8">
        <f t="shared" si="23"/>
        <v>101122968</v>
      </c>
      <c r="C396" s="8">
        <f t="shared" si="23"/>
        <v>91454343.290000007</v>
      </c>
      <c r="D396" s="8">
        <f t="shared" si="23"/>
        <v>71554479.420000002</v>
      </c>
      <c r="E396" s="8">
        <f t="shared" si="23"/>
        <v>53494459.460000001</v>
      </c>
      <c r="F396" s="8">
        <f t="shared" si="23"/>
        <v>62864488.509999998</v>
      </c>
      <c r="G396" s="8">
        <f t="shared" si="23"/>
        <v>77060828.769999996</v>
      </c>
      <c r="H396" s="8">
        <f t="shared" si="23"/>
        <v>87224051.719999999</v>
      </c>
      <c r="I396" s="8">
        <f t="shared" si="23"/>
        <v>143754403.77000001</v>
      </c>
      <c r="J396" s="8">
        <f t="shared" si="23"/>
        <v>243771011.77000001</v>
      </c>
      <c r="K396" s="8">
        <f t="shared" si="23"/>
        <v>249226494.41</v>
      </c>
      <c r="L396" s="8">
        <f t="shared" si="23"/>
        <v>255600312.34999999</v>
      </c>
      <c r="M396" s="8">
        <f t="shared" si="23"/>
        <v>242526970.24000001</v>
      </c>
      <c r="N396" s="8">
        <f>IFERROR(VLOOKUP($B$392,$4:$126,MATCH($Q396&amp;"/"&amp;N$348,$2:$2,0),FALSE),IFERROR(VLOOKUP($B$392,$4:$126,MATCH($Q395&amp;"/"&amp;N$348,$2:$2,0),FALSE),IFERROR(VLOOKUP($B$392,$4:$126,MATCH($Q394&amp;"/"&amp;N$348,$2:$2,0),FALSE),IFERROR(VLOOKUP($B$392,$4:$126,MATCH($Q393&amp;"/"&amp;N$348,$2:$2,0),FALSE),""))))</f>
        <v>308015178.89999998</v>
      </c>
      <c r="O396" s="8">
        <f>IFERROR(VLOOKUP($B$392,$4:$126,MATCH($Q396&amp;"/"&amp;O$348,$2:$2,0),FALSE),IFERROR(VLOOKUP($B$392,$4:$126,MATCH($Q395&amp;"/"&amp;O$348,$2:$2,0),FALSE),IFERROR(VLOOKUP($B$392,$4:$126,MATCH($Q394&amp;"/"&amp;O$348,$2:$2,0),FALSE),IFERROR(VLOOKUP($B$392,$4:$126,MATCH($Q393&amp;"/"&amp;O$348,$2:$2,0),FALSE),""))))</f>
        <v>328457815</v>
      </c>
      <c r="P396" s="6"/>
      <c r="Q396" s="9" t="s">
        <v>15</v>
      </c>
    </row>
    <row r="397" spans="1:17" x14ac:dyDescent="0.3">
      <c r="A397" s="85"/>
      <c r="B397" s="12">
        <f t="shared" ref="B397:M397" si="24">+B396/B$402</f>
        <v>0.78952178565285991</v>
      </c>
      <c r="C397" s="12">
        <f t="shared" si="24"/>
        <v>0.73148420546606552</v>
      </c>
      <c r="D397" s="12">
        <f t="shared" si="24"/>
        <v>0.7342127462982686</v>
      </c>
      <c r="E397" s="12">
        <f t="shared" si="24"/>
        <v>0.61720351003157403</v>
      </c>
      <c r="F397" s="12">
        <f t="shared" si="24"/>
        <v>0.62261857738507187</v>
      </c>
      <c r="G397" s="12">
        <f t="shared" si="24"/>
        <v>0.68788520554680466</v>
      </c>
      <c r="H397" s="12">
        <f t="shared" si="24"/>
        <v>0.69033370042200226</v>
      </c>
      <c r="I397" s="12">
        <f t="shared" si="24"/>
        <v>0.79089676949801935</v>
      </c>
      <c r="J397" s="12">
        <f t="shared" si="24"/>
        <v>0.88428447700233526</v>
      </c>
      <c r="K397" s="12">
        <f t="shared" si="24"/>
        <v>0.8773500040174117</v>
      </c>
      <c r="L397" s="12">
        <f t="shared" si="24"/>
        <v>0.87984828190287778</v>
      </c>
      <c r="M397" s="12">
        <f t="shared" si="24"/>
        <v>0.83725517166465158</v>
      </c>
      <c r="N397" s="12">
        <f>+N396/N$402</f>
        <v>0.87961467578399732</v>
      </c>
      <c r="O397" s="12">
        <f>+O396/O$402</f>
        <v>0.88857394222726271</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132680472</v>
      </c>
      <c r="C399" s="8">
        <f t="shared" si="25"/>
        <v>137644241</v>
      </c>
      <c r="D399" s="8">
        <f t="shared" si="25"/>
        <v>132653066</v>
      </c>
      <c r="E399" s="8">
        <f t="shared" si="25"/>
        <v>107984472</v>
      </c>
      <c r="F399" s="8">
        <f t="shared" si="25"/>
        <v>98238504</v>
      </c>
      <c r="G399" s="8">
        <f t="shared" si="25"/>
        <v>116169497</v>
      </c>
      <c r="H399" s="8">
        <f t="shared" si="25"/>
        <v>115870137</v>
      </c>
      <c r="I399" s="8">
        <f t="shared" si="25"/>
        <v>138795265</v>
      </c>
      <c r="J399" s="8">
        <f t="shared" si="25"/>
        <v>193570101</v>
      </c>
      <c r="K399" s="8">
        <f t="shared" si="25"/>
        <v>279146720</v>
      </c>
      <c r="L399" s="8">
        <f t="shared" si="25"/>
        <v>286785132</v>
      </c>
      <c r="M399" s="8">
        <f t="shared" si="25"/>
        <v>296633567</v>
      </c>
      <c r="N399" s="8">
        <f t="shared" si="25"/>
        <v>374715388</v>
      </c>
      <c r="O399" s="8">
        <f t="shared" si="25"/>
        <v>363733310</v>
      </c>
      <c r="P399" s="6"/>
      <c r="Q399" s="9" t="s">
        <v>12</v>
      </c>
    </row>
    <row r="400" spans="1:17" x14ac:dyDescent="0.3">
      <c r="B400" s="8">
        <f t="shared" si="25"/>
        <v>128951688</v>
      </c>
      <c r="C400" s="8">
        <f t="shared" si="25"/>
        <v>131698054</v>
      </c>
      <c r="D400" s="8">
        <f t="shared" si="25"/>
        <v>113497129</v>
      </c>
      <c r="E400" s="8">
        <f t="shared" si="25"/>
        <v>103430798</v>
      </c>
      <c r="F400" s="8">
        <f t="shared" si="25"/>
        <v>96163407</v>
      </c>
      <c r="G400" s="8">
        <f t="shared" si="25"/>
        <v>108563023</v>
      </c>
      <c r="H400" s="8">
        <f t="shared" si="25"/>
        <v>130442684</v>
      </c>
      <c r="I400" s="8">
        <f t="shared" si="25"/>
        <v>130735323</v>
      </c>
      <c r="J400" s="8">
        <f t="shared" si="25"/>
        <v>270723624</v>
      </c>
      <c r="K400" s="8">
        <f t="shared" si="25"/>
        <v>281350417</v>
      </c>
      <c r="L400" s="8">
        <f t="shared" si="25"/>
        <v>282764950</v>
      </c>
      <c r="M400" s="8">
        <f t="shared" si="25"/>
        <v>287607414</v>
      </c>
      <c r="N400" s="8">
        <f t="shared" si="25"/>
        <v>368074033</v>
      </c>
      <c r="O400" s="8">
        <f t="shared" si="25"/>
        <v>369646013</v>
      </c>
      <c r="P400" s="6"/>
      <c r="Q400" s="9" t="s">
        <v>13</v>
      </c>
    </row>
    <row r="401" spans="1:17" x14ac:dyDescent="0.3">
      <c r="B401" s="8">
        <f t="shared" si="25"/>
        <v>127227370</v>
      </c>
      <c r="C401" s="8">
        <f t="shared" si="25"/>
        <v>123679472</v>
      </c>
      <c r="D401" s="8">
        <f t="shared" si="25"/>
        <v>109907730</v>
      </c>
      <c r="E401" s="8">
        <f t="shared" si="25"/>
        <v>94872373</v>
      </c>
      <c r="F401" s="8">
        <f t="shared" si="25"/>
        <v>85864900</v>
      </c>
      <c r="G401" s="8">
        <f t="shared" si="25"/>
        <v>101631195</v>
      </c>
      <c r="H401" s="8">
        <f t="shared" si="25"/>
        <v>121249605</v>
      </c>
      <c r="I401" s="8">
        <f t="shared" si="25"/>
        <v>130767050</v>
      </c>
      <c r="J401" s="8">
        <f t="shared" si="25"/>
        <v>271502676</v>
      </c>
      <c r="K401" s="8">
        <f t="shared" si="25"/>
        <v>279730933</v>
      </c>
      <c r="L401" s="8">
        <f t="shared" si="25"/>
        <v>291391509</v>
      </c>
      <c r="M401" s="8">
        <f t="shared" si="25"/>
        <v>283593134</v>
      </c>
      <c r="N401" s="8">
        <f t="shared" si="25"/>
        <v>353797415</v>
      </c>
      <c r="O401" s="8" t="str">
        <f t="shared" si="25"/>
        <v/>
      </c>
      <c r="P401" s="6"/>
      <c r="Q401" s="9" t="s">
        <v>14</v>
      </c>
    </row>
    <row r="402" spans="1:17" x14ac:dyDescent="0.3">
      <c r="B402" s="8">
        <f t="shared" si="25"/>
        <v>128081289</v>
      </c>
      <c r="C402" s="8">
        <f t="shared" si="25"/>
        <v>125025725.23999999</v>
      </c>
      <c r="D402" s="8">
        <f t="shared" si="25"/>
        <v>97457419.230000004</v>
      </c>
      <c r="E402" s="8">
        <f t="shared" si="25"/>
        <v>86672318.920000002</v>
      </c>
      <c r="F402" s="8">
        <f t="shared" si="25"/>
        <v>100967897.19</v>
      </c>
      <c r="G402" s="8">
        <f t="shared" si="25"/>
        <v>112025710.31999999</v>
      </c>
      <c r="H402" s="8">
        <f t="shared" si="25"/>
        <v>126350563.02</v>
      </c>
      <c r="I402" s="8">
        <f t="shared" si="25"/>
        <v>181761273.16999999</v>
      </c>
      <c r="J402" s="8">
        <f t="shared" si="25"/>
        <v>275670350.56</v>
      </c>
      <c r="K402" s="8">
        <f t="shared" si="25"/>
        <v>284067354.26999998</v>
      </c>
      <c r="L402" s="8">
        <f t="shared" si="25"/>
        <v>290504985.47000003</v>
      </c>
      <c r="M402" s="8">
        <f t="shared" si="25"/>
        <v>289669121.73000002</v>
      </c>
      <c r="N402" s="8">
        <f>IFERROR(VLOOKUP($B$398,$4:$126,MATCH($Q402&amp;"/"&amp;N$348,$2:$2,0),FALSE),IFERROR(VLOOKUP($B$398,$4:$126,MATCH($Q401&amp;"/"&amp;N$348,$2:$2,0),FALSE),IFERROR(VLOOKUP($B$398,$4:$126,MATCH($Q400&amp;"/"&amp;N$348,$2:$2,0),FALSE),IFERROR(VLOOKUP($B$398,$4:$126,MATCH($Q399&amp;"/"&amp;N$348,$2:$2,0),FALSE),""))))</f>
        <v>350170577.38999999</v>
      </c>
      <c r="O402" s="8">
        <f>IFERROR(VLOOKUP($B$398,$4:$126,MATCH($Q402&amp;"/"&amp;O$348,$2:$2,0),FALSE),IFERROR(VLOOKUP($B$398,$4:$126,MATCH($Q401&amp;"/"&amp;O$348,$2:$2,0),FALSE),IFERROR(VLOOKUP($B$398,$4:$126,MATCH($Q400&amp;"/"&amp;O$348,$2:$2,0),FALSE),IFERROR(VLOOKUP($B$398,$4:$126,MATCH($Q399&amp;"/"&amp;O$348,$2:$2,0),FALSE),""))))</f>
        <v>369646013</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4155578</v>
      </c>
      <c r="C405" s="8">
        <f t="shared" si="26"/>
        <v>3825637</v>
      </c>
      <c r="D405" s="8">
        <f t="shared" si="26"/>
        <v>3575458</v>
      </c>
      <c r="E405" s="8">
        <f t="shared" si="26"/>
        <v>2605465</v>
      </c>
      <c r="F405" s="8">
        <f t="shared" si="26"/>
        <v>8955337</v>
      </c>
      <c r="G405" s="8">
        <f t="shared" si="26"/>
        <v>12240073</v>
      </c>
      <c r="H405" s="8">
        <f t="shared" si="26"/>
        <v>19333192</v>
      </c>
      <c r="I405" s="8">
        <f t="shared" si="26"/>
        <v>23025265</v>
      </c>
      <c r="J405" s="8">
        <f t="shared" si="26"/>
        <v>32423242</v>
      </c>
      <c r="K405" s="8">
        <f t="shared" si="26"/>
        <v>31687659</v>
      </c>
      <c r="L405" s="8">
        <f t="shared" si="26"/>
        <v>33569736</v>
      </c>
      <c r="M405" s="8">
        <f t="shared" si="26"/>
        <v>39381828</v>
      </c>
      <c r="N405" s="8">
        <f t="shared" si="26"/>
        <v>39057171</v>
      </c>
      <c r="O405" s="8">
        <f t="shared" si="26"/>
        <v>40673109</v>
      </c>
      <c r="P405" s="6"/>
      <c r="Q405" s="9" t="s">
        <v>12</v>
      </c>
    </row>
    <row r="406" spans="1:17" x14ac:dyDescent="0.3">
      <c r="B406" s="8">
        <f t="shared" si="26"/>
        <v>4754706</v>
      </c>
      <c r="C406" s="8">
        <f t="shared" si="26"/>
        <v>4179439</v>
      </c>
      <c r="D406" s="8">
        <f t="shared" si="26"/>
        <v>2814826</v>
      </c>
      <c r="E406" s="8">
        <f t="shared" si="26"/>
        <v>2834585</v>
      </c>
      <c r="F406" s="8">
        <f t="shared" si="26"/>
        <v>10340113</v>
      </c>
      <c r="G406" s="8">
        <f t="shared" si="26"/>
        <v>14163263</v>
      </c>
      <c r="H406" s="8">
        <f t="shared" si="26"/>
        <v>20945581</v>
      </c>
      <c r="I406" s="8">
        <f t="shared" si="26"/>
        <v>22606055</v>
      </c>
      <c r="J406" s="8">
        <f t="shared" si="26"/>
        <v>31585075</v>
      </c>
      <c r="K406" s="8">
        <f t="shared" si="26"/>
        <v>30801025</v>
      </c>
      <c r="L406" s="8">
        <f t="shared" si="26"/>
        <v>31058578</v>
      </c>
      <c r="M406" s="8">
        <f t="shared" si="26"/>
        <v>38210690</v>
      </c>
      <c r="N406" s="8">
        <f t="shared" si="26"/>
        <v>39242574</v>
      </c>
      <c r="O406" s="8">
        <f t="shared" si="26"/>
        <v>40348455</v>
      </c>
      <c r="P406" s="6"/>
      <c r="Q406" s="9" t="s">
        <v>13</v>
      </c>
    </row>
    <row r="407" spans="1:17" x14ac:dyDescent="0.3">
      <c r="B407" s="8">
        <f t="shared" si="26"/>
        <v>4738731</v>
      </c>
      <c r="C407" s="8">
        <f t="shared" si="26"/>
        <v>3410849</v>
      </c>
      <c r="D407" s="8">
        <f t="shared" si="26"/>
        <v>3067672</v>
      </c>
      <c r="E407" s="8">
        <f t="shared" si="26"/>
        <v>8495119</v>
      </c>
      <c r="F407" s="8">
        <f t="shared" si="26"/>
        <v>12173472</v>
      </c>
      <c r="G407" s="8">
        <f t="shared" si="26"/>
        <v>17263745</v>
      </c>
      <c r="H407" s="8">
        <f t="shared" si="26"/>
        <v>20250175</v>
      </c>
      <c r="I407" s="8">
        <f t="shared" si="26"/>
        <v>22621310</v>
      </c>
      <c r="J407" s="8">
        <f t="shared" si="26"/>
        <v>29951420</v>
      </c>
      <c r="K407" s="8">
        <f t="shared" si="26"/>
        <v>28276413</v>
      </c>
      <c r="L407" s="8">
        <f t="shared" si="26"/>
        <v>33281146</v>
      </c>
      <c r="M407" s="8">
        <f t="shared" si="26"/>
        <v>40387093</v>
      </c>
      <c r="N407" s="8">
        <f t="shared" si="26"/>
        <v>40719931</v>
      </c>
      <c r="O407" s="8" t="str">
        <f t="shared" si="26"/>
        <v/>
      </c>
      <c r="P407" s="6"/>
      <c r="Q407" s="9" t="s">
        <v>14</v>
      </c>
    </row>
    <row r="408" spans="1:17" x14ac:dyDescent="0.3">
      <c r="B408" s="8">
        <f t="shared" si="26"/>
        <v>4263084</v>
      </c>
      <c r="C408" s="8">
        <f t="shared" si="26"/>
        <v>2968878.34</v>
      </c>
      <c r="D408" s="8">
        <f t="shared" si="26"/>
        <v>3404530.83</v>
      </c>
      <c r="E408" s="8">
        <f t="shared" si="26"/>
        <v>9579079.8499999996</v>
      </c>
      <c r="F408" s="8">
        <f t="shared" si="26"/>
        <v>14785111.6</v>
      </c>
      <c r="G408" s="8">
        <f t="shared" si="26"/>
        <v>21254377.890000001</v>
      </c>
      <c r="H408" s="8">
        <f t="shared" si="26"/>
        <v>23092055.329999998</v>
      </c>
      <c r="I408" s="8">
        <f t="shared" si="26"/>
        <v>27750537.989999998</v>
      </c>
      <c r="J408" s="8">
        <f t="shared" si="26"/>
        <v>34292055.240000002</v>
      </c>
      <c r="K408" s="8">
        <f t="shared" si="26"/>
        <v>32140894.34</v>
      </c>
      <c r="L408" s="8">
        <f t="shared" si="26"/>
        <v>37679694.759999998</v>
      </c>
      <c r="M408" s="8">
        <f t="shared" si="26"/>
        <v>41376819.75</v>
      </c>
      <c r="N408" s="8">
        <f>IFERROR(VLOOKUP($B$404,$4:$126,MATCH($Q408&amp;"/"&amp;N$348,$2:$2,0),FALSE),IFERROR(VLOOKUP($B$404,$4:$126,MATCH($Q407&amp;"/"&amp;N$348,$2:$2,0),FALSE),IFERROR(VLOOKUP($B$404,$4:$126,MATCH($Q406&amp;"/"&amp;N$348,$2:$2,0),FALSE),IFERROR(VLOOKUP($B$404,$4:$126,MATCH($Q405&amp;"/"&amp;N$348,$2:$2,0),FALSE),""))))</f>
        <v>40570674.700000003</v>
      </c>
      <c r="O408" s="8">
        <f>IFERROR(VLOOKUP($B$404,$4:$126,MATCH($Q408&amp;"/"&amp;O$348,$2:$2,0),FALSE),IFERROR(VLOOKUP($B$404,$4:$126,MATCH($Q407&amp;"/"&amp;O$348,$2:$2,0),FALSE),IFERROR(VLOOKUP($B$404,$4:$126,MATCH($Q406&amp;"/"&amp;O$348,$2:$2,0),FALSE),IFERROR(VLOOKUP($B$404,$4:$126,MATCH($Q405&amp;"/"&amp;O$348,$2:$2,0),FALSE),""))))</f>
        <v>40348455</v>
      </c>
      <c r="P408" s="6"/>
      <c r="Q408" s="9" t="s">
        <v>15</v>
      </c>
    </row>
    <row r="409" spans="1:17" x14ac:dyDescent="0.3">
      <c r="A409" s="84"/>
      <c r="B409" s="12">
        <f t="shared" ref="B409:M409" si="27">+B408/B$402</f>
        <v>3.3284205938933047E-2</v>
      </c>
      <c r="C409" s="12">
        <f t="shared" si="27"/>
        <v>2.3746139718853271E-2</v>
      </c>
      <c r="D409" s="12">
        <f t="shared" si="27"/>
        <v>3.4933521294723491E-2</v>
      </c>
      <c r="E409" s="12">
        <f t="shared" si="27"/>
        <v>0.11052063645420229</v>
      </c>
      <c r="F409" s="12">
        <f t="shared" si="27"/>
        <v>0.1464337874857152</v>
      </c>
      <c r="G409" s="12">
        <f t="shared" si="27"/>
        <v>0.18972767795256237</v>
      </c>
      <c r="H409" s="12">
        <f t="shared" si="27"/>
        <v>0.18276179209699892</v>
      </c>
      <c r="I409" s="12">
        <f t="shared" si="27"/>
        <v>0.15267574608175816</v>
      </c>
      <c r="J409" s="12">
        <f t="shared" si="27"/>
        <v>0.12439515229091093</v>
      </c>
      <c r="K409" s="12">
        <f t="shared" si="27"/>
        <v>0.11314532929204799</v>
      </c>
      <c r="L409" s="12">
        <f t="shared" si="27"/>
        <v>0.12970412435104703</v>
      </c>
      <c r="M409" s="12">
        <f t="shared" si="27"/>
        <v>0.14284166535557508</v>
      </c>
      <c r="N409" s="12">
        <f>+N408/N$402</f>
        <v>0.11585974756187098</v>
      </c>
      <c r="O409" s="12">
        <f>+O408/O$402</f>
        <v>0.10915430866557189</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29699890</v>
      </c>
      <c r="C411" s="8">
        <f t="shared" si="28"/>
        <v>22553043</v>
      </c>
      <c r="D411" s="8">
        <f t="shared" si="28"/>
        <v>19764143</v>
      </c>
      <c r="E411" s="8">
        <f t="shared" si="28"/>
        <v>50324199</v>
      </c>
      <c r="F411" s="8">
        <f t="shared" si="28"/>
        <v>44984392</v>
      </c>
      <c r="G411" s="8">
        <f t="shared" si="28"/>
        <v>55126353</v>
      </c>
      <c r="H411" s="8">
        <f t="shared" si="28"/>
        <v>57013382</v>
      </c>
      <c r="I411" s="8">
        <f t="shared" si="28"/>
        <v>63847688</v>
      </c>
      <c r="J411" s="8">
        <f t="shared" si="28"/>
        <v>81097595</v>
      </c>
      <c r="K411" s="8">
        <f t="shared" si="28"/>
        <v>73700433</v>
      </c>
      <c r="L411" s="8">
        <f t="shared" si="28"/>
        <v>74015197</v>
      </c>
      <c r="M411" s="8">
        <f t="shared" si="28"/>
        <v>79364520</v>
      </c>
      <c r="N411" s="8">
        <f t="shared" si="28"/>
        <v>125580625</v>
      </c>
      <c r="O411" s="8">
        <f t="shared" si="28"/>
        <v>106279064</v>
      </c>
      <c r="P411" s="6"/>
      <c r="Q411" s="9" t="s">
        <v>12</v>
      </c>
    </row>
    <row r="412" spans="1:17" x14ac:dyDescent="0.3">
      <c r="B412" s="8">
        <f t="shared" si="28"/>
        <v>25321079</v>
      </c>
      <c r="C412" s="8">
        <f t="shared" si="28"/>
        <v>22450277</v>
      </c>
      <c r="D412" s="8">
        <f t="shared" si="28"/>
        <v>19913801</v>
      </c>
      <c r="E412" s="8">
        <f t="shared" si="28"/>
        <v>39797075</v>
      </c>
      <c r="F412" s="8">
        <f t="shared" si="28"/>
        <v>37048029</v>
      </c>
      <c r="G412" s="8">
        <f t="shared" si="28"/>
        <v>38535584</v>
      </c>
      <c r="H412" s="8">
        <f t="shared" si="28"/>
        <v>41650696</v>
      </c>
      <c r="I412" s="8">
        <f t="shared" si="28"/>
        <v>45757898</v>
      </c>
      <c r="J412" s="8">
        <f t="shared" si="28"/>
        <v>62895959</v>
      </c>
      <c r="K412" s="8">
        <f t="shared" si="28"/>
        <v>68340236</v>
      </c>
      <c r="L412" s="8">
        <f t="shared" si="28"/>
        <v>69294894</v>
      </c>
      <c r="M412" s="8">
        <f t="shared" si="28"/>
        <v>67588970</v>
      </c>
      <c r="N412" s="8">
        <f t="shared" si="28"/>
        <v>115136985</v>
      </c>
      <c r="O412" s="8">
        <f t="shared" si="28"/>
        <v>90870377</v>
      </c>
      <c r="P412" s="6"/>
      <c r="Q412" s="9" t="s">
        <v>13</v>
      </c>
    </row>
    <row r="413" spans="1:17" x14ac:dyDescent="0.3">
      <c r="B413" s="8">
        <f t="shared" si="28"/>
        <v>28054617</v>
      </c>
      <c r="C413" s="8">
        <f t="shared" si="28"/>
        <v>18427772</v>
      </c>
      <c r="D413" s="8">
        <f t="shared" si="28"/>
        <v>24576807</v>
      </c>
      <c r="E413" s="8">
        <f t="shared" si="28"/>
        <v>42398290</v>
      </c>
      <c r="F413" s="8">
        <f t="shared" si="28"/>
        <v>37593931</v>
      </c>
      <c r="G413" s="8">
        <f t="shared" si="28"/>
        <v>42243818</v>
      </c>
      <c r="H413" s="8">
        <f t="shared" si="28"/>
        <v>41306329</v>
      </c>
      <c r="I413" s="8">
        <f t="shared" si="28"/>
        <v>56493331</v>
      </c>
      <c r="J413" s="8">
        <f t="shared" si="28"/>
        <v>68778919</v>
      </c>
      <c r="K413" s="8">
        <f t="shared" si="28"/>
        <v>72380108</v>
      </c>
      <c r="L413" s="8">
        <f t="shared" si="28"/>
        <v>78993350</v>
      </c>
      <c r="M413" s="8">
        <f t="shared" si="28"/>
        <v>91260040</v>
      </c>
      <c r="N413" s="8">
        <f t="shared" si="28"/>
        <v>102888669</v>
      </c>
      <c r="O413" s="8" t="str">
        <f t="shared" si="28"/>
        <v/>
      </c>
      <c r="P413" s="6"/>
      <c r="Q413" s="9" t="s">
        <v>14</v>
      </c>
    </row>
    <row r="414" spans="1:17" x14ac:dyDescent="0.3">
      <c r="B414" s="8">
        <f t="shared" si="28"/>
        <v>24859836</v>
      </c>
      <c r="C414" s="8">
        <f t="shared" si="28"/>
        <v>16583083.109999999</v>
      </c>
      <c r="D414" s="8">
        <f t="shared" si="28"/>
        <v>35489103.009999998</v>
      </c>
      <c r="E414" s="8">
        <f t="shared" si="28"/>
        <v>29734441.239999998</v>
      </c>
      <c r="F414" s="8">
        <f t="shared" si="28"/>
        <v>36287626.130000003</v>
      </c>
      <c r="G414" s="8">
        <f t="shared" si="28"/>
        <v>45491235.740000002</v>
      </c>
      <c r="H414" s="8">
        <f t="shared" si="28"/>
        <v>42906118.340000004</v>
      </c>
      <c r="I414" s="8">
        <f t="shared" si="28"/>
        <v>57533292.479999997</v>
      </c>
      <c r="J414" s="8">
        <f t="shared" si="28"/>
        <v>69328028.219999999</v>
      </c>
      <c r="K414" s="8">
        <f t="shared" si="28"/>
        <v>69600775.680000007</v>
      </c>
      <c r="L414" s="8">
        <f t="shared" si="28"/>
        <v>72764455.810000002</v>
      </c>
      <c r="M414" s="8">
        <f t="shared" si="28"/>
        <v>105255299.81999999</v>
      </c>
      <c r="N414" s="8">
        <f>IFERROR(VLOOKUP($B$410,$4:$126,MATCH($Q414&amp;"/"&amp;N$348,$2:$2,0),FALSE),IFERROR(VLOOKUP($B$410,$4:$126,MATCH($Q413&amp;"/"&amp;N$348,$2:$2,0),FALSE),IFERROR(VLOOKUP($B$410,$4:$126,MATCH($Q412&amp;"/"&amp;N$348,$2:$2,0),FALSE),IFERROR(VLOOKUP($B$410,$4:$126,MATCH($Q411&amp;"/"&amp;N$348,$2:$2,0),FALSE),""))))</f>
        <v>93813424.230000004</v>
      </c>
      <c r="O414" s="8">
        <f>IFERROR(VLOOKUP($B$410,$4:$126,MATCH($Q414&amp;"/"&amp;O$348,$2:$2,0),FALSE),IFERROR(VLOOKUP($B$410,$4:$126,MATCH($Q413&amp;"/"&amp;O$348,$2:$2,0),FALSE),IFERROR(VLOOKUP($B$410,$4:$126,MATCH($Q412&amp;"/"&amp;O$348,$2:$2,0),FALSE),IFERROR(VLOOKUP($B$410,$4:$126,MATCH($Q411&amp;"/"&amp;O$348,$2:$2,0),FALSE),""))))</f>
        <v>90870377</v>
      </c>
      <c r="P414" s="6"/>
      <c r="Q414" s="9" t="s">
        <v>15</v>
      </c>
    </row>
    <row r="415" spans="1:17" x14ac:dyDescent="0.3">
      <c r="B415" s="12">
        <f t="shared" ref="B415:M415" si="29">+B414/B$402</f>
        <v>0.19409420528239688</v>
      </c>
      <c r="C415" s="12">
        <f t="shared" si="29"/>
        <v>0.13263736785503169</v>
      </c>
      <c r="D415" s="12">
        <f t="shared" si="29"/>
        <v>0.36414983374683391</v>
      </c>
      <c r="E415" s="12">
        <f t="shared" si="29"/>
        <v>0.34306733234454456</v>
      </c>
      <c r="F415" s="12">
        <f t="shared" si="29"/>
        <v>0.35939766143405411</v>
      </c>
      <c r="G415" s="12">
        <f t="shared" si="29"/>
        <v>0.40607852974156444</v>
      </c>
      <c r="H415" s="12">
        <f t="shared" si="29"/>
        <v>0.33957995369762151</v>
      </c>
      <c r="I415" s="12">
        <f t="shared" si="29"/>
        <v>0.3165321824423486</v>
      </c>
      <c r="J415" s="12">
        <f t="shared" si="29"/>
        <v>0.2514888818444429</v>
      </c>
      <c r="K415" s="12">
        <f t="shared" si="29"/>
        <v>0.24501504531860407</v>
      </c>
      <c r="L415" s="12">
        <f t="shared" si="29"/>
        <v>0.25047575583694853</v>
      </c>
      <c r="M415" s="12">
        <f t="shared" si="29"/>
        <v>0.36336389322886903</v>
      </c>
      <c r="N415" s="12">
        <f>+N414/N$402</f>
        <v>0.26790778634012979</v>
      </c>
      <c r="O415" s="12">
        <f>+O414/O$402</f>
        <v>0.2458308051600708</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132680472</v>
      </c>
      <c r="C417" s="8">
        <f t="shared" si="30"/>
        <v>4093522</v>
      </c>
      <c r="D417" s="8">
        <f t="shared" si="30"/>
        <v>462367</v>
      </c>
      <c r="E417" s="8">
        <f t="shared" si="30"/>
        <v>15735569</v>
      </c>
      <c r="F417" s="8">
        <f t="shared" si="30"/>
        <v>5458268</v>
      </c>
      <c r="G417" s="8">
        <f t="shared" si="30"/>
        <v>10943746</v>
      </c>
      <c r="H417" s="8">
        <f t="shared" si="30"/>
        <v>6428315</v>
      </c>
      <c r="I417" s="8">
        <f t="shared" si="30"/>
        <v>6877381</v>
      </c>
      <c r="J417" s="8">
        <f t="shared" si="30"/>
        <v>10767810</v>
      </c>
      <c r="K417" s="8">
        <f t="shared" si="30"/>
        <v>14692170</v>
      </c>
      <c r="L417" s="8">
        <f t="shared" si="30"/>
        <v>14458092</v>
      </c>
      <c r="M417" s="8">
        <f t="shared" si="30"/>
        <v>15201785</v>
      </c>
      <c r="N417" s="8">
        <f t="shared" si="30"/>
        <v>60565763</v>
      </c>
      <c r="O417" s="8">
        <f t="shared" si="30"/>
        <v>17204638</v>
      </c>
      <c r="P417" s="6"/>
      <c r="Q417" s="9" t="s">
        <v>12</v>
      </c>
    </row>
    <row r="418" spans="2:17" x14ac:dyDescent="0.3">
      <c r="B418" s="8">
        <f t="shared" si="30"/>
        <v>4350650</v>
      </c>
      <c r="C418" s="8">
        <f t="shared" si="30"/>
        <v>3923078</v>
      </c>
      <c r="D418" s="8">
        <f t="shared" si="30"/>
        <v>463214</v>
      </c>
      <c r="E418" s="8">
        <f t="shared" si="30"/>
        <v>16243482</v>
      </c>
      <c r="F418" s="8">
        <f t="shared" si="30"/>
        <v>9473542</v>
      </c>
      <c r="G418" s="8">
        <f t="shared" si="30"/>
        <v>6970169</v>
      </c>
      <c r="H418" s="8">
        <f t="shared" si="30"/>
        <v>6430536</v>
      </c>
      <c r="I418" s="8">
        <f t="shared" si="30"/>
        <v>6997961</v>
      </c>
      <c r="J418" s="8">
        <f t="shared" si="30"/>
        <v>15838995</v>
      </c>
      <c r="K418" s="8">
        <f t="shared" si="30"/>
        <v>23301366</v>
      </c>
      <c r="L418" s="8">
        <f t="shared" si="30"/>
        <v>24584960</v>
      </c>
      <c r="M418" s="8">
        <f t="shared" si="30"/>
        <v>15548751</v>
      </c>
      <c r="N418" s="8">
        <f t="shared" si="30"/>
        <v>59380373</v>
      </c>
      <c r="O418" s="8">
        <f t="shared" si="30"/>
        <v>12738399</v>
      </c>
      <c r="P418" s="6"/>
      <c r="Q418" s="9" t="s">
        <v>13</v>
      </c>
    </row>
    <row r="419" spans="2:17" x14ac:dyDescent="0.3">
      <c r="B419" s="8">
        <f t="shared" si="30"/>
        <v>7218377</v>
      </c>
      <c r="C419" s="8">
        <f t="shared" si="30"/>
        <v>479004</v>
      </c>
      <c r="D419" s="8">
        <f t="shared" si="30"/>
        <v>4425685</v>
      </c>
      <c r="E419" s="8">
        <f t="shared" si="30"/>
        <v>18021117</v>
      </c>
      <c r="F419" s="8">
        <f t="shared" si="30"/>
        <v>8463638</v>
      </c>
      <c r="G419" s="8">
        <f t="shared" si="30"/>
        <v>7975455</v>
      </c>
      <c r="H419" s="8">
        <f t="shared" si="30"/>
        <v>9424363</v>
      </c>
      <c r="I419" s="8">
        <f t="shared" si="30"/>
        <v>14875328</v>
      </c>
      <c r="J419" s="8">
        <f t="shared" si="30"/>
        <v>26387328</v>
      </c>
      <c r="K419" s="8">
        <f t="shared" si="30"/>
        <v>31524969</v>
      </c>
      <c r="L419" s="8">
        <f t="shared" si="30"/>
        <v>33471749</v>
      </c>
      <c r="M419" s="8">
        <f t="shared" si="30"/>
        <v>37857453</v>
      </c>
      <c r="N419" s="8">
        <f t="shared" si="30"/>
        <v>49628647</v>
      </c>
      <c r="O419" s="8" t="str">
        <f t="shared" si="30"/>
        <v/>
      </c>
      <c r="P419" s="6"/>
      <c r="Q419" s="9" t="s">
        <v>14</v>
      </c>
    </row>
    <row r="420" spans="2:17" x14ac:dyDescent="0.3">
      <c r="B420" s="8">
        <f t="shared" si="30"/>
        <v>7524019</v>
      </c>
      <c r="C420" s="8">
        <f t="shared" si="30"/>
        <v>476439.9</v>
      </c>
      <c r="D420" s="8">
        <f t="shared" si="30"/>
        <v>15861522.960000001</v>
      </c>
      <c r="E420" s="8">
        <f t="shared" si="30"/>
        <v>5469182.9500000002</v>
      </c>
      <c r="F420" s="8">
        <f t="shared" si="30"/>
        <v>8461950.1099999994</v>
      </c>
      <c r="G420" s="8">
        <f t="shared" si="30"/>
        <v>12959658.76</v>
      </c>
      <c r="H420" s="8">
        <f t="shared" si="30"/>
        <v>6227880.6200000001</v>
      </c>
      <c r="I420" s="8">
        <f t="shared" si="30"/>
        <v>12855626.859999999</v>
      </c>
      <c r="J420" s="8">
        <f t="shared" si="30"/>
        <v>21701861.649999999</v>
      </c>
      <c r="K420" s="8">
        <f t="shared" si="30"/>
        <v>23564479.760000002</v>
      </c>
      <c r="L420" s="8">
        <f t="shared" si="30"/>
        <v>21075352.060000002</v>
      </c>
      <c r="M420" s="8">
        <f t="shared" si="30"/>
        <v>49361923.93</v>
      </c>
      <c r="N420" s="8">
        <f>IFERROR(VLOOKUP($B$416,$4:$126,MATCH($Q420&amp;"/"&amp;N$348,$2:$2,0),FALSE),IFERROR(VLOOKUP($B$416,$4:$126,MATCH($Q419&amp;"/"&amp;N$348,$2:$2,0),FALSE),IFERROR(VLOOKUP($B$416,$4:$126,MATCH($Q418&amp;"/"&amp;N$348,$2:$2,0),FALSE),IFERROR(VLOOKUP($B$416,$4:$126,MATCH($Q417&amp;"/"&amp;N$348,$2:$2,0),FALSE),""))))</f>
        <v>39499207.079999998</v>
      </c>
      <c r="O420" s="8">
        <f>IFERROR(VLOOKUP($B$416,$4:$126,MATCH($Q420&amp;"/"&amp;O$348,$2:$2,0),FALSE),IFERROR(VLOOKUP($B$416,$4:$126,MATCH($Q419&amp;"/"&amp;O$348,$2:$2,0),FALSE),IFERROR(VLOOKUP($B$416,$4:$126,MATCH($Q418&amp;"/"&amp;O$348,$2:$2,0),FALSE),IFERROR(VLOOKUP($B$416,$4:$126,MATCH($Q417&amp;"/"&amp;O$348,$2:$2,0),FALSE),""))))</f>
        <v>12738399</v>
      </c>
      <c r="P420" s="6"/>
      <c r="Q420" s="9" t="s">
        <v>15</v>
      </c>
    </row>
    <row r="421" spans="2:17" x14ac:dyDescent="0.3">
      <c r="B421" s="12">
        <f t="shared" ref="B421:M421" si="31">+B420/B$402</f>
        <v>5.8744091808757483E-2</v>
      </c>
      <c r="C421" s="12">
        <f t="shared" si="31"/>
        <v>3.8107349434320309E-3</v>
      </c>
      <c r="D421" s="12">
        <f t="shared" si="31"/>
        <v>0.16275336537043655</v>
      </c>
      <c r="E421" s="12">
        <f t="shared" si="31"/>
        <v>6.3101841720055368E-2</v>
      </c>
      <c r="F421" s="12">
        <f t="shared" si="31"/>
        <v>8.3808322699604393E-2</v>
      </c>
      <c r="G421" s="12">
        <f t="shared" si="31"/>
        <v>0.11568468276595527</v>
      </c>
      <c r="H421" s="12">
        <f t="shared" si="31"/>
        <v>4.9290485702182356E-2</v>
      </c>
      <c r="I421" s="12">
        <f t="shared" si="31"/>
        <v>7.0728085448522507E-2</v>
      </c>
      <c r="J421" s="12">
        <f t="shared" si="31"/>
        <v>7.8723959997564416E-2</v>
      </c>
      <c r="K421" s="12">
        <f t="shared" si="31"/>
        <v>8.2953846704970066E-2</v>
      </c>
      <c r="L421" s="12">
        <f t="shared" si="31"/>
        <v>7.2547299062364692E-2</v>
      </c>
      <c r="M421" s="12">
        <f t="shared" si="31"/>
        <v>0.17040795938205019</v>
      </c>
      <c r="N421" s="12">
        <f>+N420/N$402</f>
        <v>0.11279990276284131</v>
      </c>
      <c r="O421" s="12">
        <f>+O420/O$402</f>
        <v>3.4461075061020613E-2</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0</v>
      </c>
      <c r="C423" s="8">
        <f t="shared" si="32"/>
        <v>37031553</v>
      </c>
      <c r="D423" s="8">
        <f t="shared" si="32"/>
        <v>35948687</v>
      </c>
      <c r="E423" s="8">
        <f t="shared" si="32"/>
        <v>20498739</v>
      </c>
      <c r="F423" s="8">
        <f t="shared" si="32"/>
        <v>16378632</v>
      </c>
      <c r="G423" s="8">
        <f t="shared" si="32"/>
        <v>12648908</v>
      </c>
      <c r="H423" s="8">
        <f t="shared" si="32"/>
        <v>15232719</v>
      </c>
      <c r="I423" s="8">
        <f t="shared" si="32"/>
        <v>33696088</v>
      </c>
      <c r="J423" s="8">
        <f t="shared" si="32"/>
        <v>51726858</v>
      </c>
      <c r="K423" s="8">
        <f t="shared" si="32"/>
        <v>90813720</v>
      </c>
      <c r="L423" s="8">
        <f t="shared" si="32"/>
        <v>160339518</v>
      </c>
      <c r="M423" s="8">
        <f t="shared" si="32"/>
        <v>92020550</v>
      </c>
      <c r="N423" s="8">
        <f t="shared" si="32"/>
        <v>174744582</v>
      </c>
      <c r="O423" s="8">
        <f t="shared" si="32"/>
        <v>77198074</v>
      </c>
      <c r="P423" s="6"/>
      <c r="Q423" s="9" t="s">
        <v>12</v>
      </c>
    </row>
    <row r="424" spans="2:17" x14ac:dyDescent="0.3">
      <c r="B424" s="8">
        <f t="shared" si="32"/>
        <v>26260948</v>
      </c>
      <c r="C424" s="8">
        <f t="shared" si="32"/>
        <v>36741000</v>
      </c>
      <c r="D424" s="8">
        <f t="shared" si="32"/>
        <v>36320084</v>
      </c>
      <c r="E424" s="8">
        <f t="shared" si="32"/>
        <v>20351609</v>
      </c>
      <c r="F424" s="8">
        <f t="shared" si="32"/>
        <v>13757703</v>
      </c>
      <c r="G424" s="8">
        <f t="shared" si="32"/>
        <v>13205810</v>
      </c>
      <c r="H424" s="8">
        <f t="shared" si="32"/>
        <v>36581776</v>
      </c>
      <c r="I424" s="8">
        <f t="shared" si="32"/>
        <v>33765092</v>
      </c>
      <c r="J424" s="8">
        <f t="shared" si="32"/>
        <v>76048793</v>
      </c>
      <c r="K424" s="8">
        <f t="shared" si="32"/>
        <v>90543063</v>
      </c>
      <c r="L424" s="8">
        <f t="shared" si="32"/>
        <v>92408401</v>
      </c>
      <c r="M424" s="8">
        <f t="shared" si="32"/>
        <v>85895430</v>
      </c>
      <c r="N424" s="8">
        <f t="shared" si="32"/>
        <v>119427088</v>
      </c>
      <c r="O424" s="8">
        <f t="shared" si="32"/>
        <v>80897709</v>
      </c>
      <c r="P424" s="6"/>
      <c r="Q424" s="9" t="s">
        <v>13</v>
      </c>
    </row>
    <row r="425" spans="2:17" x14ac:dyDescent="0.3">
      <c r="B425" s="8">
        <f t="shared" si="32"/>
        <v>26135018</v>
      </c>
      <c r="C425" s="8">
        <f t="shared" si="32"/>
        <v>37192178</v>
      </c>
      <c r="D425" s="8">
        <f t="shared" si="32"/>
        <v>31913700</v>
      </c>
      <c r="E425" s="8">
        <f t="shared" si="32"/>
        <v>15417719</v>
      </c>
      <c r="F425" s="8">
        <f t="shared" si="32"/>
        <v>11387566</v>
      </c>
      <c r="G425" s="8">
        <f t="shared" si="32"/>
        <v>13329151</v>
      </c>
      <c r="H425" s="8">
        <f t="shared" si="32"/>
        <v>36570416</v>
      </c>
      <c r="I425" s="8">
        <f t="shared" si="32"/>
        <v>33625926</v>
      </c>
      <c r="J425" s="8">
        <f t="shared" si="32"/>
        <v>80887282</v>
      </c>
      <c r="K425" s="8">
        <f t="shared" si="32"/>
        <v>91151037</v>
      </c>
      <c r="L425" s="8">
        <f t="shared" si="32"/>
        <v>94005109</v>
      </c>
      <c r="M425" s="8">
        <f t="shared" si="32"/>
        <v>84487068</v>
      </c>
      <c r="N425" s="8">
        <f t="shared" si="32"/>
        <v>126529626</v>
      </c>
      <c r="O425" s="8" t="str">
        <f t="shared" si="32"/>
        <v/>
      </c>
      <c r="P425" s="6"/>
      <c r="Q425" s="9" t="s">
        <v>14</v>
      </c>
    </row>
    <row r="426" spans="2:17" x14ac:dyDescent="0.3">
      <c r="B426" s="8">
        <f t="shared" si="32"/>
        <v>29774426</v>
      </c>
      <c r="C426" s="8">
        <f t="shared" si="32"/>
        <v>36580737.119999997</v>
      </c>
      <c r="D426" s="8">
        <f t="shared" si="32"/>
        <v>20422053.920000002</v>
      </c>
      <c r="E426" s="8">
        <f t="shared" si="32"/>
        <v>16536660.68</v>
      </c>
      <c r="F426" s="8">
        <f t="shared" si="32"/>
        <v>11887812.970000001</v>
      </c>
      <c r="G426" s="8">
        <f t="shared" si="32"/>
        <v>15354770.699999999</v>
      </c>
      <c r="H426" s="8">
        <f t="shared" si="32"/>
        <v>34478291.369999997</v>
      </c>
      <c r="I426" s="8">
        <f t="shared" si="32"/>
        <v>52576667.380000003</v>
      </c>
      <c r="J426" s="8">
        <f t="shared" si="32"/>
        <v>87273400.140000001</v>
      </c>
      <c r="K426" s="8">
        <f t="shared" si="32"/>
        <v>100101849.68000001</v>
      </c>
      <c r="L426" s="8">
        <f t="shared" si="32"/>
        <v>155545766.88</v>
      </c>
      <c r="M426" s="8">
        <f t="shared" si="32"/>
        <v>69171920.040000007</v>
      </c>
      <c r="N426" s="8">
        <f>IFERROR(VLOOKUP($B$422,$4:$126,MATCH($Q426&amp;"/"&amp;N$348,$2:$2,0),FALSE),IFERROR(VLOOKUP($B$422,$4:$126,MATCH($Q425&amp;"/"&amp;N$348,$2:$2,0),FALSE),IFERROR(VLOOKUP($B$422,$4:$126,MATCH($Q424&amp;"/"&amp;N$348,$2:$2,0),FALSE),IFERROR(VLOOKUP($B$422,$4:$126,MATCH($Q423&amp;"/"&amp;N$348,$2:$2,0),FALSE),""))))</f>
        <v>127451682.01000001</v>
      </c>
      <c r="O426" s="8">
        <f>IFERROR(VLOOKUP($B$422,$4:$126,MATCH($Q426&amp;"/"&amp;O$348,$2:$2,0),FALSE),IFERROR(VLOOKUP($B$422,$4:$126,MATCH($Q425&amp;"/"&amp;O$348,$2:$2,0),FALSE),IFERROR(VLOOKUP($B$422,$4:$126,MATCH($Q424&amp;"/"&amp;O$348,$2:$2,0),FALSE),IFERROR(VLOOKUP($B$422,$4:$126,MATCH($Q423&amp;"/"&amp;O$348,$2:$2,0),FALSE),""))))</f>
        <v>80897709</v>
      </c>
      <c r="P426" s="6"/>
      <c r="Q426" s="9" t="s">
        <v>15</v>
      </c>
    </row>
    <row r="427" spans="2:17" x14ac:dyDescent="0.3">
      <c r="B427" s="12">
        <f t="shared" ref="B427:M427" si="33">+B426/B$402</f>
        <v>0.23246507145942294</v>
      </c>
      <c r="C427" s="12">
        <f t="shared" si="33"/>
        <v>0.2925856822648254</v>
      </c>
      <c r="D427" s="12">
        <f t="shared" si="33"/>
        <v>0.20954847851864258</v>
      </c>
      <c r="E427" s="12">
        <f t="shared" si="33"/>
        <v>0.19079517989202083</v>
      </c>
      <c r="F427" s="12">
        <f t="shared" si="33"/>
        <v>0.11773854166369017</v>
      </c>
      <c r="G427" s="12">
        <f t="shared" si="33"/>
        <v>0.13706470288060923</v>
      </c>
      <c r="H427" s="12">
        <f t="shared" si="33"/>
        <v>0.27287801926567146</v>
      </c>
      <c r="I427" s="12">
        <f t="shared" si="33"/>
        <v>0.28926220895705013</v>
      </c>
      <c r="J427" s="12">
        <f t="shared" si="33"/>
        <v>0.31658609626574563</v>
      </c>
      <c r="K427" s="12">
        <f t="shared" si="33"/>
        <v>0.3523877283866112</v>
      </c>
      <c r="L427" s="12">
        <f t="shared" si="33"/>
        <v>0.53543234939099849</v>
      </c>
      <c r="M427" s="12">
        <f t="shared" si="33"/>
        <v>0.2387963191481452</v>
      </c>
      <c r="N427" s="12">
        <f>+N426/N$402</f>
        <v>0.36397027688608913</v>
      </c>
      <c r="O427" s="12">
        <f>+O426/O$402</f>
        <v>0.21885183704118566</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132680472</v>
      </c>
      <c r="C429" s="8">
        <f t="shared" si="34"/>
        <v>41125075</v>
      </c>
      <c r="D429" s="8">
        <f t="shared" si="34"/>
        <v>36411054</v>
      </c>
      <c r="E429" s="8">
        <f t="shared" si="34"/>
        <v>36234308</v>
      </c>
      <c r="F429" s="8">
        <f t="shared" si="34"/>
        <v>21836900</v>
      </c>
      <c r="G429" s="8">
        <f t="shared" si="34"/>
        <v>23592654</v>
      </c>
      <c r="H429" s="8">
        <f t="shared" si="34"/>
        <v>21661034</v>
      </c>
      <c r="I429" s="8">
        <f t="shared" si="34"/>
        <v>40573469</v>
      </c>
      <c r="J429" s="8">
        <f t="shared" si="34"/>
        <v>62494668</v>
      </c>
      <c r="K429" s="8">
        <f t="shared" si="34"/>
        <v>105505890</v>
      </c>
      <c r="L429" s="8">
        <f t="shared" si="34"/>
        <v>174797610</v>
      </c>
      <c r="M429" s="8">
        <f t="shared" si="34"/>
        <v>107222335</v>
      </c>
      <c r="N429" s="8">
        <f t="shared" si="34"/>
        <v>235310345</v>
      </c>
      <c r="O429" s="8">
        <f t="shared" si="34"/>
        <v>94402712</v>
      </c>
      <c r="P429" s="6"/>
      <c r="Q429" s="9" t="s">
        <v>12</v>
      </c>
    </row>
    <row r="430" spans="2:17" x14ac:dyDescent="0.3">
      <c r="B430" s="8">
        <f t="shared" si="34"/>
        <v>30611598</v>
      </c>
      <c r="C430" s="8">
        <f t="shared" si="34"/>
        <v>40664078</v>
      </c>
      <c r="D430" s="8">
        <f t="shared" si="34"/>
        <v>36783298</v>
      </c>
      <c r="E430" s="8">
        <f t="shared" si="34"/>
        <v>36595091</v>
      </c>
      <c r="F430" s="8">
        <f t="shared" si="34"/>
        <v>23231245</v>
      </c>
      <c r="G430" s="8">
        <f t="shared" si="34"/>
        <v>20175979</v>
      </c>
      <c r="H430" s="8">
        <f t="shared" si="34"/>
        <v>43012312</v>
      </c>
      <c r="I430" s="8">
        <f t="shared" si="34"/>
        <v>40763053</v>
      </c>
      <c r="J430" s="8">
        <f t="shared" si="34"/>
        <v>91887788</v>
      </c>
      <c r="K430" s="8">
        <f t="shared" si="34"/>
        <v>113844429</v>
      </c>
      <c r="L430" s="8">
        <f t="shared" si="34"/>
        <v>116993361</v>
      </c>
      <c r="M430" s="8">
        <f t="shared" si="34"/>
        <v>101444181</v>
      </c>
      <c r="N430" s="8">
        <f t="shared" si="34"/>
        <v>178807461</v>
      </c>
      <c r="O430" s="8">
        <f t="shared" si="34"/>
        <v>93636108</v>
      </c>
      <c r="P430" s="6"/>
      <c r="Q430" s="9" t="s">
        <v>13</v>
      </c>
    </row>
    <row r="431" spans="2:17" x14ac:dyDescent="0.3">
      <c r="B431" s="8">
        <f t="shared" si="34"/>
        <v>33353395</v>
      </c>
      <c r="C431" s="8">
        <f t="shared" si="34"/>
        <v>37671182</v>
      </c>
      <c r="D431" s="8">
        <f t="shared" si="34"/>
        <v>36339385</v>
      </c>
      <c r="E431" s="8">
        <f t="shared" si="34"/>
        <v>33438836</v>
      </c>
      <c r="F431" s="8">
        <f t="shared" si="34"/>
        <v>19851204</v>
      </c>
      <c r="G431" s="8">
        <f t="shared" si="34"/>
        <v>21304606</v>
      </c>
      <c r="H431" s="8">
        <f t="shared" si="34"/>
        <v>45994779</v>
      </c>
      <c r="I431" s="8">
        <f t="shared" si="34"/>
        <v>48501254</v>
      </c>
      <c r="J431" s="8">
        <f t="shared" si="34"/>
        <v>107274610</v>
      </c>
      <c r="K431" s="8">
        <f t="shared" si="34"/>
        <v>122676006</v>
      </c>
      <c r="L431" s="8">
        <f t="shared" si="34"/>
        <v>127476858</v>
      </c>
      <c r="M431" s="8">
        <f t="shared" si="34"/>
        <v>122344521</v>
      </c>
      <c r="N431" s="8">
        <f t="shared" si="34"/>
        <v>176158273</v>
      </c>
      <c r="O431" s="8" t="str">
        <f t="shared" si="34"/>
        <v/>
      </c>
      <c r="P431" s="6"/>
      <c r="Q431" s="9" t="s">
        <v>14</v>
      </c>
    </row>
    <row r="432" spans="2:17" x14ac:dyDescent="0.3">
      <c r="B432" s="8">
        <f t="shared" si="34"/>
        <v>37298445</v>
      </c>
      <c r="C432" s="8">
        <f t="shared" si="34"/>
        <v>37057177.019999996</v>
      </c>
      <c r="D432" s="8">
        <f t="shared" si="34"/>
        <v>36283576.880000003</v>
      </c>
      <c r="E432" s="8">
        <f t="shared" si="34"/>
        <v>22005843.629999999</v>
      </c>
      <c r="F432" s="8">
        <f t="shared" si="34"/>
        <v>20349763.079999998</v>
      </c>
      <c r="G432" s="8">
        <f t="shared" si="34"/>
        <v>28314429.460000001</v>
      </c>
      <c r="H432" s="8">
        <f t="shared" si="34"/>
        <v>40706171.989999995</v>
      </c>
      <c r="I432" s="8">
        <f t="shared" si="34"/>
        <v>65432294.240000002</v>
      </c>
      <c r="J432" s="8">
        <f t="shared" si="34"/>
        <v>108975261.78999999</v>
      </c>
      <c r="K432" s="8">
        <f t="shared" si="34"/>
        <v>123666329.44000001</v>
      </c>
      <c r="L432" s="8">
        <f t="shared" si="34"/>
        <v>176621118.94</v>
      </c>
      <c r="M432" s="8">
        <f t="shared" si="34"/>
        <v>118533843.97</v>
      </c>
      <c r="N432" s="8">
        <f>IFERROR(VLOOKUP($B$428,$4:$126,MATCH($Q432&amp;"/"&amp;N$348,$2:$2,0),FALSE),IFERROR(VLOOKUP($B$428,$4:$126,MATCH($Q431&amp;"/"&amp;N$348,$2:$2,0),FALSE),IFERROR(VLOOKUP($B$428,$4:$126,MATCH($Q430&amp;"/"&amp;N$348,$2:$2,0),FALSE),IFERROR(VLOOKUP($B$428,$4:$126,MATCH($Q429&amp;"/"&amp;N$348,$2:$2,0),FALSE),""))))</f>
        <v>166950889.09</v>
      </c>
      <c r="O432" s="8">
        <f>IFERROR(VLOOKUP($B$428,$4:$126,MATCH($Q432&amp;"/"&amp;O$348,$2:$2,0),FALSE),IFERROR(VLOOKUP($B$428,$4:$126,MATCH($Q431&amp;"/"&amp;O$348,$2:$2,0),FALSE),IFERROR(VLOOKUP($B$428,$4:$126,MATCH($Q430&amp;"/"&amp;O$348,$2:$2,0),FALSE),IFERROR(VLOOKUP($B$428,$4:$126,MATCH($Q429&amp;"/"&amp;O$348,$2:$2,0),FALSE),""))))</f>
        <v>93636108</v>
      </c>
      <c r="P432" s="6"/>
      <c r="Q432" s="9" t="s">
        <v>15</v>
      </c>
    </row>
    <row r="433" spans="1:17" s="87" customFormat="1" x14ac:dyDescent="0.3">
      <c r="A433" s="86"/>
      <c r="B433" s="13">
        <f t="shared" ref="B433:O433" si="35">+B432/B$457</f>
        <v>0.51147666411105086</v>
      </c>
      <c r="C433" s="13">
        <f t="shared" si="35"/>
        <v>0.51747720572009481</v>
      </c>
      <c r="D433" s="13">
        <f t="shared" si="35"/>
        <v>0.88117713012106846</v>
      </c>
      <c r="E433" s="13">
        <f t="shared" si="35"/>
        <v>0.56060606554287018</v>
      </c>
      <c r="F433" s="13">
        <f t="shared" si="35"/>
        <v>0.46939516540407944</v>
      </c>
      <c r="G433" s="13">
        <f t="shared" si="35"/>
        <v>0.61892023438730415</v>
      </c>
      <c r="H433" s="13">
        <f t="shared" si="35"/>
        <v>0.87071283985967984</v>
      </c>
      <c r="I433" s="13">
        <f t="shared" si="35"/>
        <v>1.352568315883435</v>
      </c>
      <c r="J433" s="13">
        <f t="shared" si="35"/>
        <v>2.5599746330673372</v>
      </c>
      <c r="K433" s="13">
        <f t="shared" si="35"/>
        <v>2.4575806410776164</v>
      </c>
      <c r="L433" s="13">
        <f t="shared" si="35"/>
        <v>3.0705480902884252</v>
      </c>
      <c r="M433" s="13">
        <f t="shared" si="35"/>
        <v>1.711282221650146</v>
      </c>
      <c r="N433" s="13">
        <f t="shared" si="35"/>
        <v>2.2093976566716749</v>
      </c>
      <c r="O433" s="13">
        <f t="shared" si="35"/>
        <v>1.1921290848860218</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22237445</v>
      </c>
      <c r="C435" s="8">
        <f t="shared" si="36"/>
        <v>37042929</v>
      </c>
      <c r="D435" s="8">
        <f t="shared" si="36"/>
        <v>35998623</v>
      </c>
      <c r="E435" s="8">
        <f t="shared" si="36"/>
        <v>21728859</v>
      </c>
      <c r="F435" s="8">
        <f t="shared" si="36"/>
        <v>17493653</v>
      </c>
      <c r="G435" s="8">
        <f t="shared" si="36"/>
        <v>22439526</v>
      </c>
      <c r="H435" s="8">
        <f t="shared" si="36"/>
        <v>20579300</v>
      </c>
      <c r="I435" s="8">
        <f t="shared" si="36"/>
        <v>35895108</v>
      </c>
      <c r="J435" s="8">
        <f t="shared" si="36"/>
        <v>75193110</v>
      </c>
      <c r="K435" s="8">
        <f t="shared" si="36"/>
        <v>167790787</v>
      </c>
      <c r="L435" s="8">
        <f t="shared" si="36"/>
        <v>164734169</v>
      </c>
      <c r="M435" s="8">
        <f t="shared" si="36"/>
        <v>160500445</v>
      </c>
      <c r="N435" s="8">
        <f t="shared" si="36"/>
        <v>184363051</v>
      </c>
      <c r="O435" s="8">
        <f t="shared" si="36"/>
        <v>185796925</v>
      </c>
      <c r="P435" s="6"/>
      <c r="Q435" s="9" t="s">
        <v>12</v>
      </c>
    </row>
    <row r="436" spans="1:17" x14ac:dyDescent="0.3">
      <c r="B436" s="8">
        <f t="shared" si="36"/>
        <v>26271869</v>
      </c>
      <c r="C436" s="8">
        <f t="shared" si="36"/>
        <v>36752337</v>
      </c>
      <c r="D436" s="8">
        <f t="shared" si="36"/>
        <v>36368049</v>
      </c>
      <c r="E436" s="8">
        <f t="shared" si="36"/>
        <v>21484097</v>
      </c>
      <c r="F436" s="8">
        <f t="shared" si="36"/>
        <v>14634096</v>
      </c>
      <c r="G436" s="8">
        <f t="shared" si="36"/>
        <v>22239679</v>
      </c>
      <c r="H436" s="8">
        <f t="shared" si="36"/>
        <v>42042619</v>
      </c>
      <c r="I436" s="8">
        <f t="shared" si="36"/>
        <v>36074461</v>
      </c>
      <c r="J436" s="8">
        <f t="shared" si="36"/>
        <v>160943124</v>
      </c>
      <c r="K436" s="8">
        <f t="shared" si="36"/>
        <v>168164526</v>
      </c>
      <c r="L436" s="8">
        <f t="shared" si="36"/>
        <v>157401428</v>
      </c>
      <c r="M436" s="8">
        <f t="shared" si="36"/>
        <v>155489060</v>
      </c>
      <c r="N436" s="8">
        <f t="shared" si="36"/>
        <v>181240580</v>
      </c>
      <c r="O436" s="8">
        <f t="shared" si="36"/>
        <v>200105323</v>
      </c>
      <c r="P436" s="6"/>
      <c r="Q436" s="9" t="s">
        <v>13</v>
      </c>
    </row>
    <row r="437" spans="1:17" x14ac:dyDescent="0.3">
      <c r="B437" s="8">
        <f t="shared" si="36"/>
        <v>26144054</v>
      </c>
      <c r="C437" s="8">
        <f t="shared" si="36"/>
        <v>37231191</v>
      </c>
      <c r="D437" s="8">
        <f t="shared" si="36"/>
        <v>31970410</v>
      </c>
      <c r="E437" s="8">
        <f t="shared" si="36"/>
        <v>16509173</v>
      </c>
      <c r="F437" s="8">
        <f t="shared" si="36"/>
        <v>12518650</v>
      </c>
      <c r="G437" s="8">
        <f t="shared" si="36"/>
        <v>22303729</v>
      </c>
      <c r="H437" s="8">
        <f t="shared" si="36"/>
        <v>42198231</v>
      </c>
      <c r="I437" s="8">
        <f t="shared" si="36"/>
        <v>36079327</v>
      </c>
      <c r="J437" s="8">
        <f t="shared" si="36"/>
        <v>166498690</v>
      </c>
      <c r="K437" s="8">
        <f t="shared" si="36"/>
        <v>165458311</v>
      </c>
      <c r="L437" s="8">
        <f t="shared" si="36"/>
        <v>161577136</v>
      </c>
      <c r="M437" s="8">
        <f t="shared" si="36"/>
        <v>130234621</v>
      </c>
      <c r="N437" s="8">
        <f t="shared" si="36"/>
        <v>182282176</v>
      </c>
      <c r="O437" s="8" t="str">
        <f t="shared" si="36"/>
        <v/>
      </c>
      <c r="P437" s="6"/>
      <c r="Q437" s="9" t="s">
        <v>14</v>
      </c>
    </row>
    <row r="438" spans="1:17" x14ac:dyDescent="0.3">
      <c r="B438" s="8">
        <f t="shared" si="36"/>
        <v>29785808</v>
      </c>
      <c r="C438" s="8">
        <f t="shared" si="36"/>
        <v>36631623.140000001</v>
      </c>
      <c r="D438" s="8">
        <f t="shared" si="36"/>
        <v>20488643.98</v>
      </c>
      <c r="E438" s="8">
        <f t="shared" si="36"/>
        <v>17474324.73</v>
      </c>
      <c r="F438" s="8">
        <f t="shared" si="36"/>
        <v>21138419.760000002</v>
      </c>
      <c r="G438" s="8">
        <f t="shared" si="36"/>
        <v>20641888.489999998</v>
      </c>
      <c r="H438" s="8">
        <f t="shared" si="36"/>
        <v>36579690.149999999</v>
      </c>
      <c r="I438" s="8">
        <f t="shared" si="36"/>
        <v>75734998.909999996</v>
      </c>
      <c r="J438" s="8">
        <f t="shared" si="36"/>
        <v>163633988.25999999</v>
      </c>
      <c r="K438" s="8">
        <f t="shared" si="36"/>
        <v>164039790.87</v>
      </c>
      <c r="L438" s="8">
        <f t="shared" si="36"/>
        <v>160071948.88999999</v>
      </c>
      <c r="M438" s="8">
        <f t="shared" si="36"/>
        <v>115019652.29000001</v>
      </c>
      <c r="N438" s="8">
        <f>IFERROR(VLOOKUP($B$434,$4:$126,MATCH($Q438&amp;"/"&amp;N$348,$2:$2,0),FALSE),IFERROR(VLOOKUP($B$434,$4:$126,MATCH($Q437&amp;"/"&amp;N$348,$2:$2,0),FALSE),IFERROR(VLOOKUP($B$434,$4:$126,MATCH($Q436&amp;"/"&amp;N$348,$2:$2,0),FALSE),IFERROR(VLOOKUP($B$434,$4:$126,MATCH($Q435&amp;"/"&amp;N$348,$2:$2,0),FALSE),""))))</f>
        <v>180667785.81999999</v>
      </c>
      <c r="O438" s="8">
        <f>IFERROR(VLOOKUP($B$434,$4:$126,MATCH($Q438&amp;"/"&amp;O$348,$2:$2,0),FALSE),IFERROR(VLOOKUP($B$434,$4:$126,MATCH($Q437&amp;"/"&amp;O$348,$2:$2,0),FALSE),IFERROR(VLOOKUP($B$434,$4:$126,MATCH($Q436&amp;"/"&amp;O$348,$2:$2,0),FALSE),IFERROR(VLOOKUP($B$434,$4:$126,MATCH($Q435&amp;"/"&amp;O$348,$2:$2,0),FALSE),""))))</f>
        <v>200105323</v>
      </c>
      <c r="P438" s="6"/>
      <c r="Q438" s="9" t="s">
        <v>15</v>
      </c>
    </row>
    <row r="439" spans="1:17" x14ac:dyDescent="0.3">
      <c r="B439" s="12">
        <f t="shared" ref="B439:M439" si="37">+B438/B$402</f>
        <v>0.23255393689862069</v>
      </c>
      <c r="C439" s="12">
        <f t="shared" si="37"/>
        <v>0.29299268666253891</v>
      </c>
      <c r="D439" s="12">
        <f t="shared" si="37"/>
        <v>0.21023175189614551</v>
      </c>
      <c r="E439" s="12">
        <f t="shared" si="37"/>
        <v>0.20161367490500737</v>
      </c>
      <c r="F439" s="12">
        <f t="shared" si="37"/>
        <v>0.20935782905552658</v>
      </c>
      <c r="G439" s="12">
        <f t="shared" si="37"/>
        <v>0.18426027767230138</v>
      </c>
      <c r="H439" s="12">
        <f t="shared" si="37"/>
        <v>0.28950951444679995</v>
      </c>
      <c r="I439" s="12">
        <f t="shared" si="37"/>
        <v>0.41667291161173592</v>
      </c>
      <c r="J439" s="12">
        <f t="shared" si="37"/>
        <v>0.59358573719513896</v>
      </c>
      <c r="K439" s="12">
        <f t="shared" si="37"/>
        <v>0.57746794344443986</v>
      </c>
      <c r="L439" s="12">
        <f t="shared" si="37"/>
        <v>0.55101274296901992</v>
      </c>
      <c r="M439" s="12">
        <f t="shared" si="37"/>
        <v>0.39707253435597317</v>
      </c>
      <c r="N439" s="12">
        <f>+N438/N$402</f>
        <v>0.51594222212102803</v>
      </c>
      <c r="O439" s="12">
        <f>+O438/O$402</f>
        <v>0.54134311195722273</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51937335</v>
      </c>
      <c r="C441" s="8">
        <f t="shared" si="38"/>
        <v>59595972</v>
      </c>
      <c r="D441" s="8">
        <f t="shared" si="38"/>
        <v>55762766</v>
      </c>
      <c r="E441" s="8">
        <f t="shared" si="38"/>
        <v>72053058</v>
      </c>
      <c r="F441" s="8">
        <f t="shared" si="38"/>
        <v>62478045</v>
      </c>
      <c r="G441" s="8">
        <f t="shared" si="38"/>
        <v>77565879</v>
      </c>
      <c r="H441" s="8">
        <f t="shared" si="38"/>
        <v>77592682</v>
      </c>
      <c r="I441" s="8">
        <f t="shared" si="38"/>
        <v>99742796</v>
      </c>
      <c r="J441" s="8">
        <f t="shared" si="38"/>
        <v>156290705</v>
      </c>
      <c r="K441" s="8">
        <f t="shared" si="38"/>
        <v>241491220</v>
      </c>
      <c r="L441" s="8">
        <f t="shared" si="38"/>
        <v>238749366</v>
      </c>
      <c r="M441" s="8">
        <f t="shared" si="38"/>
        <v>239864965</v>
      </c>
      <c r="N441" s="8">
        <f t="shared" si="38"/>
        <v>309943676</v>
      </c>
      <c r="O441" s="8">
        <f t="shared" si="38"/>
        <v>292075989</v>
      </c>
      <c r="P441" s="6"/>
      <c r="Q441" s="9" t="s">
        <v>12</v>
      </c>
    </row>
    <row r="442" spans="1:17" x14ac:dyDescent="0.3">
      <c r="B442" s="8">
        <f t="shared" si="38"/>
        <v>51592948</v>
      </c>
      <c r="C442" s="8">
        <f t="shared" si="38"/>
        <v>59202614</v>
      </c>
      <c r="D442" s="8">
        <f t="shared" si="38"/>
        <v>56281850</v>
      </c>
      <c r="E442" s="8">
        <f t="shared" si="38"/>
        <v>61281172</v>
      </c>
      <c r="F442" s="8">
        <f t="shared" si="38"/>
        <v>51682125</v>
      </c>
      <c r="G442" s="8">
        <f t="shared" si="38"/>
        <v>60775263</v>
      </c>
      <c r="H442" s="8">
        <f t="shared" si="38"/>
        <v>83693315</v>
      </c>
      <c r="I442" s="8">
        <f t="shared" si="38"/>
        <v>81832359</v>
      </c>
      <c r="J442" s="8">
        <f t="shared" si="38"/>
        <v>223839083</v>
      </c>
      <c r="K442" s="8">
        <f t="shared" si="38"/>
        <v>236504762</v>
      </c>
      <c r="L442" s="8">
        <f t="shared" si="38"/>
        <v>226696322</v>
      </c>
      <c r="M442" s="8">
        <f t="shared" si="38"/>
        <v>223078030</v>
      </c>
      <c r="N442" s="8">
        <f t="shared" si="38"/>
        <v>296377565</v>
      </c>
      <c r="O442" s="8">
        <f t="shared" si="38"/>
        <v>290975700</v>
      </c>
      <c r="P442" s="6"/>
      <c r="Q442" s="9" t="s">
        <v>13</v>
      </c>
    </row>
    <row r="443" spans="1:17" x14ac:dyDescent="0.3">
      <c r="B443" s="8">
        <f t="shared" si="38"/>
        <v>54198671</v>
      </c>
      <c r="C443" s="8">
        <f t="shared" si="38"/>
        <v>55658963</v>
      </c>
      <c r="D443" s="8">
        <f t="shared" si="38"/>
        <v>56547217</v>
      </c>
      <c r="E443" s="8">
        <f t="shared" si="38"/>
        <v>58907463</v>
      </c>
      <c r="F443" s="8">
        <f t="shared" si="38"/>
        <v>50112581</v>
      </c>
      <c r="G443" s="8">
        <f t="shared" si="38"/>
        <v>64547547</v>
      </c>
      <c r="H443" s="8">
        <f t="shared" si="38"/>
        <v>83504560</v>
      </c>
      <c r="I443" s="8">
        <f t="shared" si="38"/>
        <v>92572658</v>
      </c>
      <c r="J443" s="8">
        <f t="shared" si="38"/>
        <v>235277609</v>
      </c>
      <c r="K443" s="8">
        <f t="shared" si="38"/>
        <v>237838419</v>
      </c>
      <c r="L443" s="8">
        <f t="shared" si="38"/>
        <v>240570486</v>
      </c>
      <c r="M443" s="8">
        <f t="shared" si="38"/>
        <v>221494661</v>
      </c>
      <c r="N443" s="8">
        <f t="shared" si="38"/>
        <v>285170845</v>
      </c>
      <c r="O443" s="8" t="str">
        <f t="shared" si="38"/>
        <v/>
      </c>
      <c r="P443" s="6"/>
      <c r="Q443" s="9" t="s">
        <v>14</v>
      </c>
    </row>
    <row r="444" spans="1:17" x14ac:dyDescent="0.3">
      <c r="B444" s="8">
        <f t="shared" si="38"/>
        <v>54645644</v>
      </c>
      <c r="C444" s="8">
        <f t="shared" si="38"/>
        <v>53214706.240000002</v>
      </c>
      <c r="D444" s="8">
        <f t="shared" si="38"/>
        <v>55977746.990000002</v>
      </c>
      <c r="E444" s="8">
        <f t="shared" si="38"/>
        <v>47208765.979999997</v>
      </c>
      <c r="F444" s="8">
        <f t="shared" si="38"/>
        <v>57426045.890000001</v>
      </c>
      <c r="G444" s="8">
        <f t="shared" si="38"/>
        <v>66133124.229999997</v>
      </c>
      <c r="H444" s="8">
        <f t="shared" si="38"/>
        <v>79485808.489999995</v>
      </c>
      <c r="I444" s="8">
        <f t="shared" si="38"/>
        <v>133268291.39</v>
      </c>
      <c r="J444" s="8">
        <f t="shared" si="38"/>
        <v>232962016.47999999</v>
      </c>
      <c r="K444" s="8">
        <f t="shared" si="38"/>
        <v>233640566.55000001</v>
      </c>
      <c r="L444" s="8">
        <f t="shared" si="38"/>
        <v>232836404.69999999</v>
      </c>
      <c r="M444" s="8">
        <f t="shared" si="38"/>
        <v>220274952.11000001</v>
      </c>
      <c r="N444" s="8">
        <f>IFERROR(VLOOKUP($B$440,$4:$126,MATCH($Q444&amp;"/"&amp;N$348,$2:$2,0),FALSE),IFERROR(VLOOKUP($B$440,$4:$126,MATCH($Q443&amp;"/"&amp;N$348,$2:$2,0),FALSE),IFERROR(VLOOKUP($B$440,$4:$126,MATCH($Q442&amp;"/"&amp;N$348,$2:$2,0),FALSE),IFERROR(VLOOKUP($B$440,$4:$126,MATCH($Q441&amp;"/"&amp;N$348,$2:$2,0),FALSE),""))))</f>
        <v>274481210.05000001</v>
      </c>
      <c r="O444" s="8">
        <f>IFERROR(VLOOKUP($B$440,$4:$126,MATCH($Q444&amp;"/"&amp;O$348,$2:$2,0),FALSE),IFERROR(VLOOKUP($B$440,$4:$126,MATCH($Q443&amp;"/"&amp;O$348,$2:$2,0),FALSE),IFERROR(VLOOKUP($B$440,$4:$126,MATCH($Q442&amp;"/"&amp;O$348,$2:$2,0),FALSE),IFERROR(VLOOKUP($B$440,$4:$126,MATCH($Q441&amp;"/"&amp;O$348,$2:$2,0),FALSE),""))))</f>
        <v>290975700</v>
      </c>
      <c r="P444" s="6"/>
      <c r="Q444" s="9" t="s">
        <v>15</v>
      </c>
    </row>
    <row r="445" spans="1:17" x14ac:dyDescent="0.3">
      <c r="B445" s="12">
        <f t="shared" ref="B445:M445" si="39">+B444/B$402</f>
        <v>0.42664814218101754</v>
      </c>
      <c r="C445" s="12">
        <f t="shared" si="39"/>
        <v>0.42563005443758706</v>
      </c>
      <c r="D445" s="12">
        <f t="shared" si="39"/>
        <v>0.57438158564297948</v>
      </c>
      <c r="E445" s="12">
        <f t="shared" si="39"/>
        <v>0.54468100736492897</v>
      </c>
      <c r="F445" s="12">
        <f t="shared" si="39"/>
        <v>0.56875549048958063</v>
      </c>
      <c r="G445" s="12">
        <f t="shared" si="39"/>
        <v>0.5903388074138658</v>
      </c>
      <c r="H445" s="12">
        <f t="shared" si="39"/>
        <v>0.62908946814442135</v>
      </c>
      <c r="I445" s="12">
        <f t="shared" si="39"/>
        <v>0.73320509405408463</v>
      </c>
      <c r="J445" s="12">
        <f t="shared" si="39"/>
        <v>0.84507461903958192</v>
      </c>
      <c r="K445" s="12">
        <f t="shared" si="39"/>
        <v>0.82248298876304393</v>
      </c>
      <c r="L445" s="12">
        <f t="shared" si="39"/>
        <v>0.8014884988059684</v>
      </c>
      <c r="M445" s="12">
        <f t="shared" si="39"/>
        <v>0.7604364275848422</v>
      </c>
      <c r="N445" s="12">
        <f>+N444/N$402</f>
        <v>0.78385000846115782</v>
      </c>
      <c r="O445" s="12">
        <f>+O444/O$402</f>
        <v>0.78717391711729356</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55122381</v>
      </c>
      <c r="C448" s="8">
        <f t="shared" si="40"/>
        <v>52322074</v>
      </c>
      <c r="D448" s="8">
        <f t="shared" si="40"/>
        <v>51118621</v>
      </c>
      <c r="E448" s="8">
        <f t="shared" si="40"/>
        <v>9693235</v>
      </c>
      <c r="F448" s="8">
        <f t="shared" si="40"/>
        <v>9510294</v>
      </c>
      <c r="G448" s="8">
        <f t="shared" si="40"/>
        <v>12403460</v>
      </c>
      <c r="H448" s="8">
        <f t="shared" si="40"/>
        <v>12114975</v>
      </c>
      <c r="I448" s="8">
        <f t="shared" si="40"/>
        <v>12889443</v>
      </c>
      <c r="J448" s="8">
        <f t="shared" si="40"/>
        <v>11090996</v>
      </c>
      <c r="K448" s="8">
        <f t="shared" si="40"/>
        <v>11408986</v>
      </c>
      <c r="L448" s="8">
        <f t="shared" si="40"/>
        <v>21598091</v>
      </c>
      <c r="M448" s="8">
        <f t="shared" si="40"/>
        <v>31119871</v>
      </c>
      <c r="N448" s="8">
        <f t="shared" si="40"/>
        <v>39927413</v>
      </c>
      <c r="O448" s="8">
        <f t="shared" si="40"/>
        <v>46584225</v>
      </c>
      <c r="P448" s="6"/>
      <c r="Q448" s="9" t="s">
        <v>12</v>
      </c>
    </row>
    <row r="449" spans="1:18" x14ac:dyDescent="0.3">
      <c r="B449" s="8">
        <f t="shared" si="40"/>
        <v>51685458</v>
      </c>
      <c r="C449" s="8">
        <f t="shared" si="40"/>
        <v>46745261</v>
      </c>
      <c r="D449" s="8">
        <f t="shared" si="40"/>
        <v>31379550</v>
      </c>
      <c r="E449" s="8">
        <f t="shared" si="40"/>
        <v>15809512</v>
      </c>
      <c r="F449" s="8">
        <f t="shared" si="40"/>
        <v>18223375</v>
      </c>
      <c r="G449" s="8">
        <f t="shared" si="40"/>
        <v>21598062</v>
      </c>
      <c r="H449" s="8">
        <f t="shared" si="40"/>
        <v>20590279</v>
      </c>
      <c r="I449" s="8">
        <f t="shared" si="40"/>
        <v>22738116</v>
      </c>
      <c r="J449" s="8">
        <f t="shared" si="40"/>
        <v>20687300</v>
      </c>
      <c r="K449" s="8">
        <f t="shared" si="40"/>
        <v>18624177</v>
      </c>
      <c r="L449" s="8">
        <f t="shared" si="40"/>
        <v>29603222</v>
      </c>
      <c r="M449" s="8">
        <f t="shared" si="40"/>
        <v>38874303</v>
      </c>
      <c r="N449" s="8">
        <f t="shared" si="40"/>
        <v>46929243</v>
      </c>
      <c r="O449" s="8">
        <f t="shared" si="40"/>
        <v>53625042</v>
      </c>
      <c r="P449" s="6"/>
      <c r="Q449" s="9" t="s">
        <v>13</v>
      </c>
    </row>
    <row r="450" spans="1:18" x14ac:dyDescent="0.3">
      <c r="B450" s="8">
        <f t="shared" si="40"/>
        <v>47334618</v>
      </c>
      <c r="C450" s="8">
        <f t="shared" si="40"/>
        <v>42040157</v>
      </c>
      <c r="D450" s="8">
        <f t="shared" si="40"/>
        <v>27369887</v>
      </c>
      <c r="E450" s="8">
        <f t="shared" si="40"/>
        <v>9584954</v>
      </c>
      <c r="F450" s="8">
        <f t="shared" si="40"/>
        <v>9470482</v>
      </c>
      <c r="G450" s="8">
        <f t="shared" si="40"/>
        <v>10913384</v>
      </c>
      <c r="H450" s="8">
        <f t="shared" si="40"/>
        <v>11588414</v>
      </c>
      <c r="I450" s="8">
        <f t="shared" si="40"/>
        <v>12029351</v>
      </c>
      <c r="J450" s="8">
        <f t="shared" si="40"/>
        <v>10002941</v>
      </c>
      <c r="K450" s="8">
        <f t="shared" si="40"/>
        <v>15657613</v>
      </c>
      <c r="L450" s="8">
        <f t="shared" si="40"/>
        <v>25165808</v>
      </c>
      <c r="M450" s="8">
        <f t="shared" si="40"/>
        <v>36436898</v>
      </c>
      <c r="N450" s="8">
        <f t="shared" si="40"/>
        <v>43807890</v>
      </c>
      <c r="O450" s="8" t="str">
        <f t="shared" si="40"/>
        <v/>
      </c>
      <c r="P450" s="6"/>
      <c r="Q450" s="9" t="s">
        <v>14</v>
      </c>
    </row>
    <row r="451" spans="1:18" x14ac:dyDescent="0.3">
      <c r="B451" s="8">
        <f t="shared" si="40"/>
        <v>47754800</v>
      </c>
      <c r="C451" s="8">
        <f t="shared" si="40"/>
        <v>46146426.490000002</v>
      </c>
      <c r="D451" s="8">
        <f t="shared" si="40"/>
        <v>15358480.92</v>
      </c>
      <c r="E451" s="8">
        <f t="shared" si="40"/>
        <v>13245952.359999999</v>
      </c>
      <c r="F451" s="8">
        <f t="shared" si="40"/>
        <v>17344196.149999999</v>
      </c>
      <c r="G451" s="8">
        <f t="shared" si="40"/>
        <v>19729332.550000001</v>
      </c>
      <c r="H451" s="8">
        <f t="shared" si="40"/>
        <v>20710294.420000002</v>
      </c>
      <c r="I451" s="8">
        <f t="shared" si="40"/>
        <v>22313204.399999999</v>
      </c>
      <c r="J451" s="8">
        <f t="shared" si="40"/>
        <v>16471015.050000001</v>
      </c>
      <c r="K451" s="8">
        <f t="shared" si="40"/>
        <v>24174742.690000001</v>
      </c>
      <c r="L451" s="8">
        <f t="shared" si="40"/>
        <v>32005107.620000001</v>
      </c>
      <c r="M451" s="8">
        <f t="shared" si="40"/>
        <v>43725576.07</v>
      </c>
      <c r="N451" s="8">
        <f>IFERROR(VLOOKUP($B$447,$4:$126,MATCH($Q451&amp;"/"&amp;N$348,$2:$2,0),FALSE),IFERROR(VLOOKUP($B$447,$4:$126,MATCH($Q450&amp;"/"&amp;N$348,$2:$2,0),FALSE),IFERROR(VLOOKUP($B$447,$4:$126,MATCH($Q449&amp;"/"&amp;N$348,$2:$2,0),FALSE),IFERROR(VLOOKUP($B$447,$4:$126,MATCH($Q448&amp;"/"&amp;N$348,$2:$2,0),FALSE),""))))</f>
        <v>50882427.530000001</v>
      </c>
      <c r="O451" s="8">
        <f>IFERROR(VLOOKUP($B$447,$4:$126,MATCH($Q451&amp;"/"&amp;O$348,$2:$2,0),FALSE),IFERROR(VLOOKUP($B$447,$4:$126,MATCH($Q450&amp;"/"&amp;O$348,$2:$2,0),FALSE),IFERROR(VLOOKUP($B$447,$4:$126,MATCH($Q449&amp;"/"&amp;O$348,$2:$2,0),FALSE),IFERROR(VLOOKUP($B$447,$4:$126,MATCH($Q448&amp;"/"&amp;O$348,$2:$2,0),FALSE),""))))</f>
        <v>53625042</v>
      </c>
      <c r="P451" s="6"/>
      <c r="Q451" s="9" t="s">
        <v>15</v>
      </c>
    </row>
    <row r="452" spans="1:18" x14ac:dyDescent="0.3">
      <c r="A452" s="85"/>
      <c r="B452" s="12">
        <f t="shared" ref="B452:M452" si="41">+B451/B$402</f>
        <v>0.37284759056414557</v>
      </c>
      <c r="C452" s="12">
        <f t="shared" si="41"/>
        <v>0.36909545136744537</v>
      </c>
      <c r="D452" s="12">
        <f t="shared" si="41"/>
        <v>0.15759170560174499</v>
      </c>
      <c r="E452" s="12">
        <f t="shared" si="41"/>
        <v>0.15282794466623462</v>
      </c>
      <c r="F452" s="12">
        <f t="shared" si="41"/>
        <v>0.1717793143434683</v>
      </c>
      <c r="G452" s="12">
        <f t="shared" si="41"/>
        <v>0.17611432673484878</v>
      </c>
      <c r="H452" s="12">
        <f t="shared" si="41"/>
        <v>0.16391137423520444</v>
      </c>
      <c r="I452" s="12">
        <f t="shared" si="41"/>
        <v>0.122761048109135</v>
      </c>
      <c r="J452" s="12">
        <f t="shared" si="41"/>
        <v>5.9748953837583864E-2</v>
      </c>
      <c r="K452" s="12">
        <f t="shared" si="41"/>
        <v>8.5102150340804109E-2</v>
      </c>
      <c r="L452" s="12">
        <f t="shared" si="41"/>
        <v>0.11017059679103207</v>
      </c>
      <c r="M452" s="12">
        <f t="shared" si="41"/>
        <v>0.15095007644879913</v>
      </c>
      <c r="N452" s="12">
        <f>+N451/N$402</f>
        <v>0.14530754670838625</v>
      </c>
      <c r="O452" s="12">
        <f>+O451/O$402</f>
        <v>0.14507133883248458</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80236212</v>
      </c>
      <c r="C454" s="8">
        <f t="shared" si="42"/>
        <v>77534747</v>
      </c>
      <c r="D454" s="8">
        <f t="shared" si="42"/>
        <v>76660975</v>
      </c>
      <c r="E454" s="8">
        <f t="shared" si="42"/>
        <v>35614442</v>
      </c>
      <c r="F454" s="8">
        <f t="shared" si="42"/>
        <v>35515594</v>
      </c>
      <c r="G454" s="8">
        <f t="shared" si="42"/>
        <v>38412023</v>
      </c>
      <c r="H454" s="8">
        <f t="shared" si="42"/>
        <v>38139921</v>
      </c>
      <c r="I454" s="8">
        <f t="shared" si="42"/>
        <v>38938248</v>
      </c>
      <c r="J454" s="8">
        <f t="shared" si="42"/>
        <v>37162959</v>
      </c>
      <c r="K454" s="8">
        <f t="shared" si="42"/>
        <v>37516223</v>
      </c>
      <c r="L454" s="8">
        <f t="shared" si="42"/>
        <v>47711510</v>
      </c>
      <c r="M454" s="8">
        <f t="shared" si="42"/>
        <v>56641586</v>
      </c>
      <c r="N454" s="8">
        <f t="shared" si="42"/>
        <v>64643305</v>
      </c>
      <c r="O454" s="8">
        <f t="shared" si="42"/>
        <v>71531842</v>
      </c>
      <c r="P454" s="6"/>
      <c r="Q454" s="9" t="s">
        <v>12</v>
      </c>
    </row>
    <row r="455" spans="1:18" x14ac:dyDescent="0.3">
      <c r="B455" s="8">
        <f t="shared" si="42"/>
        <v>76826611</v>
      </c>
      <c r="C455" s="8">
        <f t="shared" si="42"/>
        <v>71983336</v>
      </c>
      <c r="D455" s="8">
        <f t="shared" si="42"/>
        <v>56952124</v>
      </c>
      <c r="E455" s="8">
        <f t="shared" si="42"/>
        <v>41815227</v>
      </c>
      <c r="F455" s="8">
        <f t="shared" si="42"/>
        <v>44230133</v>
      </c>
      <c r="G455" s="8">
        <f t="shared" si="42"/>
        <v>47605263</v>
      </c>
      <c r="H455" s="8">
        <f t="shared" si="42"/>
        <v>46617273</v>
      </c>
      <c r="I455" s="8">
        <f t="shared" si="42"/>
        <v>48791975</v>
      </c>
      <c r="J455" s="8">
        <f t="shared" si="42"/>
        <v>46768368</v>
      </c>
      <c r="K455" s="8">
        <f t="shared" si="42"/>
        <v>44740030</v>
      </c>
      <c r="L455" s="8">
        <f t="shared" si="42"/>
        <v>55727331</v>
      </c>
      <c r="M455" s="8">
        <f t="shared" si="42"/>
        <v>64402696</v>
      </c>
      <c r="N455" s="8">
        <f t="shared" si="42"/>
        <v>71568629</v>
      </c>
      <c r="O455" s="8">
        <f t="shared" si="42"/>
        <v>78545276</v>
      </c>
      <c r="P455" s="6"/>
      <c r="Q455" s="9" t="s">
        <v>13</v>
      </c>
    </row>
    <row r="456" spans="1:18" x14ac:dyDescent="0.3">
      <c r="B456" s="8">
        <f t="shared" si="42"/>
        <v>72502881</v>
      </c>
      <c r="C456" s="8">
        <f t="shared" si="42"/>
        <v>67500167</v>
      </c>
      <c r="D456" s="8">
        <f t="shared" si="42"/>
        <v>53068106</v>
      </c>
      <c r="E456" s="8">
        <f t="shared" si="42"/>
        <v>35591003</v>
      </c>
      <c r="F456" s="8">
        <f t="shared" si="42"/>
        <v>35477743</v>
      </c>
      <c r="G456" s="8">
        <f t="shared" si="42"/>
        <v>36922818</v>
      </c>
      <c r="H456" s="8">
        <f t="shared" si="42"/>
        <v>37619719</v>
      </c>
      <c r="I456" s="8">
        <f t="shared" si="42"/>
        <v>38084920</v>
      </c>
      <c r="J456" s="8">
        <f t="shared" si="42"/>
        <v>36091495</v>
      </c>
      <c r="K456" s="8">
        <f t="shared" si="42"/>
        <v>41787478</v>
      </c>
      <c r="L456" s="8">
        <f t="shared" si="42"/>
        <v>50674756</v>
      </c>
      <c r="M456" s="8">
        <f t="shared" si="42"/>
        <v>61971356</v>
      </c>
      <c r="N456" s="8">
        <f t="shared" si="42"/>
        <v>68499692</v>
      </c>
      <c r="O456" s="8" t="str">
        <f t="shared" si="42"/>
        <v/>
      </c>
      <c r="P456" s="6"/>
      <c r="Q456" s="9" t="s">
        <v>14</v>
      </c>
    </row>
    <row r="457" spans="1:18" x14ac:dyDescent="0.3">
      <c r="B457" s="8">
        <f t="shared" si="42"/>
        <v>72923063</v>
      </c>
      <c r="C457" s="8">
        <f t="shared" si="42"/>
        <v>71611225.790000007</v>
      </c>
      <c r="D457" s="8">
        <f t="shared" si="42"/>
        <v>41176258.030000001</v>
      </c>
      <c r="E457" s="8">
        <f t="shared" si="42"/>
        <v>39253666.670000002</v>
      </c>
      <c r="F457" s="8">
        <f t="shared" si="42"/>
        <v>43353158.659999996</v>
      </c>
      <c r="G457" s="8">
        <f t="shared" si="42"/>
        <v>45748107.57</v>
      </c>
      <c r="H457" s="8">
        <f t="shared" si="42"/>
        <v>46750398.210000001</v>
      </c>
      <c r="I457" s="8">
        <f t="shared" si="42"/>
        <v>48376332.25</v>
      </c>
      <c r="J457" s="8">
        <f t="shared" si="42"/>
        <v>42568883.450000003</v>
      </c>
      <c r="K457" s="8">
        <f t="shared" si="42"/>
        <v>50320354.649999999</v>
      </c>
      <c r="L457" s="8">
        <f t="shared" si="42"/>
        <v>57521039.810000002</v>
      </c>
      <c r="M457" s="8">
        <f t="shared" si="42"/>
        <v>69266099.109999999</v>
      </c>
      <c r="N457" s="8">
        <f>IFERROR(VLOOKUP($B$453,$4:$126,MATCH($Q457&amp;"/"&amp;N$348,$2:$2,0),FALSE),IFERROR(VLOOKUP($B$453,$4:$126,MATCH($Q456&amp;"/"&amp;N$348,$2:$2,0),FALSE),IFERROR(VLOOKUP($B$453,$4:$126,MATCH($Q455&amp;"/"&amp;N$348,$2:$2,0),FALSE),IFERROR(VLOOKUP($B$453,$4:$126,MATCH($Q454&amp;"/"&amp;N$348,$2:$2,0),FALSE),""))))</f>
        <v>75563983.959999993</v>
      </c>
      <c r="O457" s="8">
        <f>IFERROR(VLOOKUP($B$453,$4:$126,MATCH($Q457&amp;"/"&amp;O$348,$2:$2,0),FALSE),IFERROR(VLOOKUP($B$453,$4:$126,MATCH($Q456&amp;"/"&amp;O$348,$2:$2,0),FALSE),IFERROR(VLOOKUP($B$453,$4:$126,MATCH($Q455&amp;"/"&amp;O$348,$2:$2,0),FALSE),IFERROR(VLOOKUP($B$453,$4:$126,MATCH($Q454&amp;"/"&amp;O$348,$2:$2,0),FALSE),""))))</f>
        <v>78545276</v>
      </c>
      <c r="P457" s="6"/>
      <c r="Q457" s="9" t="s">
        <v>15</v>
      </c>
    </row>
    <row r="458" spans="1:18" x14ac:dyDescent="0.3">
      <c r="A458" s="85"/>
      <c r="B458" s="12">
        <f t="shared" ref="B458:M458" si="43">+B457/B$402</f>
        <v>0.56934985249875181</v>
      </c>
      <c r="C458" s="12">
        <f t="shared" si="43"/>
        <v>0.57277192875733973</v>
      </c>
      <c r="D458" s="12">
        <f t="shared" si="43"/>
        <v>0.42250511408293939</v>
      </c>
      <c r="E458" s="12">
        <f t="shared" si="43"/>
        <v>0.45289738591431705</v>
      </c>
      <c r="F458" s="12">
        <f t="shared" si="43"/>
        <v>0.42937567154061473</v>
      </c>
      <c r="G458" s="12">
        <f t="shared" si="43"/>
        <v>0.4083715018572176</v>
      </c>
      <c r="H458" s="12">
        <f t="shared" si="43"/>
        <v>0.37000546014662311</v>
      </c>
      <c r="I458" s="12">
        <f t="shared" si="43"/>
        <v>0.2661531326574389</v>
      </c>
      <c r="J458" s="12">
        <f t="shared" si="43"/>
        <v>0.15441952086441313</v>
      </c>
      <c r="K458" s="12">
        <f t="shared" si="43"/>
        <v>0.17714233576510016</v>
      </c>
      <c r="L458" s="12">
        <f t="shared" si="43"/>
        <v>0.19800362364500662</v>
      </c>
      <c r="M458" s="12">
        <f t="shared" si="43"/>
        <v>0.23912144551797546</v>
      </c>
      <c r="N458" s="12">
        <f>+N457/N$402</f>
        <v>0.21579192781762799</v>
      </c>
      <c r="O458" s="12">
        <f>+O457/O$402</f>
        <v>0.21248782142281622</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28647944</v>
      </c>
      <c r="C461" s="7">
        <f t="shared" si="44"/>
        <v>26299969</v>
      </c>
      <c r="D461" s="7">
        <f t="shared" si="44"/>
        <v>26964600</v>
      </c>
      <c r="E461" s="7">
        <f t="shared" si="44"/>
        <v>31147620</v>
      </c>
      <c r="F461" s="7">
        <f t="shared" si="44"/>
        <v>35177585</v>
      </c>
      <c r="G461" s="7">
        <f t="shared" si="44"/>
        <v>37491938</v>
      </c>
      <c r="H461" s="7">
        <f t="shared" si="44"/>
        <v>36699408</v>
      </c>
      <c r="I461" s="7">
        <f t="shared" si="44"/>
        <v>40579235</v>
      </c>
      <c r="J461" s="7">
        <f t="shared" si="44"/>
        <v>37252268</v>
      </c>
      <c r="K461" s="7">
        <f t="shared" si="44"/>
        <v>38858020</v>
      </c>
      <c r="L461" s="7">
        <f t="shared" si="44"/>
        <v>40933418</v>
      </c>
      <c r="M461" s="7">
        <f t="shared" si="44"/>
        <v>43261680</v>
      </c>
      <c r="N461" s="7">
        <f t="shared" si="44"/>
        <v>42845398</v>
      </c>
      <c r="O461" s="7">
        <f t="shared" si="44"/>
        <v>45861167</v>
      </c>
      <c r="P461" s="17"/>
      <c r="Q461" s="9" t="s">
        <v>12</v>
      </c>
      <c r="R461" s="88"/>
    </row>
    <row r="462" spans="1:18" x14ac:dyDescent="0.3">
      <c r="B462" s="7">
        <f t="shared" si="44"/>
        <v>28345354</v>
      </c>
      <c r="C462" s="7">
        <f t="shared" si="44"/>
        <v>25197649</v>
      </c>
      <c r="D462" s="7">
        <f t="shared" si="44"/>
        <v>26523085</v>
      </c>
      <c r="E462" s="7">
        <f t="shared" si="44"/>
        <v>31110106</v>
      </c>
      <c r="F462" s="7">
        <f t="shared" si="44"/>
        <v>34487686</v>
      </c>
      <c r="G462" s="7">
        <f t="shared" si="44"/>
        <v>36007459</v>
      </c>
      <c r="H462" s="7">
        <f t="shared" si="44"/>
        <v>36677727</v>
      </c>
      <c r="I462" s="7">
        <f t="shared" si="44"/>
        <v>38134686</v>
      </c>
      <c r="J462" s="7">
        <f t="shared" si="44"/>
        <v>36482405</v>
      </c>
      <c r="K462" s="7">
        <f t="shared" si="44"/>
        <v>39078539</v>
      </c>
      <c r="L462" s="7">
        <f t="shared" si="44"/>
        <v>42227959</v>
      </c>
      <c r="M462" s="7">
        <f t="shared" si="44"/>
        <v>44081425</v>
      </c>
      <c r="N462" s="7">
        <f t="shared" si="44"/>
        <v>42255889</v>
      </c>
      <c r="O462" s="7">
        <f t="shared" si="44"/>
        <v>42756917</v>
      </c>
      <c r="P462" s="17"/>
      <c r="Q462" s="9" t="s">
        <v>13</v>
      </c>
    </row>
    <row r="463" spans="1:18" x14ac:dyDescent="0.3">
      <c r="B463" s="7">
        <f t="shared" si="44"/>
        <v>27527858</v>
      </c>
      <c r="C463" s="7">
        <f t="shared" si="44"/>
        <v>24970700</v>
      </c>
      <c r="D463" s="7">
        <f t="shared" si="44"/>
        <v>27642168</v>
      </c>
      <c r="E463" s="7">
        <f t="shared" si="44"/>
        <v>31013783</v>
      </c>
      <c r="F463" s="7">
        <f t="shared" si="44"/>
        <v>33721185</v>
      </c>
      <c r="G463" s="7">
        <f t="shared" si="44"/>
        <v>33476521</v>
      </c>
      <c r="H463" s="7">
        <f t="shared" si="44"/>
        <v>35489886</v>
      </c>
      <c r="I463" s="7">
        <f t="shared" si="44"/>
        <v>36778208</v>
      </c>
      <c r="J463" s="7">
        <f t="shared" si="44"/>
        <v>37095716</v>
      </c>
      <c r="K463" s="7">
        <f t="shared" si="44"/>
        <v>38579765</v>
      </c>
      <c r="L463" s="7">
        <f t="shared" si="44"/>
        <v>42110008</v>
      </c>
      <c r="M463" s="7">
        <f t="shared" si="44"/>
        <v>44732915</v>
      </c>
      <c r="N463" s="7">
        <f t="shared" si="44"/>
        <v>41715008</v>
      </c>
      <c r="O463" s="7" t="str">
        <f t="shared" si="44"/>
        <v/>
      </c>
      <c r="P463" s="17"/>
      <c r="Q463" s="9" t="s">
        <v>14</v>
      </c>
    </row>
    <row r="464" spans="1:18" x14ac:dyDescent="0.3">
      <c r="B464" s="18">
        <f t="shared" si="44"/>
        <v>26270345</v>
      </c>
      <c r="C464" s="18">
        <f t="shared" si="44"/>
        <v>25983507.59</v>
      </c>
      <c r="D464" s="18">
        <f t="shared" si="44"/>
        <v>30149752.34</v>
      </c>
      <c r="E464" s="18">
        <f t="shared" si="44"/>
        <v>33165725.5</v>
      </c>
      <c r="F464" s="18">
        <f t="shared" si="44"/>
        <v>38181843.93</v>
      </c>
      <c r="G464" s="18">
        <f t="shared" si="44"/>
        <v>35822452.640000001</v>
      </c>
      <c r="H464" s="18">
        <f t="shared" si="44"/>
        <v>40462026.130000003</v>
      </c>
      <c r="I464" s="18">
        <f t="shared" si="44"/>
        <v>39784311.549999997</v>
      </c>
      <c r="J464" s="18">
        <f t="shared" si="44"/>
        <v>41319477.560000002</v>
      </c>
      <c r="K464" s="18">
        <f t="shared" si="44"/>
        <v>41205476.350000001</v>
      </c>
      <c r="L464" s="18">
        <f t="shared" si="44"/>
        <v>44584462.159999996</v>
      </c>
      <c r="M464" s="18">
        <f t="shared" si="44"/>
        <v>48817665.240000002</v>
      </c>
      <c r="N464" s="18">
        <f t="shared" si="44"/>
        <v>46073970.289999999</v>
      </c>
      <c r="O464" s="18" t="str">
        <f t="shared" si="44"/>
        <v/>
      </c>
      <c r="P464" s="17"/>
      <c r="Q464" s="9" t="s">
        <v>19</v>
      </c>
    </row>
    <row r="465" spans="1:17" x14ac:dyDescent="0.3">
      <c r="B465" s="16">
        <f>SUM(B461:B464)</f>
        <v>110791501</v>
      </c>
      <c r="C465" s="16">
        <f t="shared" ref="C465:M465" si="45">SUM(C461:C464)</f>
        <v>102451825.59</v>
      </c>
      <c r="D465" s="16">
        <f t="shared" si="45"/>
        <v>111279605.34</v>
      </c>
      <c r="E465" s="16">
        <f t="shared" si="45"/>
        <v>126437234.5</v>
      </c>
      <c r="F465" s="16">
        <f t="shared" si="45"/>
        <v>141568299.93000001</v>
      </c>
      <c r="G465" s="16">
        <f t="shared" si="45"/>
        <v>142798370.63999999</v>
      </c>
      <c r="H465" s="16">
        <f t="shared" si="45"/>
        <v>149329047.13</v>
      </c>
      <c r="I465" s="16">
        <f t="shared" si="45"/>
        <v>155276440.55000001</v>
      </c>
      <c r="J465" s="16">
        <f t="shared" si="45"/>
        <v>152149866.56</v>
      </c>
      <c r="K465" s="16">
        <f t="shared" si="45"/>
        <v>157721800.34999999</v>
      </c>
      <c r="L465" s="16">
        <f t="shared" si="45"/>
        <v>169855847.16</v>
      </c>
      <c r="M465" s="16">
        <f t="shared" si="45"/>
        <v>180893685.24000001</v>
      </c>
      <c r="N465" s="16">
        <f>IF(N462="",N461*4,IF(N463="",(N462+N461)*2,IF(N464="",((N463+N462+N461)/3)*4,SUM(N461:N464))))</f>
        <v>172890265.28999999</v>
      </c>
      <c r="O465" s="16">
        <f>IF(O462="",O461*4,IF(O463="",(O462+O461)*2,IF(O464="",((O463+O462+O461)/3)*4,SUM(O461:O464))))</f>
        <v>177236168</v>
      </c>
      <c r="P465" s="6"/>
      <c r="Q465" s="9" t="s">
        <v>15</v>
      </c>
    </row>
    <row r="466" spans="1:17" s="87" customFormat="1" x14ac:dyDescent="0.3">
      <c r="A466" s="86"/>
      <c r="B466" s="19"/>
      <c r="C466" s="20">
        <f t="shared" ref="C466:M466" si="46">C465/B465-1</f>
        <v>-7.5273602530215755E-2</v>
      </c>
      <c r="D466" s="20">
        <f t="shared" si="46"/>
        <v>8.6165177625313616E-2</v>
      </c>
      <c r="E466" s="20">
        <f t="shared" si="46"/>
        <v>0.13621210385935401</v>
      </c>
      <c r="F466" s="20">
        <f t="shared" si="46"/>
        <v>0.11967254337566202</v>
      </c>
      <c r="G466" s="20">
        <f t="shared" si="46"/>
        <v>8.6888852278950157E-3</v>
      </c>
      <c r="H466" s="20">
        <f t="shared" si="46"/>
        <v>4.5733550465110628E-2</v>
      </c>
      <c r="I466" s="20">
        <f t="shared" si="46"/>
        <v>3.9827438360484857E-2</v>
      </c>
      <c r="J466" s="20">
        <f t="shared" si="46"/>
        <v>-2.0135533625870505E-2</v>
      </c>
      <c r="K466" s="20">
        <f t="shared" si="46"/>
        <v>3.6621351802518465E-2</v>
      </c>
      <c r="L466" s="20">
        <f t="shared" si="46"/>
        <v>7.6933225356757173E-2</v>
      </c>
      <c r="M466" s="20">
        <f t="shared" si="46"/>
        <v>6.4983562618263324E-2</v>
      </c>
      <c r="N466" s="12">
        <f>N465/M465-1</f>
        <v>-4.4243777439668563E-2</v>
      </c>
      <c r="O466" s="12">
        <f>O465/N465-1</f>
        <v>2.5136769283743865E-2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191749</v>
      </c>
      <c r="C468" s="7">
        <f t="shared" si="47"/>
        <v>183861</v>
      </c>
      <c r="D468" s="7">
        <f t="shared" si="47"/>
        <v>176814</v>
      </c>
      <c r="E468" s="7">
        <f t="shared" si="47"/>
        <v>52916</v>
      </c>
      <c r="F468" s="7">
        <f t="shared" si="47"/>
        <v>257637</v>
      </c>
      <c r="G468" s="7">
        <f t="shared" si="47"/>
        <v>85521</v>
      </c>
      <c r="H468" s="7">
        <f t="shared" si="47"/>
        <v>125751</v>
      </c>
      <c r="I468" s="7">
        <f t="shared" si="47"/>
        <v>164854</v>
      </c>
      <c r="J468" s="7">
        <f t="shared" si="47"/>
        <v>145436</v>
      </c>
      <c r="K468" s="7">
        <f t="shared" si="47"/>
        <v>206924</v>
      </c>
      <c r="L468" s="7">
        <f t="shared" si="47"/>
        <v>259958</v>
      </c>
      <c r="M468" s="7">
        <f t="shared" si="47"/>
        <v>254863</v>
      </c>
      <c r="N468" s="7">
        <f t="shared" si="47"/>
        <v>226864</v>
      </c>
      <c r="O468" s="7">
        <f t="shared" si="47"/>
        <v>158776</v>
      </c>
      <c r="P468" s="6"/>
      <c r="Q468" s="9" t="s">
        <v>12</v>
      </c>
    </row>
    <row r="469" spans="1:17" x14ac:dyDescent="0.3">
      <c r="B469" s="7">
        <f t="shared" si="47"/>
        <v>1944118</v>
      </c>
      <c r="C469" s="7">
        <f t="shared" si="47"/>
        <v>137563</v>
      </c>
      <c r="D469" s="7">
        <f t="shared" si="47"/>
        <v>139898</v>
      </c>
      <c r="E469" s="7">
        <f t="shared" si="47"/>
        <v>214745</v>
      </c>
      <c r="F469" s="7">
        <f t="shared" si="47"/>
        <v>342028</v>
      </c>
      <c r="G469" s="7">
        <f t="shared" si="47"/>
        <v>255917</v>
      </c>
      <c r="H469" s="7">
        <f t="shared" si="47"/>
        <v>167996</v>
      </c>
      <c r="I469" s="7">
        <f t="shared" si="47"/>
        <v>161610</v>
      </c>
      <c r="J469" s="7">
        <f t="shared" si="47"/>
        <v>148432</v>
      </c>
      <c r="K469" s="7">
        <f t="shared" si="47"/>
        <v>172194</v>
      </c>
      <c r="L469" s="7">
        <f t="shared" si="47"/>
        <v>155666</v>
      </c>
      <c r="M469" s="7">
        <f t="shared" si="47"/>
        <v>161601</v>
      </c>
      <c r="N469" s="7">
        <f t="shared" si="47"/>
        <v>81410</v>
      </c>
      <c r="O469" s="7">
        <f t="shared" si="47"/>
        <v>568221</v>
      </c>
      <c r="P469" s="6"/>
      <c r="Q469" s="9" t="s">
        <v>13</v>
      </c>
    </row>
    <row r="470" spans="1:17" x14ac:dyDescent="0.3">
      <c r="B470" s="7">
        <f t="shared" si="47"/>
        <v>183505</v>
      </c>
      <c r="C470" s="7">
        <f t="shared" si="47"/>
        <v>136360</v>
      </c>
      <c r="D470" s="7">
        <f t="shared" si="47"/>
        <v>150329</v>
      </c>
      <c r="E470" s="7">
        <f t="shared" si="47"/>
        <v>295515</v>
      </c>
      <c r="F470" s="7">
        <f t="shared" si="47"/>
        <v>368071</v>
      </c>
      <c r="G470" s="7">
        <f t="shared" si="47"/>
        <v>66474</v>
      </c>
      <c r="H470" s="7">
        <f t="shared" si="47"/>
        <v>220995</v>
      </c>
      <c r="I470" s="7">
        <f t="shared" si="47"/>
        <v>262795</v>
      </c>
      <c r="J470" s="7">
        <f t="shared" si="47"/>
        <v>132310</v>
      </c>
      <c r="K470" s="7">
        <f t="shared" si="47"/>
        <v>119957</v>
      </c>
      <c r="L470" s="7">
        <f t="shared" si="47"/>
        <v>192923</v>
      </c>
      <c r="M470" s="7">
        <f t="shared" si="47"/>
        <v>163061</v>
      </c>
      <c r="N470" s="7">
        <f t="shared" si="47"/>
        <v>399734</v>
      </c>
      <c r="O470" s="7" t="str">
        <f t="shared" si="47"/>
        <v/>
      </c>
      <c r="P470" s="6"/>
      <c r="Q470" s="9" t="s">
        <v>14</v>
      </c>
    </row>
    <row r="471" spans="1:17" x14ac:dyDescent="0.3">
      <c r="B471" s="18">
        <f t="shared" si="47"/>
        <v>246181</v>
      </c>
      <c r="C471" s="18">
        <f t="shared" si="47"/>
        <v>230251.4</v>
      </c>
      <c r="D471" s="18">
        <f t="shared" si="47"/>
        <v>212119.6</v>
      </c>
      <c r="E471" s="18">
        <f t="shared" si="47"/>
        <v>223815.13</v>
      </c>
      <c r="F471" s="18">
        <f t="shared" si="47"/>
        <v>146066.87</v>
      </c>
      <c r="G471" s="18">
        <f t="shared" si="47"/>
        <v>621457.57999999996</v>
      </c>
      <c r="H471" s="18">
        <f t="shared" si="47"/>
        <v>185151.18</v>
      </c>
      <c r="I471" s="18">
        <f t="shared" si="47"/>
        <v>149554.06</v>
      </c>
      <c r="J471" s="18">
        <f t="shared" si="47"/>
        <v>141949.14000000001</v>
      </c>
      <c r="K471" s="18">
        <f t="shared" si="47"/>
        <v>250921.9</v>
      </c>
      <c r="L471" s="18">
        <f t="shared" si="47"/>
        <v>39056.29</v>
      </c>
      <c r="M471" s="18">
        <f t="shared" si="47"/>
        <v>266974.40999999997</v>
      </c>
      <c r="N471" s="18">
        <f t="shared" si="47"/>
        <v>-210444.24</v>
      </c>
      <c r="O471" s="18" t="str">
        <f t="shared" si="47"/>
        <v/>
      </c>
      <c r="P471" s="6"/>
      <c r="Q471" s="9" t="s">
        <v>19</v>
      </c>
    </row>
    <row r="472" spans="1:17" x14ac:dyDescent="0.3">
      <c r="B472" s="7">
        <f>SUM(B468:B471)</f>
        <v>2565553</v>
      </c>
      <c r="C472" s="112">
        <f t="shared" ref="C472:M472" si="48">SUM(C468:C471)</f>
        <v>688035.4</v>
      </c>
      <c r="D472" s="112">
        <f t="shared" si="48"/>
        <v>679160.6</v>
      </c>
      <c r="E472" s="112">
        <f t="shared" si="48"/>
        <v>786991.13</v>
      </c>
      <c r="F472" s="112">
        <f t="shared" si="48"/>
        <v>1113802.8700000001</v>
      </c>
      <c r="G472" s="112">
        <f t="shared" si="48"/>
        <v>1029369.58</v>
      </c>
      <c r="H472" s="112">
        <f t="shared" si="48"/>
        <v>699893.17999999993</v>
      </c>
      <c r="I472" s="112">
        <f t="shared" si="48"/>
        <v>738813.06</v>
      </c>
      <c r="J472" s="112">
        <f t="shared" si="48"/>
        <v>568127.14</v>
      </c>
      <c r="K472" s="112">
        <f t="shared" si="48"/>
        <v>749996.9</v>
      </c>
      <c r="L472" s="112">
        <f t="shared" si="48"/>
        <v>647603.29</v>
      </c>
      <c r="M472" s="112">
        <f t="shared" si="48"/>
        <v>846499.40999999992</v>
      </c>
      <c r="N472" s="112">
        <f>IF(N469="",N468*4,IF(N470="",(N469+N468)*2,IF(N471="",((N470+N469+N468)/3)*4,SUM(N468:N471))))</f>
        <v>497563.76</v>
      </c>
      <c r="O472" s="112">
        <f>IF(O469="",O468*4,IF(O470="",(O469+O468)*2,IF(O471="",((O470+O469+O468)/3)*4,SUM(O468:O471))))</f>
        <v>1453994</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0</v>
      </c>
      <c r="C474" s="7">
        <f t="shared" si="49"/>
        <v>0</v>
      </c>
      <c r="D474" s="7">
        <f t="shared" si="49"/>
        <v>0</v>
      </c>
      <c r="E474" s="7">
        <f t="shared" si="49"/>
        <v>100814</v>
      </c>
      <c r="F474" s="7">
        <f t="shared" si="49"/>
        <v>0</v>
      </c>
      <c r="G474" s="7">
        <f t="shared" si="49"/>
        <v>181271</v>
      </c>
      <c r="H474" s="7">
        <f t="shared" si="49"/>
        <v>0</v>
      </c>
      <c r="I474" s="7">
        <f t="shared" si="49"/>
        <v>0</v>
      </c>
      <c r="J474" s="7">
        <f t="shared" si="49"/>
        <v>0</v>
      </c>
      <c r="K474" s="7">
        <f t="shared" si="49"/>
        <v>0</v>
      </c>
      <c r="L474" s="7">
        <f t="shared" si="49"/>
        <v>48275</v>
      </c>
      <c r="M474" s="7">
        <f t="shared" si="49"/>
        <v>0</v>
      </c>
      <c r="N474" s="7">
        <f t="shared" si="49"/>
        <v>0</v>
      </c>
      <c r="O474" s="7">
        <f t="shared" si="49"/>
        <v>63729</v>
      </c>
      <c r="P474" s="6"/>
      <c r="Q474" s="9" t="s">
        <v>12</v>
      </c>
    </row>
    <row r="475" spans="1:17" x14ac:dyDescent="0.3">
      <c r="B475" s="7">
        <f t="shared" si="49"/>
        <v>0</v>
      </c>
      <c r="C475" s="7">
        <f t="shared" si="49"/>
        <v>0</v>
      </c>
      <c r="D475" s="7">
        <f t="shared" si="49"/>
        <v>0</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102620</v>
      </c>
      <c r="O475" s="7">
        <f t="shared" si="49"/>
        <v>55935</v>
      </c>
      <c r="P475" s="6"/>
      <c r="Q475" s="9" t="s">
        <v>13</v>
      </c>
    </row>
    <row r="476" spans="1:17" x14ac:dyDescent="0.3">
      <c r="B476" s="7">
        <f t="shared" si="49"/>
        <v>0</v>
      </c>
      <c r="C476" s="7">
        <f t="shared" si="49"/>
        <v>0</v>
      </c>
      <c r="D476" s="7">
        <f t="shared" si="49"/>
        <v>0</v>
      </c>
      <c r="E476" s="7">
        <f t="shared" si="49"/>
        <v>0</v>
      </c>
      <c r="F476" s="7">
        <f t="shared" si="49"/>
        <v>0</v>
      </c>
      <c r="G476" s="7">
        <f t="shared" si="49"/>
        <v>122596</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0</v>
      </c>
      <c r="C477" s="18">
        <f t="shared" si="49"/>
        <v>0</v>
      </c>
      <c r="D477" s="18">
        <f t="shared" si="49"/>
        <v>0</v>
      </c>
      <c r="E477" s="18">
        <f t="shared" si="49"/>
        <v>0</v>
      </c>
      <c r="F477" s="18">
        <f t="shared" si="49"/>
        <v>0</v>
      </c>
      <c r="G477" s="18">
        <f t="shared" si="49"/>
        <v>0</v>
      </c>
      <c r="H477" s="18">
        <f t="shared" si="49"/>
        <v>0</v>
      </c>
      <c r="I477" s="18">
        <f t="shared" si="49"/>
        <v>0</v>
      </c>
      <c r="J477" s="18">
        <f t="shared" si="49"/>
        <v>0</v>
      </c>
      <c r="K477" s="18">
        <f t="shared" si="49"/>
        <v>0</v>
      </c>
      <c r="L477" s="18">
        <f t="shared" si="49"/>
        <v>41237.26</v>
      </c>
      <c r="M477" s="18">
        <f t="shared" si="49"/>
        <v>0</v>
      </c>
      <c r="N477" s="18">
        <f t="shared" si="49"/>
        <v>0</v>
      </c>
      <c r="O477" s="18" t="str">
        <f t="shared" si="49"/>
        <v/>
      </c>
      <c r="P477" s="6"/>
      <c r="Q477" s="9" t="s">
        <v>19</v>
      </c>
    </row>
    <row r="478" spans="1:17" x14ac:dyDescent="0.3">
      <c r="B478" s="7">
        <f>SUM(B474:B477)</f>
        <v>0</v>
      </c>
      <c r="C478" s="112">
        <f t="shared" ref="C478:M478" si="50">SUM(C474:C477)</f>
        <v>0</v>
      </c>
      <c r="D478" s="112">
        <f t="shared" si="50"/>
        <v>0</v>
      </c>
      <c r="E478" s="112">
        <f t="shared" si="50"/>
        <v>100814</v>
      </c>
      <c r="F478" s="112">
        <f t="shared" si="50"/>
        <v>0</v>
      </c>
      <c r="G478" s="112">
        <f t="shared" si="50"/>
        <v>303867</v>
      </c>
      <c r="H478" s="112">
        <f t="shared" si="50"/>
        <v>0</v>
      </c>
      <c r="I478" s="112">
        <f t="shared" si="50"/>
        <v>0</v>
      </c>
      <c r="J478" s="112">
        <f t="shared" si="50"/>
        <v>0</v>
      </c>
      <c r="K478" s="112">
        <f t="shared" si="50"/>
        <v>0</v>
      </c>
      <c r="L478" s="112">
        <f t="shared" si="50"/>
        <v>89512.260000000009</v>
      </c>
      <c r="M478" s="112">
        <f t="shared" si="50"/>
        <v>0</v>
      </c>
      <c r="N478" s="112">
        <f>IF(N475="",N474*4,IF(N476="",(N475+N474)*2,IF(N477="",((N476+N475+N474)/3)*4,SUM(N474:N477))))</f>
        <v>102620</v>
      </c>
      <c r="O478" s="112">
        <f>IF(O475="",O474*4,IF(O476="",(O475+O474)*2,IF(O477="",((O476+O475+O474)/3)*4,SUM(O474:O477))))</f>
        <v>239328</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6983</v>
      </c>
      <c r="K480" s="7">
        <f t="shared" si="51"/>
        <v>3347</v>
      </c>
      <c r="L480" s="7">
        <f t="shared" si="51"/>
        <v>-12578</v>
      </c>
      <c r="M480" s="7">
        <f t="shared" si="51"/>
        <v>-16805</v>
      </c>
      <c r="N480" s="7">
        <f t="shared" si="51"/>
        <v>-7421</v>
      </c>
      <c r="O480" s="7">
        <f t="shared" si="51"/>
        <v>-60792</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-597</v>
      </c>
      <c r="I481" s="7">
        <f t="shared" si="51"/>
        <v>0</v>
      </c>
      <c r="J481" s="7">
        <f t="shared" si="51"/>
        <v>3428</v>
      </c>
      <c r="K481" s="7">
        <f t="shared" si="51"/>
        <v>2404</v>
      </c>
      <c r="L481" s="7">
        <f t="shared" si="51"/>
        <v>-23886</v>
      </c>
      <c r="M481" s="7">
        <f t="shared" si="51"/>
        <v>-23820</v>
      </c>
      <c r="N481" s="7">
        <f t="shared" si="51"/>
        <v>80</v>
      </c>
      <c r="O481" s="7">
        <f t="shared" si="51"/>
        <v>-32546</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-1850</v>
      </c>
      <c r="I482" s="7">
        <f t="shared" si="51"/>
        <v>-2978</v>
      </c>
      <c r="J482" s="7">
        <f t="shared" si="51"/>
        <v>764</v>
      </c>
      <c r="K482" s="7">
        <f t="shared" si="51"/>
        <v>3226</v>
      </c>
      <c r="L482" s="7">
        <f t="shared" si="51"/>
        <v>-32941</v>
      </c>
      <c r="M482" s="7">
        <f t="shared" si="51"/>
        <v>-25266</v>
      </c>
      <c r="N482" s="7">
        <f t="shared" si="51"/>
        <v>2553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-1178</v>
      </c>
      <c r="I483" s="18">
        <f t="shared" si="51"/>
        <v>-7897</v>
      </c>
      <c r="J483" s="18">
        <f t="shared" si="51"/>
        <v>12721.57</v>
      </c>
      <c r="K483" s="18">
        <f t="shared" si="51"/>
        <v>-3608.56</v>
      </c>
      <c r="L483" s="18">
        <f t="shared" si="51"/>
        <v>-53569.18</v>
      </c>
      <c r="M483" s="18">
        <f t="shared" si="51"/>
        <v>-19976.509999999998</v>
      </c>
      <c r="N483" s="18">
        <f t="shared" si="51"/>
        <v>-65519.07</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-3625</v>
      </c>
      <c r="I484" s="112">
        <f t="shared" si="52"/>
        <v>-10875</v>
      </c>
      <c r="J484" s="112">
        <f t="shared" si="52"/>
        <v>23896.57</v>
      </c>
      <c r="K484" s="112">
        <f t="shared" si="52"/>
        <v>5368.4400000000005</v>
      </c>
      <c r="L484" s="112">
        <f t="shared" si="52"/>
        <v>-122974.18</v>
      </c>
      <c r="M484" s="112">
        <f t="shared" si="52"/>
        <v>-85867.51</v>
      </c>
      <c r="N484" s="112">
        <f>IF(N481="",N480*4,IF(N482="",(N481+N480)*2,IF(N483="",((N482+N481+N480)/3)*4,SUM(N480:N483))))</f>
        <v>-70307.070000000007</v>
      </c>
      <c r="O484" s="112">
        <f>IF(O481="",O480*4,IF(O482="",(O481+O480)*2,IF(O483="",((O482+O481+O480)/3)*4,SUM(O480:O483))))</f>
        <v>-186676</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-134094</v>
      </c>
      <c r="C486" s="7">
        <f t="shared" si="53"/>
        <v>20837</v>
      </c>
      <c r="D486" s="7">
        <f t="shared" si="53"/>
        <v>-65939</v>
      </c>
      <c r="E486" s="7">
        <f t="shared" si="53"/>
        <v>17726</v>
      </c>
      <c r="F486" s="7">
        <f t="shared" si="53"/>
        <v>14294</v>
      </c>
      <c r="G486" s="7">
        <f t="shared" si="53"/>
        <v>171237</v>
      </c>
      <c r="H486" s="7">
        <f t="shared" si="53"/>
        <v>72451</v>
      </c>
      <c r="I486" s="7">
        <f t="shared" si="53"/>
        <v>136586</v>
      </c>
      <c r="J486" s="7">
        <f t="shared" si="53"/>
        <v>25217</v>
      </c>
      <c r="K486" s="7">
        <f t="shared" si="53"/>
        <v>150284</v>
      </c>
      <c r="L486" s="7">
        <f t="shared" si="53"/>
        <v>-129117</v>
      </c>
      <c r="M486" s="7">
        <f t="shared" si="53"/>
        <v>84063</v>
      </c>
      <c r="N486" s="7">
        <f t="shared" si="53"/>
        <v>-430493</v>
      </c>
      <c r="O486" s="7">
        <f t="shared" si="53"/>
        <v>-222918</v>
      </c>
      <c r="P486" s="6"/>
      <c r="Q486" s="9" t="s">
        <v>12</v>
      </c>
    </row>
    <row r="487" spans="2:17" x14ac:dyDescent="0.3">
      <c r="B487" s="7">
        <f t="shared" si="53"/>
        <v>41616</v>
      </c>
      <c r="C487" s="7">
        <f t="shared" si="53"/>
        <v>41018</v>
      </c>
      <c r="D487" s="7">
        <f t="shared" si="53"/>
        <v>-9929</v>
      </c>
      <c r="E487" s="7">
        <f t="shared" si="53"/>
        <v>10527</v>
      </c>
      <c r="F487" s="7">
        <f t="shared" si="53"/>
        <v>-11856</v>
      </c>
      <c r="G487" s="7">
        <f t="shared" si="53"/>
        <v>-154568</v>
      </c>
      <c r="H487" s="7">
        <f t="shared" si="53"/>
        <v>21577</v>
      </c>
      <c r="I487" s="7">
        <f t="shared" si="53"/>
        <v>28066</v>
      </c>
      <c r="J487" s="7">
        <f t="shared" si="53"/>
        <v>178526</v>
      </c>
      <c r="K487" s="7">
        <f t="shared" si="53"/>
        <v>11957</v>
      </c>
      <c r="L487" s="7">
        <f t="shared" si="53"/>
        <v>106243</v>
      </c>
      <c r="M487" s="7">
        <f t="shared" si="53"/>
        <v>252057</v>
      </c>
      <c r="N487" s="7">
        <f t="shared" si="53"/>
        <v>349872</v>
      </c>
      <c r="O487" s="7">
        <f t="shared" si="53"/>
        <v>-157445</v>
      </c>
      <c r="P487" s="6"/>
      <c r="Q487" s="9" t="s">
        <v>13</v>
      </c>
    </row>
    <row r="488" spans="2:17" x14ac:dyDescent="0.3">
      <c r="B488" s="7">
        <f t="shared" si="53"/>
        <v>-22765</v>
      </c>
      <c r="C488" s="7">
        <f t="shared" si="53"/>
        <v>10190</v>
      </c>
      <c r="D488" s="7">
        <f t="shared" si="53"/>
        <v>33416</v>
      </c>
      <c r="E488" s="7">
        <f t="shared" si="53"/>
        <v>15493</v>
      </c>
      <c r="F488" s="7">
        <f t="shared" si="53"/>
        <v>0</v>
      </c>
      <c r="G488" s="7">
        <f t="shared" si="53"/>
        <v>-34741</v>
      </c>
      <c r="H488" s="7">
        <f t="shared" si="53"/>
        <v>120498</v>
      </c>
      <c r="I488" s="7">
        <f t="shared" si="53"/>
        <v>-132171</v>
      </c>
      <c r="J488" s="7">
        <f t="shared" si="53"/>
        <v>67395</v>
      </c>
      <c r="K488" s="7">
        <f t="shared" si="53"/>
        <v>41225</v>
      </c>
      <c r="L488" s="7">
        <f t="shared" si="53"/>
        <v>12426</v>
      </c>
      <c r="M488" s="7">
        <f t="shared" si="53"/>
        <v>-43537</v>
      </c>
      <c r="N488" s="7">
        <f t="shared" si="53"/>
        <v>-360763</v>
      </c>
      <c r="O488" s="7" t="str">
        <f t="shared" si="53"/>
        <v/>
      </c>
      <c r="P488" s="6"/>
      <c r="Q488" s="9" t="s">
        <v>14</v>
      </c>
    </row>
    <row r="489" spans="2:17" x14ac:dyDescent="0.3">
      <c r="B489" s="18">
        <f t="shared" si="53"/>
        <v>40293</v>
      </c>
      <c r="C489" s="18">
        <f t="shared" si="53"/>
        <v>805.22</v>
      </c>
      <c r="D489" s="18">
        <f t="shared" si="53"/>
        <v>39649.51</v>
      </c>
      <c r="E489" s="18">
        <f t="shared" si="53"/>
        <v>3035.46</v>
      </c>
      <c r="F489" s="18">
        <f t="shared" si="53"/>
        <v>25576.87</v>
      </c>
      <c r="G489" s="18">
        <f t="shared" si="53"/>
        <v>-214929.95</v>
      </c>
      <c r="H489" s="18">
        <f t="shared" si="53"/>
        <v>-25591.66</v>
      </c>
      <c r="I489" s="18">
        <f t="shared" si="53"/>
        <v>196298.75</v>
      </c>
      <c r="J489" s="18">
        <f t="shared" si="53"/>
        <v>6023.09</v>
      </c>
      <c r="K489" s="18">
        <f t="shared" si="53"/>
        <v>21451.35</v>
      </c>
      <c r="L489" s="18">
        <f t="shared" si="53"/>
        <v>129079.11</v>
      </c>
      <c r="M489" s="18">
        <f t="shared" si="53"/>
        <v>15827.19</v>
      </c>
      <c r="N489" s="18">
        <f t="shared" si="53"/>
        <v>719445.64</v>
      </c>
      <c r="O489" s="18" t="str">
        <f t="shared" si="53"/>
        <v/>
      </c>
      <c r="P489" s="6"/>
      <c r="Q489" s="9" t="s">
        <v>19</v>
      </c>
    </row>
    <row r="490" spans="2:17" x14ac:dyDescent="0.3">
      <c r="B490" s="7">
        <f>SUM(B486:B489)</f>
        <v>-74950</v>
      </c>
      <c r="C490" s="112">
        <f t="shared" ref="C490:M490" si="54">SUM(C486:C489)</f>
        <v>72850.22</v>
      </c>
      <c r="D490" s="112">
        <f t="shared" si="54"/>
        <v>-2802.489999999998</v>
      </c>
      <c r="E490" s="112">
        <f t="shared" si="54"/>
        <v>46781.46</v>
      </c>
      <c r="F490" s="112">
        <f t="shared" si="54"/>
        <v>28014.87</v>
      </c>
      <c r="G490" s="112">
        <f t="shared" si="54"/>
        <v>-233001.95</v>
      </c>
      <c r="H490" s="112">
        <f t="shared" si="54"/>
        <v>188934.34</v>
      </c>
      <c r="I490" s="112">
        <f t="shared" si="54"/>
        <v>228779.75</v>
      </c>
      <c r="J490" s="112">
        <f t="shared" si="54"/>
        <v>277161.09000000003</v>
      </c>
      <c r="K490" s="112">
        <f t="shared" si="54"/>
        <v>224917.35</v>
      </c>
      <c r="L490" s="112">
        <f t="shared" si="54"/>
        <v>118631.11</v>
      </c>
      <c r="M490" s="112">
        <f t="shared" si="54"/>
        <v>308410.19</v>
      </c>
      <c r="N490" s="112">
        <f>IF(N487="",N486*4,IF(N488="",(N487+N486)*2,IF(N489="",((N488+N487+N486)/3)*4,SUM(N486:N489))))</f>
        <v>278061.64</v>
      </c>
      <c r="O490" s="112">
        <f>IF(O487="",O486*4,IF(O488="",(O487+O486)*2,IF(O489="",((O488+O487+O486)/3)*4,SUM(O486:O489))))</f>
        <v>-760726</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28839693</v>
      </c>
      <c r="C492" s="7">
        <f t="shared" si="55"/>
        <v>26483830</v>
      </c>
      <c r="D492" s="7">
        <f t="shared" si="55"/>
        <v>27141414</v>
      </c>
      <c r="E492" s="7">
        <f t="shared" si="55"/>
        <v>31301350</v>
      </c>
      <c r="F492" s="7">
        <f t="shared" si="55"/>
        <v>35435222</v>
      </c>
      <c r="G492" s="7">
        <f t="shared" si="55"/>
        <v>37758730</v>
      </c>
      <c r="H492" s="7">
        <f t="shared" si="55"/>
        <v>36825159</v>
      </c>
      <c r="I492" s="7">
        <f t="shared" si="55"/>
        <v>40744089</v>
      </c>
      <c r="J492" s="7">
        <f t="shared" si="55"/>
        <v>37397704</v>
      </c>
      <c r="K492" s="7">
        <f t="shared" si="55"/>
        <v>39064944</v>
      </c>
      <c r="L492" s="7">
        <f t="shared" si="55"/>
        <v>41241651</v>
      </c>
      <c r="M492" s="7">
        <f t="shared" si="55"/>
        <v>43516543</v>
      </c>
      <c r="N492" s="7">
        <f t="shared" si="55"/>
        <v>43072262</v>
      </c>
      <c r="O492" s="7">
        <f t="shared" si="55"/>
        <v>46083672</v>
      </c>
      <c r="P492" s="6"/>
      <c r="Q492" s="9" t="s">
        <v>12</v>
      </c>
    </row>
    <row r="493" spans="2:17" s="2" customFormat="1" x14ac:dyDescent="0.3">
      <c r="B493" s="7">
        <f t="shared" si="55"/>
        <v>30289472</v>
      </c>
      <c r="C493" s="7">
        <f t="shared" si="55"/>
        <v>25335212</v>
      </c>
      <c r="D493" s="7">
        <f t="shared" si="55"/>
        <v>26662983</v>
      </c>
      <c r="E493" s="7">
        <f t="shared" si="55"/>
        <v>31324851</v>
      </c>
      <c r="F493" s="7">
        <f t="shared" si="55"/>
        <v>34829714</v>
      </c>
      <c r="G493" s="7">
        <f t="shared" si="55"/>
        <v>36263376</v>
      </c>
      <c r="H493" s="7">
        <f t="shared" si="55"/>
        <v>36845723</v>
      </c>
      <c r="I493" s="7">
        <f t="shared" si="55"/>
        <v>38296296</v>
      </c>
      <c r="J493" s="7">
        <f t="shared" si="55"/>
        <v>36630837</v>
      </c>
      <c r="K493" s="7">
        <f t="shared" si="55"/>
        <v>39250733</v>
      </c>
      <c r="L493" s="7">
        <f t="shared" si="55"/>
        <v>42383625</v>
      </c>
      <c r="M493" s="7">
        <f t="shared" si="55"/>
        <v>44243026</v>
      </c>
      <c r="N493" s="7">
        <f t="shared" si="55"/>
        <v>42439919</v>
      </c>
      <c r="O493" s="7">
        <f t="shared" si="55"/>
        <v>43381073</v>
      </c>
      <c r="P493" s="6"/>
      <c r="Q493" s="9" t="s">
        <v>13</v>
      </c>
    </row>
    <row r="494" spans="2:17" s="2" customFormat="1" x14ac:dyDescent="0.3">
      <c r="B494" s="7">
        <f t="shared" si="55"/>
        <v>27711363</v>
      </c>
      <c r="C494" s="7">
        <f t="shared" si="55"/>
        <v>25107060</v>
      </c>
      <c r="D494" s="7">
        <f t="shared" si="55"/>
        <v>27792497</v>
      </c>
      <c r="E494" s="7">
        <f t="shared" si="55"/>
        <v>31309298</v>
      </c>
      <c r="F494" s="7">
        <f t="shared" si="55"/>
        <v>34089256</v>
      </c>
      <c r="G494" s="7">
        <f t="shared" si="55"/>
        <v>33665591</v>
      </c>
      <c r="H494" s="7">
        <f t="shared" si="55"/>
        <v>35710881</v>
      </c>
      <c r="I494" s="7">
        <f t="shared" si="55"/>
        <v>37041003</v>
      </c>
      <c r="J494" s="7">
        <f t="shared" si="55"/>
        <v>37228026</v>
      </c>
      <c r="K494" s="7">
        <f t="shared" si="55"/>
        <v>38699722</v>
      </c>
      <c r="L494" s="7">
        <f t="shared" si="55"/>
        <v>42302931</v>
      </c>
      <c r="M494" s="7">
        <f t="shared" si="55"/>
        <v>44895976</v>
      </c>
      <c r="N494" s="7">
        <f t="shared" si="55"/>
        <v>42114742</v>
      </c>
      <c r="O494" s="7" t="str">
        <f t="shared" si="55"/>
        <v/>
      </c>
      <c r="P494" s="6"/>
      <c r="Q494" s="9" t="s">
        <v>14</v>
      </c>
    </row>
    <row r="495" spans="2:17" s="2" customFormat="1" x14ac:dyDescent="0.3">
      <c r="B495" s="7">
        <f t="shared" si="55"/>
        <v>26516526</v>
      </c>
      <c r="C495" s="7">
        <f t="shared" si="55"/>
        <v>26213758.989999998</v>
      </c>
      <c r="D495" s="7">
        <f t="shared" si="55"/>
        <v>30361871.940000001</v>
      </c>
      <c r="E495" s="7">
        <f t="shared" si="55"/>
        <v>33389540.629999999</v>
      </c>
      <c r="F495" s="7">
        <f t="shared" si="55"/>
        <v>38327910.799999997</v>
      </c>
      <c r="G495" s="7">
        <f t="shared" si="55"/>
        <v>35981432.219999999</v>
      </c>
      <c r="H495" s="7">
        <f t="shared" si="55"/>
        <v>40647177.310000002</v>
      </c>
      <c r="I495" s="7">
        <f t="shared" si="55"/>
        <v>39933865.609999999</v>
      </c>
      <c r="J495" s="7">
        <f t="shared" si="55"/>
        <v>41461426.700000003</v>
      </c>
      <c r="K495" s="7">
        <f t="shared" si="55"/>
        <v>41456398.25</v>
      </c>
      <c r="L495" s="7">
        <f t="shared" si="55"/>
        <v>44788467.490000002</v>
      </c>
      <c r="M495" s="7">
        <f t="shared" si="55"/>
        <v>49084639.649999999</v>
      </c>
      <c r="N495" s="7">
        <f t="shared" si="55"/>
        <v>45863526.049999997</v>
      </c>
      <c r="O495" s="7" t="str">
        <f t="shared" si="55"/>
        <v/>
      </c>
      <c r="P495" s="6"/>
      <c r="Q495" s="9" t="s">
        <v>19</v>
      </c>
    </row>
    <row r="496" spans="2:17" s="2" customFormat="1" x14ac:dyDescent="0.3">
      <c r="B496" s="16">
        <f>SUM(B492:B495)</f>
        <v>113357054</v>
      </c>
      <c r="C496" s="16">
        <f t="shared" ref="C496:M496" si="56">SUM(C492:C495)</f>
        <v>103139860.98999999</v>
      </c>
      <c r="D496" s="16">
        <f t="shared" si="56"/>
        <v>111958765.94</v>
      </c>
      <c r="E496" s="16">
        <f t="shared" si="56"/>
        <v>127325039.63</v>
      </c>
      <c r="F496" s="16">
        <f t="shared" si="56"/>
        <v>142682102.80000001</v>
      </c>
      <c r="G496" s="16">
        <f t="shared" si="56"/>
        <v>143669129.22</v>
      </c>
      <c r="H496" s="16">
        <f t="shared" si="56"/>
        <v>150028940.31</v>
      </c>
      <c r="I496" s="16">
        <f t="shared" si="56"/>
        <v>156015253.61000001</v>
      </c>
      <c r="J496" s="16">
        <f t="shared" si="56"/>
        <v>152717993.69999999</v>
      </c>
      <c r="K496" s="16">
        <f t="shared" si="56"/>
        <v>158471797.25</v>
      </c>
      <c r="L496" s="16">
        <f t="shared" si="56"/>
        <v>170716674.49000001</v>
      </c>
      <c r="M496" s="16">
        <f t="shared" si="56"/>
        <v>181740184.65000001</v>
      </c>
      <c r="N496" s="16">
        <f>IF(N493="",N492*4,IF(N494="",(N493+N492)*2,IF(N495="",((N494+N493+N492)/3)*4,SUM(N492:N495))))</f>
        <v>173490449.05000001</v>
      </c>
      <c r="O496" s="16">
        <f>IF(O493="",O492*4,IF(O494="",(O493+O492)*2,IF(O495="",((O494+O493+O492)/3)*4,SUM(O492:O495))))</f>
        <v>178929490</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18398899</v>
      </c>
      <c r="C499" s="7">
        <f t="shared" si="57"/>
        <v>17035536</v>
      </c>
      <c r="D499" s="7">
        <f t="shared" si="57"/>
        <v>16792153</v>
      </c>
      <c r="E499" s="7">
        <f t="shared" si="57"/>
        <v>18781280</v>
      </c>
      <c r="F499" s="7">
        <f t="shared" si="57"/>
        <v>20914973</v>
      </c>
      <c r="G499" s="7">
        <f t="shared" si="57"/>
        <v>22151410</v>
      </c>
      <c r="H499" s="7">
        <f t="shared" si="57"/>
        <v>20713338</v>
      </c>
      <c r="I499" s="7">
        <f t="shared" si="57"/>
        <v>23439396</v>
      </c>
      <c r="J499" s="7">
        <f t="shared" si="57"/>
        <v>19720665</v>
      </c>
      <c r="K499" s="7">
        <f t="shared" si="57"/>
        <v>23091467</v>
      </c>
      <c r="L499" s="7">
        <f t="shared" si="57"/>
        <v>23718485</v>
      </c>
      <c r="M499" s="7">
        <f t="shared" si="57"/>
        <v>26975846</v>
      </c>
      <c r="N499" s="7">
        <f t="shared" si="57"/>
        <v>26757027</v>
      </c>
      <c r="O499" s="7">
        <f t="shared" si="57"/>
        <v>30754689</v>
      </c>
      <c r="P499" s="6"/>
      <c r="Q499" s="9" t="s">
        <v>12</v>
      </c>
    </row>
    <row r="500" spans="1:17" x14ac:dyDescent="0.3">
      <c r="B500" s="7">
        <f t="shared" si="57"/>
        <v>18406264</v>
      </c>
      <c r="C500" s="7">
        <f t="shared" si="57"/>
        <v>16468749</v>
      </c>
      <c r="D500" s="7">
        <f t="shared" si="57"/>
        <v>16215506</v>
      </c>
      <c r="E500" s="7">
        <f t="shared" si="57"/>
        <v>18935652</v>
      </c>
      <c r="F500" s="7">
        <f t="shared" si="57"/>
        <v>20196214</v>
      </c>
      <c r="G500" s="7">
        <f t="shared" si="57"/>
        <v>20927121</v>
      </c>
      <c r="H500" s="7">
        <f t="shared" si="57"/>
        <v>20588163</v>
      </c>
      <c r="I500" s="7">
        <f t="shared" si="57"/>
        <v>20568941</v>
      </c>
      <c r="J500" s="7">
        <f t="shared" si="57"/>
        <v>17423563</v>
      </c>
      <c r="K500" s="7">
        <f t="shared" si="57"/>
        <v>22534844</v>
      </c>
      <c r="L500" s="7">
        <f t="shared" si="57"/>
        <v>25299374</v>
      </c>
      <c r="M500" s="7">
        <f t="shared" si="57"/>
        <v>26878981</v>
      </c>
      <c r="N500" s="7">
        <f t="shared" si="57"/>
        <v>26767296</v>
      </c>
      <c r="O500" s="7">
        <f t="shared" si="57"/>
        <v>27935309</v>
      </c>
      <c r="P500" s="6"/>
      <c r="Q500" s="9" t="s">
        <v>13</v>
      </c>
    </row>
    <row r="501" spans="1:17" x14ac:dyDescent="0.3">
      <c r="B501" s="7">
        <f t="shared" si="57"/>
        <v>18067541</v>
      </c>
      <c r="C501" s="7">
        <f t="shared" si="57"/>
        <v>16297856</v>
      </c>
      <c r="D501" s="7">
        <f t="shared" si="57"/>
        <v>17179718</v>
      </c>
      <c r="E501" s="7">
        <f t="shared" si="57"/>
        <v>18597484</v>
      </c>
      <c r="F501" s="7">
        <f t="shared" si="57"/>
        <v>19501216</v>
      </c>
      <c r="G501" s="7">
        <f t="shared" si="57"/>
        <v>18530756</v>
      </c>
      <c r="H501" s="7">
        <f t="shared" si="57"/>
        <v>19413036</v>
      </c>
      <c r="I501" s="7">
        <f t="shared" si="57"/>
        <v>20398847</v>
      </c>
      <c r="J501" s="7">
        <f t="shared" si="57"/>
        <v>20768335</v>
      </c>
      <c r="K501" s="7">
        <f t="shared" si="57"/>
        <v>22080239</v>
      </c>
      <c r="L501" s="7">
        <f t="shared" si="57"/>
        <v>26023392</v>
      </c>
      <c r="M501" s="7">
        <f t="shared" si="57"/>
        <v>26636611</v>
      </c>
      <c r="N501" s="7">
        <f t="shared" si="57"/>
        <v>26527521</v>
      </c>
      <c r="O501" s="7" t="str">
        <f t="shared" si="57"/>
        <v/>
      </c>
      <c r="P501" s="6"/>
      <c r="Q501" s="9" t="s">
        <v>14</v>
      </c>
    </row>
    <row r="502" spans="1:17" x14ac:dyDescent="0.3">
      <c r="B502" s="18">
        <f t="shared" si="57"/>
        <v>17166139</v>
      </c>
      <c r="C502" s="18">
        <f t="shared" si="57"/>
        <v>16513579.369999999</v>
      </c>
      <c r="D502" s="18">
        <f t="shared" si="57"/>
        <v>18515188.699999999</v>
      </c>
      <c r="E502" s="18">
        <f t="shared" si="57"/>
        <v>19905534.370000001</v>
      </c>
      <c r="F502" s="18">
        <f t="shared" si="57"/>
        <v>23357566.670000002</v>
      </c>
      <c r="G502" s="18">
        <f t="shared" si="57"/>
        <v>19547421.640000001</v>
      </c>
      <c r="H502" s="18">
        <f t="shared" si="57"/>
        <v>22833733.23</v>
      </c>
      <c r="I502" s="18">
        <f t="shared" si="57"/>
        <v>20411829.379999999</v>
      </c>
      <c r="J502" s="18">
        <f t="shared" si="57"/>
        <v>25079321.23</v>
      </c>
      <c r="K502" s="18">
        <f t="shared" si="57"/>
        <v>24552089.09</v>
      </c>
      <c r="L502" s="18">
        <f t="shared" si="57"/>
        <v>28414437.789999999</v>
      </c>
      <c r="M502" s="18">
        <f t="shared" si="57"/>
        <v>31408005.809999999</v>
      </c>
      <c r="N502" s="18">
        <f t="shared" si="57"/>
        <v>30796478.789999999</v>
      </c>
      <c r="O502" s="18" t="str">
        <f t="shared" si="57"/>
        <v/>
      </c>
      <c r="P502" s="6"/>
      <c r="Q502" s="9" t="s">
        <v>19</v>
      </c>
    </row>
    <row r="503" spans="1:17" x14ac:dyDescent="0.3">
      <c r="B503" s="18">
        <f>SUM(B499:B502)</f>
        <v>72038843</v>
      </c>
      <c r="C503" s="18">
        <f t="shared" ref="C503:M503" si="58">SUM(C499:C502)</f>
        <v>66315720.369999997</v>
      </c>
      <c r="D503" s="18">
        <f t="shared" si="58"/>
        <v>68702565.700000003</v>
      </c>
      <c r="E503" s="18">
        <f t="shared" si="58"/>
        <v>76219950.370000005</v>
      </c>
      <c r="F503" s="18">
        <f t="shared" si="58"/>
        <v>83969969.670000002</v>
      </c>
      <c r="G503" s="18">
        <f t="shared" si="58"/>
        <v>81156708.640000001</v>
      </c>
      <c r="H503" s="18">
        <f t="shared" si="58"/>
        <v>83548270.230000004</v>
      </c>
      <c r="I503" s="18">
        <f t="shared" si="58"/>
        <v>84819013.379999995</v>
      </c>
      <c r="J503" s="18">
        <f t="shared" si="58"/>
        <v>82991884.230000004</v>
      </c>
      <c r="K503" s="18">
        <f t="shared" si="58"/>
        <v>92258639.090000004</v>
      </c>
      <c r="L503" s="18">
        <f t="shared" si="58"/>
        <v>103455688.78999999</v>
      </c>
      <c r="M503" s="18">
        <f t="shared" si="58"/>
        <v>111899443.81</v>
      </c>
      <c r="N503" s="18">
        <f>IF(N500="",N499*4,IF(N501="",(N500+N499)*2,IF(N502="",((N501+N500+N499)/3)*4,SUM(N499:N502))))</f>
        <v>110848322.78999999</v>
      </c>
      <c r="O503" s="18">
        <f>IF(O500="",O499*4,IF(O501="",(O500+O499)*2,IF(O502="",((O501+O500+O499)/3)*4,SUM(O499:O502))))</f>
        <v>117379996</v>
      </c>
      <c r="P503" s="6"/>
      <c r="Q503" s="9" t="s">
        <v>15</v>
      </c>
    </row>
    <row r="504" spans="1:17" x14ac:dyDescent="0.3">
      <c r="B504" s="21">
        <f>B503/B$465</f>
        <v>0.65021993880198448</v>
      </c>
      <c r="C504" s="22">
        <f>C503/C$465</f>
        <v>0.64728685885391257</v>
      </c>
      <c r="D504" s="22">
        <f t="shared" ref="D504:O504" si="59">D503/D$465</f>
        <v>0.61738685619964651</v>
      </c>
      <c r="E504" s="22">
        <f t="shared" si="59"/>
        <v>0.6028283572589529</v>
      </c>
      <c r="F504" s="22">
        <f t="shared" si="59"/>
        <v>0.59314104719432159</v>
      </c>
      <c r="G504" s="22">
        <f t="shared" si="59"/>
        <v>0.56833077489797901</v>
      </c>
      <c r="H504" s="22">
        <f t="shared" si="59"/>
        <v>0.55949108251702806</v>
      </c>
      <c r="I504" s="22">
        <f t="shared" si="59"/>
        <v>0.54624521968410089</v>
      </c>
      <c r="J504" s="22">
        <f t="shared" si="59"/>
        <v>0.54546143290419724</v>
      </c>
      <c r="K504" s="22">
        <f t="shared" si="59"/>
        <v>0.5849453841210861</v>
      </c>
      <c r="L504" s="22">
        <f t="shared" si="59"/>
        <v>0.60907934887014692</v>
      </c>
      <c r="M504" s="22">
        <f t="shared" si="59"/>
        <v>0.61859231659489844</v>
      </c>
      <c r="N504" s="23">
        <f t="shared" si="59"/>
        <v>0.64114843368460883</v>
      </c>
      <c r="O504" s="23">
        <f t="shared" si="59"/>
        <v>0.66228015040361288</v>
      </c>
      <c r="P504" s="6"/>
      <c r="Q504" s="11" t="s">
        <v>2409</v>
      </c>
    </row>
    <row r="505" spans="1:17" s="87" customFormat="1" x14ac:dyDescent="0.3">
      <c r="A505" s="86"/>
      <c r="B505" s="19"/>
      <c r="C505" s="10">
        <f t="shared" ref="C505:M505" si="60">C503/B503-1</f>
        <v>-7.9444954855813044E-2</v>
      </c>
      <c r="D505" s="10">
        <f t="shared" si="60"/>
        <v>3.5992149624295866E-2</v>
      </c>
      <c r="E505" s="10">
        <f t="shared" si="60"/>
        <v>0.10941927122235562</v>
      </c>
      <c r="F505" s="10">
        <f t="shared" si="60"/>
        <v>0.10167966867438927</v>
      </c>
      <c r="G505" s="10">
        <f t="shared" si="60"/>
        <v>-3.3503180256656662E-2</v>
      </c>
      <c r="H505" s="10">
        <f t="shared" si="60"/>
        <v>2.9468439887189612E-2</v>
      </c>
      <c r="I505" s="10">
        <f t="shared" si="60"/>
        <v>1.5209688321514703E-2</v>
      </c>
      <c r="J505" s="10">
        <f t="shared" si="60"/>
        <v>-2.1541504400837796E-2</v>
      </c>
      <c r="K505" s="10">
        <f t="shared" si="60"/>
        <v>0.11165856693069554</v>
      </c>
      <c r="L505" s="10">
        <f t="shared" si="60"/>
        <v>0.12136586676806549</v>
      </c>
      <c r="M505" s="10">
        <f t="shared" si="60"/>
        <v>8.1617116649231436E-2</v>
      </c>
      <c r="N505" s="10">
        <f>N503/M503-1</f>
        <v>-9.3934427572738288E-3</v>
      </c>
      <c r="O505" s="10">
        <f>O503/N503-1</f>
        <v>5.8924420736379934E-2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10249045</v>
      </c>
      <c r="C507" s="16">
        <f t="shared" si="61"/>
        <v>9264433</v>
      </c>
      <c r="D507" s="16">
        <f t="shared" si="61"/>
        <v>10172447</v>
      </c>
      <c r="E507" s="16">
        <f t="shared" si="61"/>
        <v>12366340</v>
      </c>
      <c r="F507" s="16">
        <f t="shared" si="61"/>
        <v>14262612</v>
      </c>
      <c r="G507" s="16">
        <f t="shared" si="61"/>
        <v>15340528</v>
      </c>
      <c r="H507" s="16">
        <f t="shared" si="61"/>
        <v>15986070</v>
      </c>
      <c r="I507" s="16">
        <f t="shared" si="61"/>
        <v>17139839</v>
      </c>
      <c r="J507" s="16">
        <f t="shared" si="61"/>
        <v>17531603</v>
      </c>
      <c r="K507" s="16">
        <f t="shared" si="61"/>
        <v>15766553</v>
      </c>
      <c r="L507" s="16">
        <f t="shared" si="61"/>
        <v>17214933</v>
      </c>
      <c r="M507" s="16">
        <f t="shared" si="61"/>
        <v>16285834</v>
      </c>
      <c r="N507" s="16">
        <f t="shared" si="61"/>
        <v>16088371</v>
      </c>
      <c r="O507" s="16">
        <f t="shared" si="61"/>
        <v>15106478</v>
      </c>
      <c r="P507" s="6"/>
      <c r="Q507" s="9" t="s">
        <v>12</v>
      </c>
    </row>
    <row r="508" spans="1:17" x14ac:dyDescent="0.3">
      <c r="B508" s="7">
        <f t="shared" si="61"/>
        <v>9939090</v>
      </c>
      <c r="C508" s="7">
        <f t="shared" si="61"/>
        <v>8728900</v>
      </c>
      <c r="D508" s="7">
        <f t="shared" si="61"/>
        <v>10307579</v>
      </c>
      <c r="E508" s="7">
        <f t="shared" si="61"/>
        <v>12174454</v>
      </c>
      <c r="F508" s="7">
        <f t="shared" si="61"/>
        <v>14291472</v>
      </c>
      <c r="G508" s="7">
        <f t="shared" si="61"/>
        <v>15080338</v>
      </c>
      <c r="H508" s="7">
        <f t="shared" si="61"/>
        <v>16089564</v>
      </c>
      <c r="I508" s="7">
        <f t="shared" si="61"/>
        <v>17565745</v>
      </c>
      <c r="J508" s="7">
        <f t="shared" si="61"/>
        <v>19058842</v>
      </c>
      <c r="K508" s="7">
        <f t="shared" si="61"/>
        <v>16543695</v>
      </c>
      <c r="L508" s="7">
        <f t="shared" si="61"/>
        <v>16928585</v>
      </c>
      <c r="M508" s="7">
        <f t="shared" si="61"/>
        <v>17202444</v>
      </c>
      <c r="N508" s="7">
        <f t="shared" si="61"/>
        <v>15488593</v>
      </c>
      <c r="O508" s="7">
        <f t="shared" si="61"/>
        <v>14821608</v>
      </c>
      <c r="P508" s="6"/>
      <c r="Q508" s="9" t="s">
        <v>13</v>
      </c>
    </row>
    <row r="509" spans="1:17" x14ac:dyDescent="0.3">
      <c r="B509" s="7">
        <f t="shared" si="61"/>
        <v>9460317</v>
      </c>
      <c r="C509" s="7">
        <f t="shared" si="61"/>
        <v>8672844</v>
      </c>
      <c r="D509" s="7">
        <f t="shared" si="61"/>
        <v>10462450</v>
      </c>
      <c r="E509" s="7">
        <f t="shared" si="61"/>
        <v>12416299</v>
      </c>
      <c r="F509" s="7">
        <f t="shared" si="61"/>
        <v>14219969</v>
      </c>
      <c r="G509" s="7">
        <f t="shared" si="61"/>
        <v>14945765</v>
      </c>
      <c r="H509" s="7">
        <f t="shared" si="61"/>
        <v>16076850</v>
      </c>
      <c r="I509" s="7">
        <f t="shared" si="61"/>
        <v>16379361</v>
      </c>
      <c r="J509" s="7">
        <f t="shared" si="61"/>
        <v>16327381</v>
      </c>
      <c r="K509" s="7">
        <f t="shared" si="61"/>
        <v>16499526</v>
      </c>
      <c r="L509" s="7">
        <f t="shared" si="61"/>
        <v>16086616</v>
      </c>
      <c r="M509" s="7">
        <f t="shared" si="61"/>
        <v>18096304</v>
      </c>
      <c r="N509" s="7">
        <f t="shared" si="61"/>
        <v>15187487</v>
      </c>
      <c r="O509" s="7" t="str">
        <f t="shared" si="61"/>
        <v/>
      </c>
      <c r="P509" s="6"/>
      <c r="Q509" s="9" t="s">
        <v>14</v>
      </c>
    </row>
    <row r="510" spans="1:17" x14ac:dyDescent="0.3">
      <c r="B510" s="18">
        <f t="shared" si="61"/>
        <v>9104206</v>
      </c>
      <c r="C510" s="18">
        <f t="shared" si="61"/>
        <v>9469928.2200000007</v>
      </c>
      <c r="D510" s="18">
        <f t="shared" si="61"/>
        <v>11634563.640000001</v>
      </c>
      <c r="E510" s="18">
        <f t="shared" si="61"/>
        <v>13260191.129999999</v>
      </c>
      <c r="F510" s="18">
        <f t="shared" si="61"/>
        <v>14824277.259999998</v>
      </c>
      <c r="G510" s="18">
        <f t="shared" si="61"/>
        <v>16275031</v>
      </c>
      <c r="H510" s="18">
        <f t="shared" si="61"/>
        <v>17628292.900000002</v>
      </c>
      <c r="I510" s="18">
        <f t="shared" si="61"/>
        <v>19372482.169999998</v>
      </c>
      <c r="J510" s="18">
        <f t="shared" si="61"/>
        <v>16240156.330000002</v>
      </c>
      <c r="K510" s="18">
        <f t="shared" si="61"/>
        <v>16653387.260000002</v>
      </c>
      <c r="L510" s="18">
        <f t="shared" si="61"/>
        <v>16170024.369999997</v>
      </c>
      <c r="M510" s="18">
        <f t="shared" si="61"/>
        <v>17409659.430000003</v>
      </c>
      <c r="N510" s="18">
        <f t="shared" si="61"/>
        <v>15277491.5</v>
      </c>
      <c r="O510" s="18" t="str">
        <f t="shared" si="61"/>
        <v/>
      </c>
      <c r="P510" s="6"/>
      <c r="Q510" s="9" t="s">
        <v>19</v>
      </c>
    </row>
    <row r="511" spans="1:17" x14ac:dyDescent="0.3">
      <c r="B511" s="16">
        <f t="shared" si="61"/>
        <v>38752658</v>
      </c>
      <c r="C511" s="16">
        <f t="shared" si="61"/>
        <v>36136105.220000006</v>
      </c>
      <c r="D511" s="16">
        <f t="shared" si="61"/>
        <v>42577039.640000001</v>
      </c>
      <c r="E511" s="16">
        <f t="shared" si="61"/>
        <v>50217284.129999995</v>
      </c>
      <c r="F511" s="16">
        <f t="shared" si="61"/>
        <v>57598330.260000005</v>
      </c>
      <c r="G511" s="16">
        <f t="shared" si="61"/>
        <v>61641661.999999985</v>
      </c>
      <c r="H511" s="16">
        <f t="shared" si="61"/>
        <v>65780776.899999991</v>
      </c>
      <c r="I511" s="16">
        <f t="shared" si="61"/>
        <v>70457427.170000017</v>
      </c>
      <c r="J511" s="16">
        <f t="shared" si="61"/>
        <v>69157982.329999998</v>
      </c>
      <c r="K511" s="16">
        <f t="shared" si="61"/>
        <v>65463161.25999999</v>
      </c>
      <c r="L511" s="16">
        <f t="shared" si="61"/>
        <v>66400158.370000005</v>
      </c>
      <c r="M511" s="16">
        <f t="shared" si="61"/>
        <v>68994241.430000007</v>
      </c>
      <c r="N511" s="16">
        <f t="shared" si="61"/>
        <v>62041942.5</v>
      </c>
      <c r="O511" s="16">
        <f t="shared" si="61"/>
        <v>59856172</v>
      </c>
      <c r="P511" s="6"/>
      <c r="Q511" s="9" t="s">
        <v>15</v>
      </c>
    </row>
    <row r="512" spans="1:17" x14ac:dyDescent="0.3">
      <c r="B512" s="10">
        <f t="shared" ref="B512:O512" si="62">B511/B$465</f>
        <v>0.34978006119801552</v>
      </c>
      <c r="C512" s="10">
        <f t="shared" si="62"/>
        <v>0.35271314114608748</v>
      </c>
      <c r="D512" s="10">
        <f t="shared" si="62"/>
        <v>0.38261314380035344</v>
      </c>
      <c r="E512" s="10">
        <f t="shared" si="62"/>
        <v>0.3971716427410471</v>
      </c>
      <c r="F512" s="10">
        <f t="shared" si="62"/>
        <v>0.40685895280567846</v>
      </c>
      <c r="G512" s="10">
        <f t="shared" si="62"/>
        <v>0.43166922510202105</v>
      </c>
      <c r="H512" s="10">
        <f t="shared" si="62"/>
        <v>0.44050891748297188</v>
      </c>
      <c r="I512" s="10">
        <f t="shared" si="62"/>
        <v>0.45375478031589905</v>
      </c>
      <c r="J512" s="10">
        <f t="shared" si="62"/>
        <v>0.45453856709580276</v>
      </c>
      <c r="K512" s="10">
        <f t="shared" si="62"/>
        <v>0.41505461587891385</v>
      </c>
      <c r="L512" s="10">
        <f t="shared" si="62"/>
        <v>0.39092065112985308</v>
      </c>
      <c r="M512" s="10">
        <f t="shared" si="62"/>
        <v>0.38140768340510151</v>
      </c>
      <c r="N512" s="10">
        <f t="shared" si="62"/>
        <v>0.35885156631539117</v>
      </c>
      <c r="O512" s="10">
        <f t="shared" si="62"/>
        <v>0.33771984959638712</v>
      </c>
      <c r="P512" s="6"/>
      <c r="Q512" s="24" t="s">
        <v>23</v>
      </c>
    </row>
    <row r="513" spans="1:17" s="87" customFormat="1" x14ac:dyDescent="0.3">
      <c r="A513" s="86"/>
      <c r="B513" s="19"/>
      <c r="C513" s="10">
        <f t="shared" ref="C513:M513" si="63">C511/B511-1</f>
        <v>-6.751931132052913E-2</v>
      </c>
      <c r="D513" s="10">
        <f t="shared" si="63"/>
        <v>0.17824096926846367</v>
      </c>
      <c r="E513" s="10">
        <f t="shared" si="63"/>
        <v>0.1794451787771123</v>
      </c>
      <c r="F513" s="10">
        <f t="shared" si="63"/>
        <v>0.14698218467753699</v>
      </c>
      <c r="G513" s="10">
        <f t="shared" si="63"/>
        <v>7.0198766557091119E-2</v>
      </c>
      <c r="H513" s="10">
        <f t="shared" si="63"/>
        <v>6.7148009409610188E-2</v>
      </c>
      <c r="I513" s="10">
        <f t="shared" si="63"/>
        <v>7.1094482163223338E-2</v>
      </c>
      <c r="J513" s="10">
        <f t="shared" si="63"/>
        <v>-1.8442978862465598E-2</v>
      </c>
      <c r="K513" s="10">
        <f t="shared" si="63"/>
        <v>-5.3425807773996192E-2</v>
      </c>
      <c r="L513" s="10">
        <f t="shared" si="63"/>
        <v>1.4313349553629839E-2</v>
      </c>
      <c r="M513" s="10">
        <f t="shared" si="63"/>
        <v>3.9067422784522021E-2</v>
      </c>
      <c r="N513" s="10">
        <f>N511/M511-1</f>
        <v>-0.10076636521982274</v>
      </c>
      <c r="O513" s="10">
        <f>O511/N511-1</f>
        <v>-3.5230529733978E-2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f t="shared" ref="B516:O519" si="64">IFERROR(VLOOKUP($B$515,$130:$216,MATCH($Q516&amp;"/"&amp;B$348,$128:$128,0),FALSE),"")</f>
        <v>0</v>
      </c>
      <c r="C516" s="16">
        <f t="shared" si="64"/>
        <v>0</v>
      </c>
      <c r="D516" s="16">
        <f t="shared" si="64"/>
        <v>302372</v>
      </c>
      <c r="E516" s="16">
        <f t="shared" si="64"/>
        <v>509006</v>
      </c>
      <c r="F516" s="16">
        <f t="shared" si="64"/>
        <v>507562</v>
      </c>
      <c r="G516" s="16">
        <f t="shared" si="64"/>
        <v>706272</v>
      </c>
      <c r="H516" s="16">
        <f t="shared" si="64"/>
        <v>1185137</v>
      </c>
      <c r="I516" s="16">
        <f t="shared" si="64"/>
        <v>1331710</v>
      </c>
      <c r="J516" s="16">
        <f t="shared" si="64"/>
        <v>5075968</v>
      </c>
      <c r="K516" s="16">
        <f t="shared" si="64"/>
        <v>2156610</v>
      </c>
      <c r="L516" s="16">
        <f t="shared" si="64"/>
        <v>2249735</v>
      </c>
      <c r="M516" s="16">
        <f t="shared" si="64"/>
        <v>1933679</v>
      </c>
      <c r="N516" s="16">
        <f t="shared" si="64"/>
        <v>1761833</v>
      </c>
      <c r="O516" s="16">
        <f t="shared" si="64"/>
        <v>1642311</v>
      </c>
      <c r="P516" s="6"/>
      <c r="Q516" s="9" t="s">
        <v>12</v>
      </c>
    </row>
    <row r="517" spans="1:17" x14ac:dyDescent="0.3">
      <c r="B517" s="7">
        <f t="shared" si="64"/>
        <v>0</v>
      </c>
      <c r="C517" s="7">
        <f t="shared" si="64"/>
        <v>657864</v>
      </c>
      <c r="D517" s="7">
        <f t="shared" si="64"/>
        <v>622915</v>
      </c>
      <c r="E517" s="7">
        <f t="shared" si="64"/>
        <v>629834</v>
      </c>
      <c r="F517" s="7">
        <f t="shared" si="64"/>
        <v>749173</v>
      </c>
      <c r="G517" s="7">
        <f t="shared" si="64"/>
        <v>916699</v>
      </c>
      <c r="H517" s="7">
        <f t="shared" si="64"/>
        <v>1754179</v>
      </c>
      <c r="I517" s="7">
        <f t="shared" si="64"/>
        <v>1627329</v>
      </c>
      <c r="J517" s="7">
        <f t="shared" si="64"/>
        <v>3120919</v>
      </c>
      <c r="K517" s="7">
        <f t="shared" si="64"/>
        <v>2869463</v>
      </c>
      <c r="L517" s="7">
        <f t="shared" si="64"/>
        <v>2160421</v>
      </c>
      <c r="M517" s="7">
        <f t="shared" si="64"/>
        <v>1906137</v>
      </c>
      <c r="N517" s="7">
        <f t="shared" si="64"/>
        <v>1600174</v>
      </c>
      <c r="O517" s="7">
        <f t="shared" si="64"/>
        <v>1237474</v>
      </c>
      <c r="P517" s="6"/>
      <c r="Q517" s="9" t="s">
        <v>13</v>
      </c>
    </row>
    <row r="518" spans="1:17" x14ac:dyDescent="0.3">
      <c r="B518" s="7">
        <f t="shared" si="64"/>
        <v>0</v>
      </c>
      <c r="C518" s="7">
        <f t="shared" si="64"/>
        <v>612404</v>
      </c>
      <c r="D518" s="7">
        <f t="shared" si="64"/>
        <v>565744</v>
      </c>
      <c r="E518" s="7">
        <f t="shared" si="64"/>
        <v>550623</v>
      </c>
      <c r="F518" s="7">
        <f t="shared" si="64"/>
        <v>645969</v>
      </c>
      <c r="G518" s="7">
        <f t="shared" si="64"/>
        <v>1288750</v>
      </c>
      <c r="H518" s="7">
        <f t="shared" si="64"/>
        <v>1414395</v>
      </c>
      <c r="I518" s="7">
        <f t="shared" si="64"/>
        <v>1733194</v>
      </c>
      <c r="J518" s="7">
        <f t="shared" si="64"/>
        <v>3827602</v>
      </c>
      <c r="K518" s="7">
        <f t="shared" si="64"/>
        <v>2607541</v>
      </c>
      <c r="L518" s="7">
        <f t="shared" si="64"/>
        <v>2426470</v>
      </c>
      <c r="M518" s="7">
        <f t="shared" si="64"/>
        <v>1498531</v>
      </c>
      <c r="N518" s="7">
        <f t="shared" si="64"/>
        <v>1552313</v>
      </c>
      <c r="O518" s="7" t="str">
        <f t="shared" si="64"/>
        <v/>
      </c>
      <c r="P518" s="6"/>
      <c r="Q518" s="9" t="s">
        <v>14</v>
      </c>
    </row>
    <row r="519" spans="1:17" x14ac:dyDescent="0.3">
      <c r="B519" s="18">
        <f t="shared" si="64"/>
        <v>0</v>
      </c>
      <c r="C519" s="18">
        <f t="shared" si="64"/>
        <v>905921.1</v>
      </c>
      <c r="D519" s="18">
        <f t="shared" si="64"/>
        <v>833203.86</v>
      </c>
      <c r="E519" s="18">
        <f t="shared" si="64"/>
        <v>1136955.99</v>
      </c>
      <c r="F519" s="18">
        <f t="shared" si="64"/>
        <v>987654.45</v>
      </c>
      <c r="G519" s="18">
        <f t="shared" si="64"/>
        <v>1419636.64</v>
      </c>
      <c r="H519" s="18">
        <f t="shared" si="64"/>
        <v>1865995.96</v>
      </c>
      <c r="I519" s="18">
        <f t="shared" si="64"/>
        <v>2208750.67</v>
      </c>
      <c r="J519" s="18">
        <f t="shared" si="64"/>
        <v>3987883.81</v>
      </c>
      <c r="K519" s="18">
        <f t="shared" si="64"/>
        <v>2356546.13</v>
      </c>
      <c r="L519" s="18">
        <f t="shared" si="64"/>
        <v>2712884</v>
      </c>
      <c r="M519" s="18">
        <f t="shared" si="64"/>
        <v>2522964.59</v>
      </c>
      <c r="N519" s="18">
        <f t="shared" si="64"/>
        <v>1683923.89</v>
      </c>
      <c r="O519" s="18" t="str">
        <f t="shared" si="64"/>
        <v/>
      </c>
      <c r="P519" s="6"/>
      <c r="Q519" s="9" t="s">
        <v>19</v>
      </c>
    </row>
    <row r="520" spans="1:17" x14ac:dyDescent="0.3">
      <c r="B520" s="18">
        <f>SUM(B516:B519)</f>
        <v>0</v>
      </c>
      <c r="C520" s="18">
        <f t="shared" ref="C520:M520" si="65">SUM(C516:C519)</f>
        <v>2176189.1</v>
      </c>
      <c r="D520" s="18">
        <f t="shared" si="65"/>
        <v>2324234.86</v>
      </c>
      <c r="E520" s="18">
        <f t="shared" si="65"/>
        <v>2826418.99</v>
      </c>
      <c r="F520" s="18">
        <f t="shared" si="65"/>
        <v>2890358.45</v>
      </c>
      <c r="G520" s="18">
        <f t="shared" si="65"/>
        <v>4331357.6399999997</v>
      </c>
      <c r="H520" s="18">
        <f t="shared" si="65"/>
        <v>6219706.96</v>
      </c>
      <c r="I520" s="18">
        <f t="shared" si="65"/>
        <v>6900983.6699999999</v>
      </c>
      <c r="J520" s="18">
        <f t="shared" si="65"/>
        <v>16012372.810000001</v>
      </c>
      <c r="K520" s="18">
        <f t="shared" si="65"/>
        <v>9990160.129999999</v>
      </c>
      <c r="L520" s="18">
        <f t="shared" si="65"/>
        <v>9549510</v>
      </c>
      <c r="M520" s="18">
        <f t="shared" si="65"/>
        <v>7861311.5899999999</v>
      </c>
      <c r="N520" s="18">
        <f>IF(N517="",N516*4,IF(N518="",(N517+N516)*2,IF(N519="",((N518+N517+N516)/3)*4,SUM(N516:N519))))</f>
        <v>6598243.8899999997</v>
      </c>
      <c r="O520" s="18">
        <f>IF(O517="",O516*4,IF(O518="",(O517+O516)*2,IF(O519="",((O518+O517+O516)/3)*4,SUM(O516:O519))))</f>
        <v>5759570</v>
      </c>
      <c r="P520" s="6"/>
      <c r="Q520" s="9" t="s">
        <v>15</v>
      </c>
    </row>
    <row r="521" spans="1:17" x14ac:dyDescent="0.3">
      <c r="B521" s="10">
        <f t="shared" ref="B521:M521" si="66">+B520/(B$465+B$472)</f>
        <v>0</v>
      </c>
      <c r="C521" s="10">
        <f t="shared" si="66"/>
        <v>2.109939919553502E-2</v>
      </c>
      <c r="D521" s="10">
        <f t="shared" si="66"/>
        <v>2.0759739896075529E-2</v>
      </c>
      <c r="E521" s="10">
        <f t="shared" si="66"/>
        <v>2.2216043964928007E-2</v>
      </c>
      <c r="F521" s="10">
        <f t="shared" si="66"/>
        <v>2.0257330059478208E-2</v>
      </c>
      <c r="G521" s="10">
        <f t="shared" si="66"/>
        <v>3.0114897400005884E-2</v>
      </c>
      <c r="H521" s="10">
        <f t="shared" si="66"/>
        <v>4.1456714598852848E-2</v>
      </c>
      <c r="I521" s="10">
        <f t="shared" si="66"/>
        <v>4.4232749749269849E-2</v>
      </c>
      <c r="J521" s="10">
        <f t="shared" si="66"/>
        <v>0.10484928738295755</v>
      </c>
      <c r="K521" s="10">
        <f t="shared" si="66"/>
        <v>6.3040618604456436E-2</v>
      </c>
      <c r="L521" s="10">
        <f t="shared" si="66"/>
        <v>5.6007722863065386E-2</v>
      </c>
      <c r="M521" s="10">
        <f t="shared" si="66"/>
        <v>4.3255769796534095E-2</v>
      </c>
      <c r="N521" s="10">
        <f>+N520/(N$465+N$472)</f>
        <v>3.8054827297579571E-2</v>
      </c>
      <c r="O521" s="10">
        <f>+O520/(O$465+O$472)</f>
        <v>3.2232160604342613E-2</v>
      </c>
      <c r="P521" s="6"/>
      <c r="Q521" s="11" t="s">
        <v>2409</v>
      </c>
    </row>
    <row r="522" spans="1:17" s="87" customFormat="1" x14ac:dyDescent="0.3">
      <c r="A522" s="86"/>
      <c r="B522" s="19"/>
      <c r="C522" s="10" t="e">
        <f t="shared" ref="C522:M522" si="67">C520/B520-1</f>
        <v>#DIV/0!</v>
      </c>
      <c r="D522" s="10">
        <f t="shared" si="67"/>
        <v>6.8029823327393713E-2</v>
      </c>
      <c r="E522" s="10">
        <f t="shared" si="67"/>
        <v>0.21606427932158301</v>
      </c>
      <c r="F522" s="10">
        <f t="shared" si="67"/>
        <v>2.2622074160349337E-2</v>
      </c>
      <c r="G522" s="10">
        <f t="shared" si="67"/>
        <v>0.49855380048104392</v>
      </c>
      <c r="H522" s="10">
        <f t="shared" si="67"/>
        <v>0.43597169223827947</v>
      </c>
      <c r="I522" s="10">
        <f t="shared" si="67"/>
        <v>0.10953517816537128</v>
      </c>
      <c r="J522" s="10">
        <f t="shared" si="67"/>
        <v>1.3203029561726236</v>
      </c>
      <c r="K522" s="10">
        <f t="shared" si="67"/>
        <v>-0.37609745610213541</v>
      </c>
      <c r="L522" s="10">
        <f t="shared" si="67"/>
        <v>-4.4108415107055876E-2</v>
      </c>
      <c r="M522" s="10">
        <f t="shared" si="67"/>
        <v>-0.17678377319883432</v>
      </c>
      <c r="N522" s="10">
        <f>N520/M520-1</f>
        <v>-0.16066882549302441</v>
      </c>
      <c r="O522" s="10">
        <f>O520/N520-1</f>
        <v>-0.12710562143225046</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1885120</v>
      </c>
      <c r="E524" s="16">
        <f t="shared" si="68"/>
        <v>2011434</v>
      </c>
      <c r="F524" s="16">
        <f t="shared" si="68"/>
        <v>2048494</v>
      </c>
      <c r="G524" s="16">
        <f t="shared" si="68"/>
        <v>2315382</v>
      </c>
      <c r="H524" s="16">
        <f t="shared" si="68"/>
        <v>2819148</v>
      </c>
      <c r="I524" s="16">
        <f t="shared" si="68"/>
        <v>3344654</v>
      </c>
      <c r="J524" s="16">
        <f t="shared" si="68"/>
        <v>3019243</v>
      </c>
      <c r="K524" s="16">
        <f t="shared" si="68"/>
        <v>3282882</v>
      </c>
      <c r="L524" s="16">
        <f t="shared" si="68"/>
        <v>4086105</v>
      </c>
      <c r="M524" s="16">
        <f t="shared" si="68"/>
        <v>4328178</v>
      </c>
      <c r="N524" s="16">
        <f t="shared" si="68"/>
        <v>4511315</v>
      </c>
      <c r="O524" s="16">
        <f t="shared" si="68"/>
        <v>3851536</v>
      </c>
      <c r="P524" s="6"/>
      <c r="Q524" s="9" t="s">
        <v>12</v>
      </c>
    </row>
    <row r="525" spans="1:17" x14ac:dyDescent="0.3">
      <c r="B525" s="7">
        <f t="shared" si="68"/>
        <v>0</v>
      </c>
      <c r="C525" s="7">
        <f t="shared" si="68"/>
        <v>1729000</v>
      </c>
      <c r="D525" s="7">
        <f t="shared" si="68"/>
        <v>1867001</v>
      </c>
      <c r="E525" s="7">
        <f t="shared" si="68"/>
        <v>1999524</v>
      </c>
      <c r="F525" s="7">
        <f t="shared" si="68"/>
        <v>2190884</v>
      </c>
      <c r="G525" s="7">
        <f t="shared" si="68"/>
        <v>2432382</v>
      </c>
      <c r="H525" s="7">
        <f t="shared" si="68"/>
        <v>3390111</v>
      </c>
      <c r="I525" s="7">
        <f t="shared" si="68"/>
        <v>3248399</v>
      </c>
      <c r="J525" s="7">
        <f t="shared" si="68"/>
        <v>3338618</v>
      </c>
      <c r="K525" s="7">
        <f t="shared" si="68"/>
        <v>3831206</v>
      </c>
      <c r="L525" s="7">
        <f t="shared" si="68"/>
        <v>4036883</v>
      </c>
      <c r="M525" s="7">
        <f t="shared" si="68"/>
        <v>5141378</v>
      </c>
      <c r="N525" s="7">
        <f t="shared" si="68"/>
        <v>4425494</v>
      </c>
      <c r="O525" s="7">
        <f t="shared" si="68"/>
        <v>3907862</v>
      </c>
      <c r="P525" s="6"/>
      <c r="Q525" s="9" t="s">
        <v>13</v>
      </c>
    </row>
    <row r="526" spans="1:17" x14ac:dyDescent="0.3">
      <c r="B526" s="7">
        <f t="shared" si="68"/>
        <v>0</v>
      </c>
      <c r="C526" s="7">
        <f t="shared" si="68"/>
        <v>1726683</v>
      </c>
      <c r="D526" s="7">
        <f t="shared" si="68"/>
        <v>2025621</v>
      </c>
      <c r="E526" s="7">
        <f t="shared" si="68"/>
        <v>2270178</v>
      </c>
      <c r="F526" s="7">
        <f t="shared" si="68"/>
        <v>2199974</v>
      </c>
      <c r="G526" s="7">
        <f t="shared" si="68"/>
        <v>2777205</v>
      </c>
      <c r="H526" s="7">
        <f t="shared" si="68"/>
        <v>3228887</v>
      </c>
      <c r="I526" s="7">
        <f t="shared" si="68"/>
        <v>3163151</v>
      </c>
      <c r="J526" s="7">
        <f t="shared" si="68"/>
        <v>3432746</v>
      </c>
      <c r="K526" s="7">
        <f t="shared" si="68"/>
        <v>3991718</v>
      </c>
      <c r="L526" s="7">
        <f t="shared" si="68"/>
        <v>4367572</v>
      </c>
      <c r="M526" s="7">
        <f t="shared" si="68"/>
        <v>4832783</v>
      </c>
      <c r="N526" s="7">
        <f t="shared" si="68"/>
        <v>4454172</v>
      </c>
      <c r="O526" s="7" t="str">
        <f t="shared" si="68"/>
        <v/>
      </c>
      <c r="P526" s="6"/>
      <c r="Q526" s="9" t="s">
        <v>14</v>
      </c>
    </row>
    <row r="527" spans="1:17" x14ac:dyDescent="0.3">
      <c r="B527" s="18">
        <f t="shared" si="68"/>
        <v>0</v>
      </c>
      <c r="C527" s="18">
        <f t="shared" si="68"/>
        <v>2088133.59</v>
      </c>
      <c r="D527" s="18">
        <f t="shared" si="68"/>
        <v>1710098.05</v>
      </c>
      <c r="E527" s="18">
        <f t="shared" si="68"/>
        <v>2011244.41</v>
      </c>
      <c r="F527" s="18">
        <f t="shared" si="68"/>
        <v>2628147.7599999998</v>
      </c>
      <c r="G527" s="18">
        <f t="shared" si="68"/>
        <v>3020089.96</v>
      </c>
      <c r="H527" s="18">
        <f t="shared" si="68"/>
        <v>3202528.56</v>
      </c>
      <c r="I527" s="18">
        <f t="shared" si="68"/>
        <v>3434197.8</v>
      </c>
      <c r="J527" s="18">
        <f t="shared" si="68"/>
        <v>3972847.07</v>
      </c>
      <c r="K527" s="18">
        <f t="shared" si="68"/>
        <v>3981766.62</v>
      </c>
      <c r="L527" s="18">
        <f t="shared" si="68"/>
        <v>4254773.21</v>
      </c>
      <c r="M527" s="18">
        <f t="shared" si="68"/>
        <v>5576899.5</v>
      </c>
      <c r="N527" s="18">
        <f t="shared" si="68"/>
        <v>4341659.3099999996</v>
      </c>
      <c r="O527" s="18" t="str">
        <f t="shared" si="68"/>
        <v/>
      </c>
      <c r="P527" s="6"/>
      <c r="Q527" s="9" t="s">
        <v>19</v>
      </c>
    </row>
    <row r="528" spans="1:17" x14ac:dyDescent="0.3">
      <c r="B528" s="18">
        <f>SUM(B524:B527)</f>
        <v>0</v>
      </c>
      <c r="C528" s="18">
        <f t="shared" ref="C528:M528" si="69">SUM(C524:C527)</f>
        <v>5543816.5899999999</v>
      </c>
      <c r="D528" s="18">
        <f t="shared" si="69"/>
        <v>7487840.0499999998</v>
      </c>
      <c r="E528" s="18">
        <f t="shared" si="69"/>
        <v>8292380.4100000001</v>
      </c>
      <c r="F528" s="18">
        <f t="shared" si="69"/>
        <v>9067499.7599999998</v>
      </c>
      <c r="G528" s="18">
        <f t="shared" si="69"/>
        <v>10545058.960000001</v>
      </c>
      <c r="H528" s="18">
        <f t="shared" si="69"/>
        <v>12640674.560000001</v>
      </c>
      <c r="I528" s="18">
        <f t="shared" si="69"/>
        <v>13190401.800000001</v>
      </c>
      <c r="J528" s="18">
        <f t="shared" si="69"/>
        <v>13763454.07</v>
      </c>
      <c r="K528" s="18">
        <f t="shared" si="69"/>
        <v>15087572.620000001</v>
      </c>
      <c r="L528" s="18">
        <f t="shared" si="69"/>
        <v>16745333.210000001</v>
      </c>
      <c r="M528" s="18">
        <f t="shared" si="69"/>
        <v>19879238.5</v>
      </c>
      <c r="N528" s="18">
        <f>IF(N525="",N524*4,IF(N526="",(N525+N524)*2,IF(N527="",((N526+N525+N524)/3)*4,SUM(N524:N527))))</f>
        <v>17732640.309999999</v>
      </c>
      <c r="O528" s="18">
        <f>IF(O525="",O524*4,IF(O526="",(O525+O524)*2,IF(O527="",((O526+O525+O524)/3)*4,SUM(O524:O527))))</f>
        <v>15518796</v>
      </c>
      <c r="P528" s="6"/>
      <c r="Q528" s="9" t="s">
        <v>15</v>
      </c>
    </row>
    <row r="529" spans="1:17" x14ac:dyDescent="0.3">
      <c r="B529" s="10">
        <f t="shared" ref="B529:O529" si="70">+B528/(B$465+B$472)</f>
        <v>0</v>
      </c>
      <c r="C529" s="10">
        <f t="shared" si="70"/>
        <v>5.3750475682117743E-2</v>
      </c>
      <c r="D529" s="10">
        <f t="shared" si="70"/>
        <v>6.6880337480790211E-2</v>
      </c>
      <c r="E529" s="10">
        <f t="shared" si="70"/>
        <v>6.5179256300732583E-2</v>
      </c>
      <c r="F529" s="10">
        <f t="shared" si="70"/>
        <v>6.3550365337060336E-2</v>
      </c>
      <c r="G529" s="10">
        <f t="shared" si="70"/>
        <v>7.3317281797448799E-2</v>
      </c>
      <c r="H529" s="10">
        <f t="shared" si="70"/>
        <v>8.4254907978960458E-2</v>
      </c>
      <c r="I529" s="10">
        <f t="shared" si="70"/>
        <v>8.454559086237029E-2</v>
      </c>
      <c r="J529" s="10">
        <f t="shared" si="70"/>
        <v>9.0123329520927317E-2</v>
      </c>
      <c r="K529" s="10">
        <f t="shared" si="70"/>
        <v>9.520667324923647E-2</v>
      </c>
      <c r="L529" s="10">
        <f t="shared" si="70"/>
        <v>9.8211110483717501E-2</v>
      </c>
      <c r="M529" s="10">
        <f t="shared" si="70"/>
        <v>0.10938273523978176</v>
      </c>
      <c r="N529" s="10">
        <f t="shared" si="70"/>
        <v>0.10227154009112384</v>
      </c>
      <c r="O529" s="10">
        <f t="shared" si="70"/>
        <v>8.6847512063926602E-2</v>
      </c>
      <c r="P529" s="6"/>
      <c r="Q529" s="11" t="s">
        <v>2409</v>
      </c>
    </row>
    <row r="530" spans="1:17" s="87" customFormat="1" x14ac:dyDescent="0.3">
      <c r="A530" s="86"/>
      <c r="B530" s="19"/>
      <c r="C530" s="10" t="e">
        <f t="shared" ref="C530:M530" si="71">C528/B528-1</f>
        <v>#DIV/0!</v>
      </c>
      <c r="D530" s="10">
        <f t="shared" si="71"/>
        <v>0.35066518317122042</v>
      </c>
      <c r="E530" s="10">
        <f t="shared" si="71"/>
        <v>0.10744625347599412</v>
      </c>
      <c r="F530" s="10">
        <f t="shared" si="71"/>
        <v>9.3473684476083951E-2</v>
      </c>
      <c r="G530" s="10">
        <f t="shared" si="71"/>
        <v>0.16295111542412677</v>
      </c>
      <c r="H530" s="10">
        <f t="shared" si="71"/>
        <v>0.19872962379339798</v>
      </c>
      <c r="I530" s="10">
        <f t="shared" si="71"/>
        <v>4.348875824550924E-2</v>
      </c>
      <c r="J530" s="10">
        <f t="shared" si="71"/>
        <v>4.3444640935805356E-2</v>
      </c>
      <c r="K530" s="10">
        <f t="shared" si="71"/>
        <v>9.6205396063053783E-2</v>
      </c>
      <c r="L530" s="10">
        <f t="shared" si="71"/>
        <v>0.10987589798258734</v>
      </c>
      <c r="M530" s="10">
        <f t="shared" si="71"/>
        <v>0.18715096622433824</v>
      </c>
      <c r="N530" s="10">
        <f>N528/M528-1</f>
        <v>-0.10798191238562793</v>
      </c>
      <c r="O530" s="10">
        <f>O528/N528-1</f>
        <v>-0.12484572355260271</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2585116</v>
      </c>
      <c r="C532" s="16">
        <f t="shared" si="72"/>
        <v>2415391</v>
      </c>
      <c r="D532" s="16">
        <f t="shared" si="72"/>
        <v>2187492</v>
      </c>
      <c r="E532" s="16">
        <f t="shared" si="72"/>
        <v>2520440</v>
      </c>
      <c r="F532" s="16">
        <f t="shared" si="72"/>
        <v>2556056</v>
      </c>
      <c r="G532" s="16">
        <f t="shared" si="72"/>
        <v>3021654</v>
      </c>
      <c r="H532" s="16">
        <f t="shared" si="72"/>
        <v>4004285</v>
      </c>
      <c r="I532" s="16">
        <f t="shared" si="72"/>
        <v>4676364</v>
      </c>
      <c r="J532" s="16">
        <f t="shared" si="72"/>
        <v>8095211</v>
      </c>
      <c r="K532" s="16">
        <f t="shared" si="72"/>
        <v>5439492</v>
      </c>
      <c r="L532" s="16">
        <f t="shared" si="72"/>
        <v>6335840</v>
      </c>
      <c r="M532" s="16">
        <f t="shared" si="72"/>
        <v>6261857</v>
      </c>
      <c r="N532" s="16">
        <f t="shared" si="72"/>
        <v>6273148</v>
      </c>
      <c r="O532" s="16">
        <f t="shared" si="72"/>
        <v>5493847</v>
      </c>
      <c r="P532" s="6"/>
      <c r="Q532" s="9" t="s">
        <v>12</v>
      </c>
    </row>
    <row r="533" spans="1:17" x14ac:dyDescent="0.3">
      <c r="B533" s="7">
        <f t="shared" si="72"/>
        <v>2612675</v>
      </c>
      <c r="C533" s="7">
        <f t="shared" si="72"/>
        <v>2386864</v>
      </c>
      <c r="D533" s="7">
        <f t="shared" si="72"/>
        <v>2489916</v>
      </c>
      <c r="E533" s="7">
        <f t="shared" si="72"/>
        <v>2629358</v>
      </c>
      <c r="F533" s="7">
        <f t="shared" si="72"/>
        <v>2940057</v>
      </c>
      <c r="G533" s="7">
        <f t="shared" si="72"/>
        <v>3349081</v>
      </c>
      <c r="H533" s="7">
        <f t="shared" si="72"/>
        <v>5144290</v>
      </c>
      <c r="I533" s="7">
        <f t="shared" si="72"/>
        <v>4875728</v>
      </c>
      <c r="J533" s="7">
        <f t="shared" si="72"/>
        <v>6459537</v>
      </c>
      <c r="K533" s="7">
        <f t="shared" si="72"/>
        <v>6700669</v>
      </c>
      <c r="L533" s="7">
        <f t="shared" si="72"/>
        <v>6197304</v>
      </c>
      <c r="M533" s="7">
        <f t="shared" si="72"/>
        <v>7047515</v>
      </c>
      <c r="N533" s="7">
        <f t="shared" si="72"/>
        <v>6025668</v>
      </c>
      <c r="O533" s="7">
        <f t="shared" si="72"/>
        <v>5145336</v>
      </c>
      <c r="P533" s="6"/>
      <c r="Q533" s="9" t="s">
        <v>13</v>
      </c>
    </row>
    <row r="534" spans="1:17" x14ac:dyDescent="0.3">
      <c r="B534" s="7">
        <f t="shared" si="72"/>
        <v>2731915</v>
      </c>
      <c r="C534" s="7">
        <f t="shared" si="72"/>
        <v>2339087</v>
      </c>
      <c r="D534" s="7">
        <f t="shared" si="72"/>
        <v>2591365</v>
      </c>
      <c r="E534" s="7">
        <f t="shared" si="72"/>
        <v>2820801</v>
      </c>
      <c r="F534" s="7">
        <f t="shared" si="72"/>
        <v>2845943</v>
      </c>
      <c r="G534" s="7">
        <f t="shared" si="72"/>
        <v>4065955</v>
      </c>
      <c r="H534" s="7">
        <f t="shared" si="72"/>
        <v>4643282</v>
      </c>
      <c r="I534" s="7">
        <f t="shared" si="72"/>
        <v>4896345</v>
      </c>
      <c r="J534" s="7">
        <f t="shared" si="72"/>
        <v>7260348</v>
      </c>
      <c r="K534" s="7">
        <f t="shared" si="72"/>
        <v>6599259</v>
      </c>
      <c r="L534" s="7">
        <f t="shared" si="72"/>
        <v>6794042</v>
      </c>
      <c r="M534" s="7">
        <f t="shared" si="72"/>
        <v>6331314</v>
      </c>
      <c r="N534" s="7">
        <f t="shared" si="72"/>
        <v>6006485</v>
      </c>
      <c r="O534" s="7" t="str">
        <f t="shared" si="72"/>
        <v/>
      </c>
      <c r="P534" s="6"/>
      <c r="Q534" s="9" t="s">
        <v>14</v>
      </c>
    </row>
    <row r="535" spans="1:17" x14ac:dyDescent="0.3">
      <c r="B535" s="18">
        <f t="shared" si="72"/>
        <v>3276110</v>
      </c>
      <c r="C535" s="18">
        <f t="shared" si="72"/>
        <v>2994054.7</v>
      </c>
      <c r="D535" s="18">
        <f t="shared" si="72"/>
        <v>2543301.9</v>
      </c>
      <c r="E535" s="18">
        <f t="shared" si="72"/>
        <v>3148200.39</v>
      </c>
      <c r="F535" s="18">
        <f t="shared" si="72"/>
        <v>3615802.22</v>
      </c>
      <c r="G535" s="18">
        <f t="shared" si="72"/>
        <v>4439726.5999999996</v>
      </c>
      <c r="H535" s="18">
        <f t="shared" si="72"/>
        <v>5068524.5199999996</v>
      </c>
      <c r="I535" s="18">
        <f t="shared" si="72"/>
        <v>5642948.4699999997</v>
      </c>
      <c r="J535" s="18">
        <f t="shared" si="72"/>
        <v>7960730.8799999999</v>
      </c>
      <c r="K535" s="18">
        <f t="shared" si="72"/>
        <v>6338312.75</v>
      </c>
      <c r="L535" s="18">
        <f t="shared" si="72"/>
        <v>6967657.21</v>
      </c>
      <c r="M535" s="18">
        <f t="shared" si="72"/>
        <v>8099864.0899999999</v>
      </c>
      <c r="N535" s="18">
        <f t="shared" si="72"/>
        <v>6025583.2000000002</v>
      </c>
      <c r="O535" s="18" t="str">
        <f t="shared" si="72"/>
        <v/>
      </c>
      <c r="P535" s="6"/>
      <c r="Q535" s="9" t="s">
        <v>19</v>
      </c>
    </row>
    <row r="536" spans="1:17" x14ac:dyDescent="0.3">
      <c r="B536" s="25">
        <f t="shared" ref="B536:M536" si="73">SUM(B532:B535)</f>
        <v>11205816</v>
      </c>
      <c r="C536" s="25">
        <f t="shared" si="73"/>
        <v>10135396.699999999</v>
      </c>
      <c r="D536" s="25">
        <f t="shared" si="73"/>
        <v>9812074.9000000004</v>
      </c>
      <c r="E536" s="25">
        <f t="shared" si="73"/>
        <v>11118799.390000001</v>
      </c>
      <c r="F536" s="25">
        <f t="shared" si="73"/>
        <v>11957858.220000001</v>
      </c>
      <c r="G536" s="25">
        <f t="shared" si="73"/>
        <v>14876416.6</v>
      </c>
      <c r="H536" s="25">
        <f t="shared" si="73"/>
        <v>18860381.52</v>
      </c>
      <c r="I536" s="25">
        <f t="shared" si="73"/>
        <v>20091385.469999999</v>
      </c>
      <c r="J536" s="25">
        <f t="shared" si="73"/>
        <v>29775826.879999999</v>
      </c>
      <c r="K536" s="25">
        <f t="shared" si="73"/>
        <v>25077732.75</v>
      </c>
      <c r="L536" s="25">
        <f t="shared" si="73"/>
        <v>26294843.210000001</v>
      </c>
      <c r="M536" s="25">
        <f t="shared" si="73"/>
        <v>27740550.09</v>
      </c>
      <c r="N536" s="25">
        <f>IF(N533="",N532*4,IF(N534="",(N533+N532)*2,IF(N535="",((N534+N533+N532)/3)*4,SUM(N532:N535))))</f>
        <v>24330884.199999999</v>
      </c>
      <c r="O536" s="25">
        <f>IF(O533="",O532*4,IF(O534="",(O533+O532)*2,IF(O535="",((O534+O533+O532)/3)*4,SUM(O532:O535))))</f>
        <v>21278366</v>
      </c>
      <c r="P536" s="6"/>
      <c r="Q536" s="9" t="s">
        <v>15</v>
      </c>
    </row>
    <row r="537" spans="1:17" x14ac:dyDescent="0.3">
      <c r="B537" s="21">
        <f t="shared" ref="B537:O537" si="74">+B536/(B$465+B$472)</f>
        <v>9.885415688378775E-2</v>
      </c>
      <c r="C537" s="10">
        <f t="shared" si="74"/>
        <v>9.8268473534036296E-2</v>
      </c>
      <c r="D537" s="10">
        <f t="shared" si="74"/>
        <v>8.7640077287547136E-2</v>
      </c>
      <c r="E537" s="10">
        <f t="shared" si="74"/>
        <v>8.7395300187059197E-2</v>
      </c>
      <c r="F537" s="10">
        <f t="shared" si="74"/>
        <v>8.3807695466624421E-2</v>
      </c>
      <c r="G537" s="10">
        <f t="shared" si="74"/>
        <v>0.10343217919745468</v>
      </c>
      <c r="H537" s="10">
        <f t="shared" si="74"/>
        <v>0.12571162257781329</v>
      </c>
      <c r="I537" s="10">
        <f t="shared" si="74"/>
        <v>0.12877834061164012</v>
      </c>
      <c r="J537" s="10">
        <f t="shared" si="74"/>
        <v>0.19497261690388487</v>
      </c>
      <c r="K537" s="10">
        <f t="shared" si="74"/>
        <v>0.15824729185369291</v>
      </c>
      <c r="L537" s="10">
        <f t="shared" si="74"/>
        <v>0.15421883334678288</v>
      </c>
      <c r="M537" s="10">
        <f t="shared" si="74"/>
        <v>0.15263850503631585</v>
      </c>
      <c r="N537" s="10">
        <f t="shared" si="74"/>
        <v>0.14032636738870341</v>
      </c>
      <c r="O537" s="10">
        <f t="shared" si="74"/>
        <v>0.11907967266826923</v>
      </c>
      <c r="P537" s="6"/>
      <c r="Q537" s="11" t="s">
        <v>2409</v>
      </c>
    </row>
    <row r="538" spans="1:17" s="87" customFormat="1" x14ac:dyDescent="0.3">
      <c r="A538" s="86"/>
      <c r="B538" s="19"/>
      <c r="C538" s="10">
        <f t="shared" ref="C538:M538" si="75">C536/B536-1</f>
        <v>-9.5523547771978468E-2</v>
      </c>
      <c r="D538" s="10">
        <f t="shared" si="75"/>
        <v>-3.1900260993237617E-2</v>
      </c>
      <c r="E538" s="10">
        <f t="shared" si="75"/>
        <v>0.13317514422968779</v>
      </c>
      <c r="F538" s="10">
        <f t="shared" si="75"/>
        <v>7.5463078392675298E-2</v>
      </c>
      <c r="G538" s="10">
        <f t="shared" si="75"/>
        <v>0.24407032817286556</v>
      </c>
      <c r="H538" s="10">
        <f t="shared" si="75"/>
        <v>0.26780407050445199</v>
      </c>
      <c r="I538" s="10">
        <f t="shared" si="75"/>
        <v>6.5269302675272645E-2</v>
      </c>
      <c r="J538" s="10">
        <f t="shared" si="75"/>
        <v>0.48201959115565174</v>
      </c>
      <c r="K538" s="10">
        <f t="shared" si="75"/>
        <v>-0.1577821549317121</v>
      </c>
      <c r="L538" s="10">
        <f t="shared" si="75"/>
        <v>4.853351266373962E-2</v>
      </c>
      <c r="M538" s="10">
        <f t="shared" si="75"/>
        <v>5.498062370838519E-2</v>
      </c>
      <c r="N538" s="10">
        <f>N536/M536-1</f>
        <v>-0.12291269924128601</v>
      </c>
      <c r="O538" s="10">
        <f>O536/N536-1</f>
        <v>-0.12545858074487892</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3015</v>
      </c>
      <c r="C540" s="16">
        <f t="shared" si="76"/>
        <v>16631</v>
      </c>
      <c r="D540" s="16">
        <f t="shared" si="76"/>
        <v>19793</v>
      </c>
      <c r="E540" s="16">
        <f t="shared" si="76"/>
        <v>23232</v>
      </c>
      <c r="F540" s="16">
        <f t="shared" si="76"/>
        <v>29150</v>
      </c>
      <c r="G540" s="16">
        <f t="shared" si="76"/>
        <v>33388</v>
      </c>
      <c r="H540" s="16">
        <f t="shared" si="76"/>
        <v>34770</v>
      </c>
      <c r="I540" s="16">
        <f t="shared" si="76"/>
        <v>39663</v>
      </c>
      <c r="J540" s="16">
        <f t="shared" si="76"/>
        <v>35853</v>
      </c>
      <c r="K540" s="16">
        <f t="shared" si="76"/>
        <v>34440</v>
      </c>
      <c r="L540" s="16">
        <f t="shared" si="76"/>
        <v>47675</v>
      </c>
      <c r="M540" s="16">
        <f t="shared" si="76"/>
        <v>35013</v>
      </c>
      <c r="N540" s="16">
        <f t="shared" si="76"/>
        <v>39991</v>
      </c>
      <c r="O540" s="16">
        <f t="shared" si="76"/>
        <v>44560</v>
      </c>
      <c r="P540" s="6"/>
      <c r="Q540" s="9" t="s">
        <v>12</v>
      </c>
    </row>
    <row r="541" spans="1:17" x14ac:dyDescent="0.3">
      <c r="B541" s="7">
        <f t="shared" si="76"/>
        <v>3032</v>
      </c>
      <c r="C541" s="7">
        <f t="shared" si="76"/>
        <v>16215</v>
      </c>
      <c r="D541" s="7">
        <f t="shared" si="76"/>
        <v>29713</v>
      </c>
      <c r="E541" s="7">
        <f t="shared" si="76"/>
        <v>34529</v>
      </c>
      <c r="F541" s="7">
        <f t="shared" si="76"/>
        <v>44132</v>
      </c>
      <c r="G541" s="7">
        <f t="shared" si="76"/>
        <v>49238</v>
      </c>
      <c r="H541" s="7">
        <f t="shared" si="76"/>
        <v>68453</v>
      </c>
      <c r="I541" s="7">
        <f t="shared" si="76"/>
        <v>57657</v>
      </c>
      <c r="J541" s="7">
        <f t="shared" si="76"/>
        <v>34878</v>
      </c>
      <c r="K541" s="7">
        <f t="shared" si="76"/>
        <v>47959</v>
      </c>
      <c r="L541" s="7">
        <f t="shared" si="76"/>
        <v>55960</v>
      </c>
      <c r="M541" s="7">
        <f t="shared" si="76"/>
        <v>46790</v>
      </c>
      <c r="N541" s="7">
        <f t="shared" si="76"/>
        <v>39847</v>
      </c>
      <c r="O541" s="7">
        <f t="shared" si="76"/>
        <v>37652</v>
      </c>
      <c r="P541" s="6"/>
      <c r="Q541" s="9" t="s">
        <v>13</v>
      </c>
    </row>
    <row r="542" spans="1:17" x14ac:dyDescent="0.3">
      <c r="B542" s="7">
        <f t="shared" si="76"/>
        <v>3504</v>
      </c>
      <c r="C542" s="7">
        <f t="shared" si="76"/>
        <v>16292</v>
      </c>
      <c r="D542" s="7">
        <f t="shared" si="76"/>
        <v>36865</v>
      </c>
      <c r="E542" s="7">
        <f t="shared" si="76"/>
        <v>29880</v>
      </c>
      <c r="F542" s="7">
        <f t="shared" si="76"/>
        <v>38955</v>
      </c>
      <c r="G542" s="7">
        <f t="shared" si="76"/>
        <v>36166</v>
      </c>
      <c r="H542" s="7">
        <f t="shared" si="76"/>
        <v>42929</v>
      </c>
      <c r="I542" s="7">
        <f t="shared" si="76"/>
        <v>38272</v>
      </c>
      <c r="J542" s="7">
        <f t="shared" si="76"/>
        <v>38973</v>
      </c>
      <c r="K542" s="7">
        <f t="shared" si="76"/>
        <v>36417</v>
      </c>
      <c r="L542" s="7">
        <f t="shared" si="76"/>
        <v>41242</v>
      </c>
      <c r="M542" s="7">
        <f t="shared" si="76"/>
        <v>30034</v>
      </c>
      <c r="N542" s="7">
        <f t="shared" si="76"/>
        <v>43223</v>
      </c>
      <c r="O542" s="7" t="str">
        <f t="shared" si="76"/>
        <v/>
      </c>
      <c r="P542" s="6"/>
      <c r="Q542" s="9" t="s">
        <v>14</v>
      </c>
    </row>
    <row r="543" spans="1:17" x14ac:dyDescent="0.3">
      <c r="B543" s="18">
        <f t="shared" si="76"/>
        <v>3902</v>
      </c>
      <c r="C543" s="18">
        <f t="shared" si="76"/>
        <v>22869.11</v>
      </c>
      <c r="D543" s="18">
        <f t="shared" si="76"/>
        <v>26160.51</v>
      </c>
      <c r="E543" s="18">
        <f t="shared" si="76"/>
        <v>28511.74</v>
      </c>
      <c r="F543" s="18">
        <f t="shared" si="76"/>
        <v>40403.31</v>
      </c>
      <c r="G543" s="18">
        <f t="shared" si="76"/>
        <v>44293.72</v>
      </c>
      <c r="H543" s="18">
        <f t="shared" si="76"/>
        <v>37713.17</v>
      </c>
      <c r="I543" s="18">
        <f t="shared" si="76"/>
        <v>73586.16</v>
      </c>
      <c r="J543" s="18">
        <f t="shared" si="76"/>
        <v>40553.43</v>
      </c>
      <c r="K543" s="18">
        <f t="shared" si="76"/>
        <v>23910.99</v>
      </c>
      <c r="L543" s="18">
        <f t="shared" si="76"/>
        <v>32593.14</v>
      </c>
      <c r="M543" s="18">
        <f t="shared" si="76"/>
        <v>32528.02</v>
      </c>
      <c r="N543" s="18">
        <f t="shared" si="76"/>
        <v>44712.76</v>
      </c>
      <c r="O543" s="18" t="str">
        <f t="shared" si="76"/>
        <v/>
      </c>
      <c r="P543" s="6"/>
      <c r="Q543" s="9" t="s">
        <v>19</v>
      </c>
    </row>
    <row r="544" spans="1:17" x14ac:dyDescent="0.3">
      <c r="B544" s="18">
        <f>SUM(B540:B543)</f>
        <v>13453</v>
      </c>
      <c r="C544" s="18">
        <f t="shared" ref="C544:M544" si="77">SUM(C540:C543)</f>
        <v>72007.11</v>
      </c>
      <c r="D544" s="18">
        <f t="shared" si="77"/>
        <v>112531.51</v>
      </c>
      <c r="E544" s="18">
        <f t="shared" si="77"/>
        <v>116152.74</v>
      </c>
      <c r="F544" s="18">
        <f t="shared" si="77"/>
        <v>152640.31</v>
      </c>
      <c r="G544" s="18">
        <f t="shared" si="77"/>
        <v>163085.72</v>
      </c>
      <c r="H544" s="18">
        <f t="shared" si="77"/>
        <v>183865.16999999998</v>
      </c>
      <c r="I544" s="18">
        <f t="shared" si="77"/>
        <v>209178.16</v>
      </c>
      <c r="J544" s="18">
        <f t="shared" si="77"/>
        <v>150257.43</v>
      </c>
      <c r="K544" s="18">
        <f t="shared" si="77"/>
        <v>142726.99</v>
      </c>
      <c r="L544" s="18">
        <f t="shared" si="77"/>
        <v>177470.14</v>
      </c>
      <c r="M544" s="18">
        <f t="shared" si="77"/>
        <v>144365.01999999999</v>
      </c>
      <c r="N544" s="18">
        <f>IF(N541="",N540*4,IF(N542="",(N541+N540)*2,IF(N543="",((N542+N541+N540)/3)*4,SUM(N540:N543))))</f>
        <v>167773.76</v>
      </c>
      <c r="O544" s="18">
        <f>IF(O541="",O540*4,IF(O542="",(O541+O540)*2,IF(O543="",((O542+O541+O540)/3)*4,SUM(O540:O543))))</f>
        <v>164424</v>
      </c>
      <c r="P544" s="6"/>
      <c r="Q544" s="9" t="s">
        <v>15</v>
      </c>
    </row>
    <row r="545" spans="1:17" x14ac:dyDescent="0.3">
      <c r="B545" s="21">
        <f t="shared" ref="B545:O545" si="78">+B544/(B$465+B$472)</f>
        <v>1.1867810184975343E-4</v>
      </c>
      <c r="C545" s="22">
        <f t="shared" si="78"/>
        <v>6.9815015561230486E-4</v>
      </c>
      <c r="D545" s="22">
        <f t="shared" si="78"/>
        <v>1.0051156696413298E-3</v>
      </c>
      <c r="E545" s="22">
        <f t="shared" si="78"/>
        <v>9.129765925068497E-4</v>
      </c>
      <c r="F545" s="22">
        <f t="shared" si="78"/>
        <v>1.0697929663537309E-3</v>
      </c>
      <c r="G545" s="22">
        <f t="shared" si="78"/>
        <v>1.1338961437518441E-3</v>
      </c>
      <c r="H545" s="22">
        <f t="shared" si="78"/>
        <v>1.2255313516184628E-3</v>
      </c>
      <c r="I545" s="22">
        <f t="shared" si="78"/>
        <v>1.3407545426480814E-3</v>
      </c>
      <c r="J545" s="22">
        <f t="shared" si="78"/>
        <v>9.8388818736819218E-4</v>
      </c>
      <c r="K545" s="22">
        <f t="shared" si="78"/>
        <v>9.0064599806890871E-4</v>
      </c>
      <c r="L545" s="22">
        <f t="shared" si="78"/>
        <v>1.0408595223827626E-3</v>
      </c>
      <c r="M545" s="22">
        <f t="shared" si="78"/>
        <v>7.9434837308007536E-4</v>
      </c>
      <c r="N545" s="23">
        <f t="shared" si="78"/>
        <v>9.6762131990025071E-4</v>
      </c>
      <c r="O545" s="23">
        <f t="shared" si="78"/>
        <v>9.2016257727719781E-4</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7852663</v>
      </c>
      <c r="C547" s="16">
        <f t="shared" si="79"/>
        <v>7016272</v>
      </c>
      <c r="D547" s="16">
        <f t="shared" si="79"/>
        <v>8141976</v>
      </c>
      <c r="E547" s="16">
        <f t="shared" si="79"/>
        <v>9875584</v>
      </c>
      <c r="F547" s="16">
        <f t="shared" si="79"/>
        <v>11935043</v>
      </c>
      <c r="G547" s="16">
        <f t="shared" si="79"/>
        <v>12371007</v>
      </c>
      <c r="H547" s="16">
        <f t="shared" si="79"/>
        <v>12072766</v>
      </c>
      <c r="I547" s="16">
        <f t="shared" si="79"/>
        <v>12588666</v>
      </c>
      <c r="J547" s="16">
        <f t="shared" si="79"/>
        <v>9545975</v>
      </c>
      <c r="K547" s="16">
        <f t="shared" si="79"/>
        <v>10499545</v>
      </c>
      <c r="L547" s="16">
        <f t="shared" si="79"/>
        <v>11091376</v>
      </c>
      <c r="M547" s="16">
        <f t="shared" si="79"/>
        <v>10243827</v>
      </c>
      <c r="N547" s="16">
        <f t="shared" si="79"/>
        <v>10002096</v>
      </c>
      <c r="O547" s="16">
        <f t="shared" si="79"/>
        <v>9726847</v>
      </c>
      <c r="P547" s="6"/>
      <c r="Q547" s="9" t="s">
        <v>12</v>
      </c>
    </row>
    <row r="548" spans="1:17" x14ac:dyDescent="0.3">
      <c r="B548" s="7">
        <f t="shared" si="79"/>
        <v>9267501</v>
      </c>
      <c r="C548" s="7">
        <f t="shared" si="79"/>
        <v>6463384</v>
      </c>
      <c r="D548" s="7">
        <f t="shared" si="79"/>
        <v>7927848</v>
      </c>
      <c r="E548" s="7">
        <f t="shared" si="79"/>
        <v>9725312</v>
      </c>
      <c r="F548" s="7">
        <f t="shared" si="79"/>
        <v>11649311</v>
      </c>
      <c r="G548" s="7">
        <f t="shared" si="79"/>
        <v>11937936</v>
      </c>
      <c r="H548" s="7">
        <f t="shared" si="79"/>
        <v>11044817</v>
      </c>
      <c r="I548" s="7">
        <f t="shared" si="79"/>
        <v>12793970</v>
      </c>
      <c r="J548" s="7">
        <f t="shared" si="79"/>
        <v>12712859</v>
      </c>
      <c r="K548" s="7">
        <f t="shared" si="79"/>
        <v>9967261</v>
      </c>
      <c r="L548" s="7">
        <f t="shared" si="79"/>
        <v>10830987</v>
      </c>
      <c r="M548" s="7">
        <f t="shared" si="79"/>
        <v>10269740</v>
      </c>
      <c r="N548" s="7">
        <f t="shared" si="79"/>
        <v>9504488</v>
      </c>
      <c r="O548" s="7">
        <f t="shared" si="79"/>
        <v>10206841</v>
      </c>
      <c r="P548" s="6"/>
      <c r="Q548" s="9" t="s">
        <v>13</v>
      </c>
    </row>
    <row r="549" spans="1:17" x14ac:dyDescent="0.3">
      <c r="B549" s="7">
        <f t="shared" si="79"/>
        <v>6908403</v>
      </c>
      <c r="C549" s="7">
        <f t="shared" si="79"/>
        <v>6453825</v>
      </c>
      <c r="D549" s="7">
        <f t="shared" si="79"/>
        <v>7984549</v>
      </c>
      <c r="E549" s="7">
        <f t="shared" si="79"/>
        <v>9861133</v>
      </c>
      <c r="F549" s="7">
        <f t="shared" si="79"/>
        <v>11703142</v>
      </c>
      <c r="G549" s="7">
        <f t="shared" si="79"/>
        <v>10910118</v>
      </c>
      <c r="H549" s="7">
        <f t="shared" si="79"/>
        <v>11611634</v>
      </c>
      <c r="I549" s="7">
        <f t="shared" si="79"/>
        <v>11707539</v>
      </c>
      <c r="J549" s="7">
        <f t="shared" si="79"/>
        <v>9160370</v>
      </c>
      <c r="K549" s="7">
        <f t="shared" si="79"/>
        <v>9983807</v>
      </c>
      <c r="L549" s="7">
        <f t="shared" si="79"/>
        <v>9444255</v>
      </c>
      <c r="M549" s="7">
        <f t="shared" si="79"/>
        <v>11898017</v>
      </c>
      <c r="N549" s="7">
        <f t="shared" si="79"/>
        <v>9537513</v>
      </c>
      <c r="O549" s="7" t="str">
        <f t="shared" si="79"/>
        <v/>
      </c>
      <c r="P549" s="6"/>
      <c r="Q549" s="9" t="s">
        <v>14</v>
      </c>
    </row>
    <row r="550" spans="1:17" x14ac:dyDescent="0.3">
      <c r="B550" s="18">
        <f t="shared" si="79"/>
        <v>6070375</v>
      </c>
      <c r="C550" s="18">
        <f t="shared" si="79"/>
        <v>6683255.8100000005</v>
      </c>
      <c r="D550" s="18">
        <f t="shared" si="79"/>
        <v>9277220.8300000001</v>
      </c>
      <c r="E550" s="18">
        <f t="shared" si="79"/>
        <v>10307294.129999999</v>
      </c>
      <c r="F550" s="18">
        <f t="shared" si="79"/>
        <v>11314138.599999996</v>
      </c>
      <c r="G550" s="18">
        <f t="shared" si="79"/>
        <v>12412468.259999998</v>
      </c>
      <c r="H550" s="18">
        <f t="shared" si="79"/>
        <v>12707206.390000002</v>
      </c>
      <c r="I550" s="18">
        <f t="shared" si="79"/>
        <v>13805501.599999998</v>
      </c>
      <c r="J550" s="18">
        <f t="shared" si="79"/>
        <v>8380821.1600000039</v>
      </c>
      <c r="K550" s="18">
        <f t="shared" si="79"/>
        <v>10542085.42</v>
      </c>
      <c r="L550" s="18">
        <f t="shared" si="79"/>
        <v>9208830.3099999949</v>
      </c>
      <c r="M550" s="18">
        <f t="shared" si="79"/>
        <v>9544241.7300000042</v>
      </c>
      <c r="N550" s="18">
        <f t="shared" si="79"/>
        <v>8996751.2999999989</v>
      </c>
      <c r="O550" s="18" t="str">
        <f t="shared" si="79"/>
        <v/>
      </c>
      <c r="P550" s="6"/>
      <c r="Q550" s="9" t="s">
        <v>19</v>
      </c>
    </row>
    <row r="551" spans="1:17" x14ac:dyDescent="0.3">
      <c r="B551" s="25">
        <f t="shared" si="79"/>
        <v>30098942</v>
      </c>
      <c r="C551" s="18">
        <f t="shared" si="79"/>
        <v>26616736.810000006</v>
      </c>
      <c r="D551" s="18">
        <f t="shared" si="79"/>
        <v>33331593.830000002</v>
      </c>
      <c r="E551" s="18">
        <f t="shared" si="79"/>
        <v>39769323.129999995</v>
      </c>
      <c r="F551" s="18">
        <f t="shared" si="79"/>
        <v>46601634.600000001</v>
      </c>
      <c r="G551" s="18">
        <f t="shared" si="79"/>
        <v>47631529.259999983</v>
      </c>
      <c r="H551" s="18">
        <f t="shared" si="79"/>
        <v>47436423.389999986</v>
      </c>
      <c r="I551" s="18">
        <f t="shared" si="79"/>
        <v>50895676.600000024</v>
      </c>
      <c r="J551" s="18">
        <f t="shared" si="79"/>
        <v>39800025.160000004</v>
      </c>
      <c r="K551" s="18">
        <f t="shared" si="79"/>
        <v>40992698.419999987</v>
      </c>
      <c r="L551" s="18">
        <f t="shared" si="79"/>
        <v>40575448.310000002</v>
      </c>
      <c r="M551" s="18">
        <f t="shared" si="79"/>
        <v>41955825.729999997</v>
      </c>
      <c r="N551" s="18">
        <f t="shared" si="79"/>
        <v>38040848.300000004</v>
      </c>
      <c r="O551" s="18">
        <f t="shared" si="79"/>
        <v>39867376</v>
      </c>
      <c r="P551" s="6"/>
      <c r="Q551" s="9" t="s">
        <v>15</v>
      </c>
    </row>
    <row r="552" spans="1:17" x14ac:dyDescent="0.3">
      <c r="B552" s="10">
        <f t="shared" ref="B552:O552" si="80">+B551/(B$465+B$472)</f>
        <v>0.26552332596787492</v>
      </c>
      <c r="C552" s="10">
        <f t="shared" si="80"/>
        <v>0.25806450148871779</v>
      </c>
      <c r="D552" s="10">
        <f t="shared" si="80"/>
        <v>0.29771312277470785</v>
      </c>
      <c r="E552" s="10">
        <f t="shared" si="80"/>
        <v>0.31259237722270894</v>
      </c>
      <c r="F552" s="10">
        <f t="shared" si="80"/>
        <v>0.32661163303236651</v>
      </c>
      <c r="G552" s="10">
        <f t="shared" si="80"/>
        <v>0.33117067115941917</v>
      </c>
      <c r="H552" s="10">
        <f t="shared" si="80"/>
        <v>0.31618181993409816</v>
      </c>
      <c r="I552" s="10">
        <f t="shared" si="80"/>
        <v>0.32622243929575484</v>
      </c>
      <c r="J552" s="10">
        <f t="shared" si="80"/>
        <v>0.26061123640861455</v>
      </c>
      <c r="K552" s="10">
        <f t="shared" si="80"/>
        <v>0.25867503954240656</v>
      </c>
      <c r="L552" s="10">
        <f t="shared" si="80"/>
        <v>0.23797435302870146</v>
      </c>
      <c r="M552" s="10">
        <f t="shared" si="80"/>
        <v>0.23085607517566697</v>
      </c>
      <c r="N552" s="10">
        <f t="shared" si="80"/>
        <v>0.2193974542989989</v>
      </c>
      <c r="O552" s="10">
        <f t="shared" si="80"/>
        <v>0.2231089588468782</v>
      </c>
      <c r="P552" s="6"/>
      <c r="Q552" s="11" t="s">
        <v>26</v>
      </c>
    </row>
    <row r="553" spans="1:17" s="87" customFormat="1" x14ac:dyDescent="0.3">
      <c r="A553" s="86"/>
      <c r="B553" s="19"/>
      <c r="C553" s="10">
        <f t="shared" ref="C553:M553" si="81">C551/B551-1</f>
        <v>-0.11569194658071347</v>
      </c>
      <c r="D553" s="10">
        <f t="shared" si="81"/>
        <v>0.25227949872041422</v>
      </c>
      <c r="E553" s="10">
        <f t="shared" si="81"/>
        <v>0.19314195813239921</v>
      </c>
      <c r="F553" s="10">
        <f t="shared" si="81"/>
        <v>0.17179853546076695</v>
      </c>
      <c r="G553" s="10">
        <f t="shared" si="81"/>
        <v>2.2099968570630013E-2</v>
      </c>
      <c r="H553" s="10">
        <f t="shared" si="81"/>
        <v>-4.0961496099568562E-3</v>
      </c>
      <c r="I553" s="10">
        <f t="shared" si="81"/>
        <v>7.2923988842069409E-2</v>
      </c>
      <c r="J553" s="10">
        <f t="shared" si="81"/>
        <v>-0.21800774017021352</v>
      </c>
      <c r="K553" s="10">
        <f t="shared" si="81"/>
        <v>2.9966645880381115E-2</v>
      </c>
      <c r="L553" s="10">
        <f t="shared" si="81"/>
        <v>-1.0178644638734302E-2</v>
      </c>
      <c r="M553" s="10">
        <f t="shared" si="81"/>
        <v>3.4020016475327264E-2</v>
      </c>
      <c r="N553" s="10">
        <f>N551/M551-1</f>
        <v>-9.3311890825226618E-2</v>
      </c>
      <c r="O553" s="10">
        <f>O551/N551-1</f>
        <v>4.8014904546699988E-2</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12488921</v>
      </c>
      <c r="C555" s="16">
        <f t="shared" si="82"/>
        <v>11875912</v>
      </c>
      <c r="D555" s="16">
        <f t="shared" si="82"/>
        <v>13072900</v>
      </c>
      <c r="E555" s="16">
        <f t="shared" si="82"/>
        <v>14396436</v>
      </c>
      <c r="F555" s="16">
        <f t="shared" si="82"/>
        <v>15964178</v>
      </c>
      <c r="G555" s="16">
        <f t="shared" si="82"/>
        <v>16261957</v>
      </c>
      <c r="H555" s="16">
        <f t="shared" si="82"/>
        <v>16358661</v>
      </c>
      <c r="I555" s="16">
        <f t="shared" si="82"/>
        <v>18044183</v>
      </c>
      <c r="J555" s="16">
        <f t="shared" si="82"/>
        <v>13619398</v>
      </c>
      <c r="K555" s="16">
        <f t="shared" si="82"/>
        <v>17416392</v>
      </c>
      <c r="L555" s="16">
        <f t="shared" si="82"/>
        <v>19170780</v>
      </c>
      <c r="M555" s="16">
        <f t="shared" si="82"/>
        <v>19090939</v>
      </c>
      <c r="N555" s="16">
        <f t="shared" si="82"/>
        <v>23008486</v>
      </c>
      <c r="O555" s="16">
        <f t="shared" si="82"/>
        <v>22735926</v>
      </c>
      <c r="P555" s="6"/>
      <c r="Q555" s="9" t="s">
        <v>12</v>
      </c>
    </row>
    <row r="556" spans="1:17" x14ac:dyDescent="0.3">
      <c r="B556" s="7">
        <f t="shared" ref="B556:O558" si="83">IFERROR(B548+B594-B593,"")</f>
        <v>13954601</v>
      </c>
      <c r="C556" s="7">
        <f t="shared" si="83"/>
        <v>11467764</v>
      </c>
      <c r="D556" s="7">
        <f t="shared" si="83"/>
        <v>12797867</v>
      </c>
      <c r="E556" s="7">
        <f t="shared" si="83"/>
        <v>14202775</v>
      </c>
      <c r="F556" s="7">
        <f t="shared" si="83"/>
        <v>15510950</v>
      </c>
      <c r="G556" s="7">
        <f t="shared" si="83"/>
        <v>15979955</v>
      </c>
      <c r="H556" s="7">
        <f t="shared" si="83"/>
        <v>15666857</v>
      </c>
      <c r="I556" s="7">
        <f t="shared" si="83"/>
        <v>18294194</v>
      </c>
      <c r="J556" s="7">
        <f t="shared" si="83"/>
        <v>17216811</v>
      </c>
      <c r="K556" s="7">
        <f t="shared" si="83"/>
        <v>17298923</v>
      </c>
      <c r="L556" s="7">
        <f t="shared" si="83"/>
        <v>19155861</v>
      </c>
      <c r="M556" s="7">
        <f t="shared" si="83"/>
        <v>19321484</v>
      </c>
      <c r="N556" s="7">
        <f t="shared" si="83"/>
        <v>22366665</v>
      </c>
      <c r="O556" s="7">
        <f t="shared" si="83"/>
        <v>23583677</v>
      </c>
      <c r="P556" s="6"/>
      <c r="Q556" s="9" t="s">
        <v>13</v>
      </c>
    </row>
    <row r="557" spans="1:17" x14ac:dyDescent="0.3">
      <c r="B557" s="7">
        <f t="shared" si="83"/>
        <v>11702460</v>
      </c>
      <c r="C557" s="7">
        <f t="shared" si="83"/>
        <v>11598042</v>
      </c>
      <c r="D557" s="7">
        <f t="shared" si="83"/>
        <v>12796427</v>
      </c>
      <c r="E557" s="7">
        <f t="shared" si="83"/>
        <v>14284010</v>
      </c>
      <c r="F557" s="7">
        <f t="shared" si="83"/>
        <v>15540477</v>
      </c>
      <c r="G557" s="7">
        <f t="shared" si="83"/>
        <v>15307523</v>
      </c>
      <c r="H557" s="7">
        <f t="shared" si="83"/>
        <v>16504225</v>
      </c>
      <c r="I557" s="7">
        <f t="shared" si="83"/>
        <v>17658618</v>
      </c>
      <c r="J557" s="7">
        <f t="shared" si="83"/>
        <v>15422102</v>
      </c>
      <c r="K557" s="7">
        <f t="shared" si="83"/>
        <v>17721645</v>
      </c>
      <c r="L557" s="7">
        <f t="shared" si="83"/>
        <v>18000257</v>
      </c>
      <c r="M557" s="7">
        <f t="shared" si="83"/>
        <v>21470399</v>
      </c>
      <c r="N557" s="7">
        <f t="shared" si="83"/>
        <v>22485689</v>
      </c>
      <c r="O557" s="7" t="str">
        <f t="shared" si="83"/>
        <v/>
      </c>
      <c r="P557" s="6"/>
      <c r="Q557" s="9" t="s">
        <v>14</v>
      </c>
    </row>
    <row r="558" spans="1:17" x14ac:dyDescent="0.3">
      <c r="B558" s="18">
        <f t="shared" si="83"/>
        <v>10908988</v>
      </c>
      <c r="C558" s="18">
        <f t="shared" si="83"/>
        <v>11785737.850000001</v>
      </c>
      <c r="D558" s="18">
        <f t="shared" si="83"/>
        <v>14031281.149999999</v>
      </c>
      <c r="E558" s="18">
        <f t="shared" si="83"/>
        <v>14561375.16</v>
      </c>
      <c r="F558" s="18">
        <f t="shared" si="83"/>
        <v>15215907.009999998</v>
      </c>
      <c r="G558" s="18">
        <f t="shared" si="83"/>
        <v>16623238.57</v>
      </c>
      <c r="H558" s="18">
        <f t="shared" si="83"/>
        <v>17828432.480000004</v>
      </c>
      <c r="I558" s="18">
        <f t="shared" si="83"/>
        <v>17393859.599999994</v>
      </c>
      <c r="J558" s="18">
        <f t="shared" si="83"/>
        <v>15209027.150000002</v>
      </c>
      <c r="K558" s="18">
        <f t="shared" si="83"/>
        <v>18706433.439999998</v>
      </c>
      <c r="L558" s="18">
        <f t="shared" si="83"/>
        <v>18127641.229999997</v>
      </c>
      <c r="M558" s="18">
        <f t="shared" si="83"/>
        <v>19301823.440000005</v>
      </c>
      <c r="N558" s="18">
        <f t="shared" si="83"/>
        <v>22021597.43</v>
      </c>
      <c r="O558" s="18" t="str">
        <f t="shared" si="83"/>
        <v/>
      </c>
      <c r="P558" s="6"/>
      <c r="Q558" s="9" t="s">
        <v>19</v>
      </c>
    </row>
    <row r="559" spans="1:17" x14ac:dyDescent="0.3">
      <c r="B559" s="25">
        <f t="shared" ref="B559:O559" si="84">IFERROR(B551+B596,"")</f>
        <v>49054970</v>
      </c>
      <c r="C559" s="18">
        <f t="shared" si="84"/>
        <v>46727455.850000009</v>
      </c>
      <c r="D559" s="18">
        <f t="shared" si="84"/>
        <v>52698475.150000006</v>
      </c>
      <c r="E559" s="18">
        <f t="shared" si="84"/>
        <v>57444596.159999996</v>
      </c>
      <c r="F559" s="18">
        <f t="shared" si="84"/>
        <v>62231512.010000005</v>
      </c>
      <c r="G559" s="18">
        <f t="shared" si="84"/>
        <v>64172673.569999985</v>
      </c>
      <c r="H559" s="18">
        <f t="shared" si="84"/>
        <v>66358175.479999989</v>
      </c>
      <c r="I559" s="18">
        <f t="shared" si="84"/>
        <v>71390854.600000024</v>
      </c>
      <c r="J559" s="18">
        <f t="shared" si="84"/>
        <v>61467338.150000006</v>
      </c>
      <c r="K559" s="18">
        <f t="shared" si="84"/>
        <v>71143393.439999983</v>
      </c>
      <c r="L559" s="18">
        <f t="shared" si="84"/>
        <v>74454539.230000004</v>
      </c>
      <c r="M559" s="18">
        <f t="shared" si="84"/>
        <v>79184645.439999998</v>
      </c>
      <c r="N559" s="18">
        <f t="shared" si="84"/>
        <v>89882437.430000007</v>
      </c>
      <c r="O559" s="18">
        <f t="shared" si="84"/>
        <v>92639206</v>
      </c>
      <c r="P559" s="6"/>
      <c r="Q559" s="9" t="s">
        <v>15</v>
      </c>
    </row>
    <row r="560" spans="1:17" x14ac:dyDescent="0.3">
      <c r="B560" s="10">
        <f t="shared" ref="B560:O560" si="85">+B559/(B$465+B$472)</f>
        <v>0.43274739655813566</v>
      </c>
      <c r="C560" s="10">
        <f t="shared" si="85"/>
        <v>0.4530494359938152</v>
      </c>
      <c r="D560" s="10">
        <f t="shared" si="85"/>
        <v>0.47069539135722283</v>
      </c>
      <c r="E560" s="10">
        <f t="shared" si="85"/>
        <v>0.45152246653922118</v>
      </c>
      <c r="F560" s="10">
        <f t="shared" si="85"/>
        <v>0.43615499623825282</v>
      </c>
      <c r="G560" s="10">
        <f t="shared" si="85"/>
        <v>0.44617730537823219</v>
      </c>
      <c r="H560" s="10">
        <f t="shared" si="85"/>
        <v>0.44230250072343519</v>
      </c>
      <c r="I560" s="10">
        <f t="shared" si="85"/>
        <v>0.4575889404920605</v>
      </c>
      <c r="J560" s="10">
        <f t="shared" si="85"/>
        <v>0.40248916752237301</v>
      </c>
      <c r="K560" s="10">
        <f t="shared" si="85"/>
        <v>0.44893409852458765</v>
      </c>
      <c r="L560" s="10">
        <f t="shared" si="85"/>
        <v>0.43667467745371957</v>
      </c>
      <c r="M560" s="10">
        <f t="shared" si="85"/>
        <v>0.43570245948905495</v>
      </c>
      <c r="N560" s="10">
        <f t="shared" si="85"/>
        <v>0.5183895428097236</v>
      </c>
      <c r="O560" s="10">
        <f t="shared" si="85"/>
        <v>0.51843484254046401</v>
      </c>
      <c r="P560" s="6"/>
      <c r="Q560" s="11" t="s">
        <v>28</v>
      </c>
    </row>
    <row r="561" spans="1:17" s="87" customFormat="1" x14ac:dyDescent="0.3">
      <c r="A561" s="86"/>
      <c r="B561" s="19"/>
      <c r="C561" s="10">
        <f t="shared" ref="C561:M561" si="86">C559/B559-1</f>
        <v>-4.7447060919617146E-2</v>
      </c>
      <c r="D561" s="10">
        <f t="shared" si="86"/>
        <v>0.12778395894626904</v>
      </c>
      <c r="E561" s="10">
        <f t="shared" si="86"/>
        <v>9.0061828098265018E-2</v>
      </c>
      <c r="F561" s="10">
        <f t="shared" si="86"/>
        <v>8.3331003610279453E-2</v>
      </c>
      <c r="G561" s="10">
        <f t="shared" si="86"/>
        <v>3.1192582299592209E-2</v>
      </c>
      <c r="H561" s="10">
        <f t="shared" si="86"/>
        <v>3.4056581850467005E-2</v>
      </c>
      <c r="I561" s="10">
        <f t="shared" si="86"/>
        <v>7.5841131610329793E-2</v>
      </c>
      <c r="J561" s="10">
        <f t="shared" si="86"/>
        <v>-0.13900262863641377</v>
      </c>
      <c r="K561" s="10">
        <f t="shared" si="86"/>
        <v>0.15741783492213868</v>
      </c>
      <c r="L561" s="10">
        <f t="shared" si="86"/>
        <v>4.6541859052485757E-2</v>
      </c>
      <c r="M561" s="10">
        <f t="shared" si="86"/>
        <v>6.3530125347872612E-2</v>
      </c>
      <c r="N561" s="10">
        <f>N559/M559-1</f>
        <v>0.1350993229881412</v>
      </c>
      <c r="O561" s="10">
        <f>O559/N559-1</f>
        <v>3.0670825678786873E-2</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374219</v>
      </c>
      <c r="C563" s="16">
        <f t="shared" si="87"/>
        <v>507625</v>
      </c>
      <c r="D563" s="16">
        <f t="shared" si="87"/>
        <v>432096</v>
      </c>
      <c r="E563" s="16">
        <f t="shared" si="87"/>
        <v>431225</v>
      </c>
      <c r="F563" s="16">
        <f t="shared" si="87"/>
        <v>287466</v>
      </c>
      <c r="G563" s="16">
        <f t="shared" si="87"/>
        <v>274813</v>
      </c>
      <c r="H563" s="16">
        <f t="shared" si="87"/>
        <v>228997</v>
      </c>
      <c r="I563" s="16">
        <f t="shared" si="87"/>
        <v>428818</v>
      </c>
      <c r="J563" s="16">
        <f t="shared" si="87"/>
        <v>751461</v>
      </c>
      <c r="K563" s="16">
        <f t="shared" si="87"/>
        <v>1292810</v>
      </c>
      <c r="L563" s="16">
        <f t="shared" si="87"/>
        <v>1292249</v>
      </c>
      <c r="M563" s="16">
        <f t="shared" si="87"/>
        <v>1216794</v>
      </c>
      <c r="N563" s="16">
        <f t="shared" si="87"/>
        <v>1472339</v>
      </c>
      <c r="O563" s="16">
        <f t="shared" si="87"/>
        <v>1385707</v>
      </c>
      <c r="P563" s="6"/>
      <c r="Q563" s="9" t="s">
        <v>12</v>
      </c>
    </row>
    <row r="564" spans="1:17" x14ac:dyDescent="0.3">
      <c r="B564" s="7">
        <f t="shared" si="87"/>
        <v>394428</v>
      </c>
      <c r="C564" s="7">
        <f t="shared" si="87"/>
        <v>496814</v>
      </c>
      <c r="D564" s="7">
        <f t="shared" si="87"/>
        <v>435327</v>
      </c>
      <c r="E564" s="7">
        <f t="shared" si="87"/>
        <v>443837</v>
      </c>
      <c r="F564" s="7">
        <f t="shared" si="87"/>
        <v>292371</v>
      </c>
      <c r="G564" s="7">
        <f t="shared" si="87"/>
        <v>258424</v>
      </c>
      <c r="H564" s="7">
        <f t="shared" si="87"/>
        <v>369435</v>
      </c>
      <c r="I564" s="7">
        <f t="shared" si="87"/>
        <v>469890</v>
      </c>
      <c r="J564" s="7">
        <f t="shared" si="87"/>
        <v>842270</v>
      </c>
      <c r="K564" s="7">
        <f t="shared" si="87"/>
        <v>1324168</v>
      </c>
      <c r="L564" s="7">
        <f t="shared" si="87"/>
        <v>1289948</v>
      </c>
      <c r="M564" s="7">
        <f t="shared" si="87"/>
        <v>1193777</v>
      </c>
      <c r="N564" s="7">
        <f t="shared" si="87"/>
        <v>1545804</v>
      </c>
      <c r="O564" s="7">
        <f t="shared" si="87"/>
        <v>1460442</v>
      </c>
      <c r="P564" s="6"/>
      <c r="Q564" s="9" t="s">
        <v>13</v>
      </c>
    </row>
    <row r="565" spans="1:17" x14ac:dyDescent="0.3">
      <c r="B565" s="7">
        <f t="shared" si="87"/>
        <v>417065</v>
      </c>
      <c r="C565" s="7">
        <f t="shared" si="87"/>
        <v>472614</v>
      </c>
      <c r="D565" s="7">
        <f t="shared" si="87"/>
        <v>430449</v>
      </c>
      <c r="E565" s="7">
        <f t="shared" si="87"/>
        <v>439150</v>
      </c>
      <c r="F565" s="7">
        <f t="shared" si="87"/>
        <v>255132</v>
      </c>
      <c r="G565" s="7">
        <f t="shared" si="87"/>
        <v>240740</v>
      </c>
      <c r="H565" s="7">
        <f t="shared" si="87"/>
        <v>470613</v>
      </c>
      <c r="I565" s="7">
        <f t="shared" si="87"/>
        <v>463437</v>
      </c>
      <c r="J565" s="7">
        <f t="shared" si="87"/>
        <v>1310933</v>
      </c>
      <c r="K565" s="7">
        <f t="shared" si="87"/>
        <v>1338960</v>
      </c>
      <c r="L565" s="7">
        <f t="shared" si="87"/>
        <v>1277215</v>
      </c>
      <c r="M565" s="7">
        <f t="shared" si="87"/>
        <v>1194741</v>
      </c>
      <c r="N565" s="7">
        <f t="shared" si="87"/>
        <v>1449234</v>
      </c>
      <c r="O565" s="7" t="str">
        <f t="shared" si="87"/>
        <v/>
      </c>
      <c r="P565" s="6"/>
      <c r="Q565" s="9" t="s">
        <v>14</v>
      </c>
    </row>
    <row r="566" spans="1:17" x14ac:dyDescent="0.3">
      <c r="B566" s="18">
        <f t="shared" si="87"/>
        <v>439542</v>
      </c>
      <c r="C566" s="18">
        <f t="shared" si="87"/>
        <v>444182.78</v>
      </c>
      <c r="D566" s="18">
        <f t="shared" si="87"/>
        <v>436983.87</v>
      </c>
      <c r="E566" s="18">
        <f t="shared" si="87"/>
        <v>351413.98</v>
      </c>
      <c r="F566" s="18">
        <f t="shared" si="87"/>
        <v>257824.8</v>
      </c>
      <c r="G566" s="18">
        <f t="shared" si="87"/>
        <v>228302.16</v>
      </c>
      <c r="H566" s="18">
        <f t="shared" si="87"/>
        <v>457824.92</v>
      </c>
      <c r="I566" s="18">
        <f t="shared" si="87"/>
        <v>597417.80000000005</v>
      </c>
      <c r="J566" s="18">
        <f t="shared" si="87"/>
        <v>1331474.99</v>
      </c>
      <c r="K566" s="18">
        <f t="shared" si="87"/>
        <v>1345694.49</v>
      </c>
      <c r="L566" s="18">
        <f t="shared" si="87"/>
        <v>1288273.3999999999</v>
      </c>
      <c r="M566" s="18">
        <f t="shared" si="87"/>
        <v>1171295.53</v>
      </c>
      <c r="N566" s="18">
        <f t="shared" si="87"/>
        <v>1358003.74</v>
      </c>
      <c r="O566" s="18" t="str">
        <f t="shared" si="87"/>
        <v/>
      </c>
      <c r="P566" s="6"/>
      <c r="Q566" s="9" t="s">
        <v>19</v>
      </c>
    </row>
    <row r="567" spans="1:17" x14ac:dyDescent="0.3">
      <c r="B567" s="18">
        <f>SUM(B563:B566)</f>
        <v>1625254</v>
      </c>
      <c r="C567" s="18">
        <f t="shared" ref="C567:M567" si="88">SUM(C563:C566)</f>
        <v>1921235.78</v>
      </c>
      <c r="D567" s="18">
        <f t="shared" si="88"/>
        <v>1734855.87</v>
      </c>
      <c r="E567" s="18">
        <f t="shared" si="88"/>
        <v>1665625.98</v>
      </c>
      <c r="F567" s="18">
        <f t="shared" si="88"/>
        <v>1092793.8</v>
      </c>
      <c r="G567" s="18">
        <f t="shared" si="88"/>
        <v>1002279.16</v>
      </c>
      <c r="H567" s="18">
        <f t="shared" si="88"/>
        <v>1526869.92</v>
      </c>
      <c r="I567" s="18">
        <f t="shared" si="88"/>
        <v>1959562.8</v>
      </c>
      <c r="J567" s="18">
        <f t="shared" si="88"/>
        <v>4236138.99</v>
      </c>
      <c r="K567" s="18">
        <f t="shared" si="88"/>
        <v>5301632.49</v>
      </c>
      <c r="L567" s="18">
        <f t="shared" si="88"/>
        <v>5147685.4000000004</v>
      </c>
      <c r="M567" s="18">
        <f t="shared" si="88"/>
        <v>4776607.53</v>
      </c>
      <c r="N567" s="18">
        <f>IF(N564="",N563*4,IF(N565="",(N564+N563)*2,IF(N566="",((N565+N564+N563)/3)*4,SUM(N563:N566))))</f>
        <v>5825380.7400000002</v>
      </c>
      <c r="O567" s="18">
        <f>IF(O564="",O563*4,IF(O565="",(O564+O563)*2,IF(O566="",((O565+O564+O563)/3)*4,SUM(O563:O566))))</f>
        <v>5692298</v>
      </c>
      <c r="P567" s="6"/>
      <c r="Q567" s="9" t="s">
        <v>15</v>
      </c>
    </row>
    <row r="568" spans="1:17" x14ac:dyDescent="0.3">
      <c r="B568" s="10">
        <f t="shared" ref="B568:O568" si="89">+B567/(B$465+B$472)</f>
        <v>1.4337475636937424E-2</v>
      </c>
      <c r="C568" s="10">
        <f t="shared" si="89"/>
        <v>1.862748079703418E-2</v>
      </c>
      <c r="D568" s="10">
        <f t="shared" si="89"/>
        <v>1.5495489392315466E-2</v>
      </c>
      <c r="E568" s="10">
        <f t="shared" si="89"/>
        <v>1.3092050446776219E-2</v>
      </c>
      <c r="F568" s="10">
        <f t="shared" si="89"/>
        <v>7.6589409502310756E-3</v>
      </c>
      <c r="G568" s="10">
        <f t="shared" si="89"/>
        <v>6.9686081312749981E-3</v>
      </c>
      <c r="H568" s="10">
        <f t="shared" si="89"/>
        <v>1.0177169263777226E-2</v>
      </c>
      <c r="I568" s="10">
        <f t="shared" si="89"/>
        <v>1.2560071881807326E-2</v>
      </c>
      <c r="J568" s="10">
        <f t="shared" si="89"/>
        <v>2.7738309595144981E-2</v>
      </c>
      <c r="K568" s="10">
        <f t="shared" si="89"/>
        <v>3.3454738205791382E-2</v>
      </c>
      <c r="L568" s="10">
        <f t="shared" si="89"/>
        <v>3.0191092241324203E-2</v>
      </c>
      <c r="M568" s="10">
        <f t="shared" si="89"/>
        <v>2.6282616248018652E-2</v>
      </c>
      <c r="N568" s="10">
        <f t="shared" si="89"/>
        <v>3.3597402839158512E-2</v>
      </c>
      <c r="O568" s="10">
        <f t="shared" si="89"/>
        <v>3.1855687723871449E-2</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7478444</v>
      </c>
      <c r="C570" s="16">
        <f t="shared" si="90"/>
        <v>6508647</v>
      </c>
      <c r="D570" s="16">
        <f t="shared" si="90"/>
        <v>7709880</v>
      </c>
      <c r="E570" s="16">
        <f t="shared" si="90"/>
        <v>9444359</v>
      </c>
      <c r="F570" s="16">
        <f t="shared" si="90"/>
        <v>11647577</v>
      </c>
      <c r="G570" s="16">
        <f t="shared" si="90"/>
        <v>12096194</v>
      </c>
      <c r="H570" s="16">
        <f t="shared" si="90"/>
        <v>11843769</v>
      </c>
      <c r="I570" s="16">
        <f t="shared" si="90"/>
        <v>12159848</v>
      </c>
      <c r="J570" s="16">
        <f t="shared" si="90"/>
        <v>8794514</v>
      </c>
      <c r="K570" s="16">
        <f t="shared" si="90"/>
        <v>9206735</v>
      </c>
      <c r="L570" s="16">
        <f t="shared" si="90"/>
        <v>9799127</v>
      </c>
      <c r="M570" s="16">
        <f t="shared" si="90"/>
        <v>9027033</v>
      </c>
      <c r="N570" s="16">
        <f t="shared" si="90"/>
        <v>8529757</v>
      </c>
      <c r="O570" s="16">
        <f t="shared" si="90"/>
        <v>8341140</v>
      </c>
      <c r="P570" s="6"/>
      <c r="Q570" s="9" t="s">
        <v>12</v>
      </c>
    </row>
    <row r="571" spans="1:17" x14ac:dyDescent="0.3">
      <c r="B571" s="7">
        <f t="shared" si="90"/>
        <v>8873073</v>
      </c>
      <c r="C571" s="7">
        <f t="shared" si="90"/>
        <v>5966570</v>
      </c>
      <c r="D571" s="7">
        <f t="shared" si="90"/>
        <v>7492521</v>
      </c>
      <c r="E571" s="7">
        <f t="shared" si="90"/>
        <v>9281475</v>
      </c>
      <c r="F571" s="7">
        <f t="shared" si="90"/>
        <v>11356940</v>
      </c>
      <c r="G571" s="7">
        <f t="shared" si="90"/>
        <v>11679512</v>
      </c>
      <c r="H571" s="7">
        <f t="shared" si="90"/>
        <v>10675382</v>
      </c>
      <c r="I571" s="7">
        <f t="shared" si="90"/>
        <v>12324080</v>
      </c>
      <c r="J571" s="7">
        <f t="shared" si="90"/>
        <v>11870589</v>
      </c>
      <c r="K571" s="7">
        <f t="shared" si="90"/>
        <v>8643093</v>
      </c>
      <c r="L571" s="7">
        <f t="shared" si="90"/>
        <v>9541039</v>
      </c>
      <c r="M571" s="7">
        <f t="shared" si="90"/>
        <v>9075963</v>
      </c>
      <c r="N571" s="7">
        <f t="shared" si="90"/>
        <v>7958684</v>
      </c>
      <c r="O571" s="7">
        <f t="shared" si="90"/>
        <v>8746399</v>
      </c>
      <c r="P571" s="6"/>
      <c r="Q571" s="9" t="s">
        <v>13</v>
      </c>
    </row>
    <row r="572" spans="1:17" x14ac:dyDescent="0.3">
      <c r="B572" s="7">
        <f t="shared" si="90"/>
        <v>6491338</v>
      </c>
      <c r="C572" s="7">
        <f t="shared" si="90"/>
        <v>5981211</v>
      </c>
      <c r="D572" s="7">
        <f t="shared" si="90"/>
        <v>7554100</v>
      </c>
      <c r="E572" s="7">
        <f t="shared" si="90"/>
        <v>9421983</v>
      </c>
      <c r="F572" s="7">
        <f t="shared" si="90"/>
        <v>11448010</v>
      </c>
      <c r="G572" s="7">
        <f t="shared" si="90"/>
        <v>10669378</v>
      </c>
      <c r="H572" s="7">
        <f t="shared" si="90"/>
        <v>11141021</v>
      </c>
      <c r="I572" s="7">
        <f t="shared" si="90"/>
        <v>11244102</v>
      </c>
      <c r="J572" s="7">
        <f t="shared" si="90"/>
        <v>7849437</v>
      </c>
      <c r="K572" s="7">
        <f t="shared" si="90"/>
        <v>8644847</v>
      </c>
      <c r="L572" s="7">
        <f t="shared" si="90"/>
        <v>8167040</v>
      </c>
      <c r="M572" s="7">
        <f t="shared" si="90"/>
        <v>10703276</v>
      </c>
      <c r="N572" s="7">
        <f t="shared" si="90"/>
        <v>8088279</v>
      </c>
      <c r="O572" s="7" t="str">
        <f t="shared" si="90"/>
        <v/>
      </c>
      <c r="P572" s="6"/>
      <c r="Q572" s="9" t="s">
        <v>14</v>
      </c>
    </row>
    <row r="573" spans="1:17" x14ac:dyDescent="0.3">
      <c r="B573" s="7">
        <f t="shared" si="90"/>
        <v>5630833</v>
      </c>
      <c r="C573" s="18">
        <f t="shared" si="90"/>
        <v>6239073.0300000003</v>
      </c>
      <c r="D573" s="18">
        <f t="shared" si="90"/>
        <v>8840236.9600000009</v>
      </c>
      <c r="E573" s="18">
        <f t="shared" si="90"/>
        <v>9955880.1499999985</v>
      </c>
      <c r="F573" s="18">
        <f t="shared" si="90"/>
        <v>11056313.799999995</v>
      </c>
      <c r="G573" s="18">
        <f t="shared" si="90"/>
        <v>12184166.099999998</v>
      </c>
      <c r="H573" s="18">
        <f t="shared" si="90"/>
        <v>12249381.470000003</v>
      </c>
      <c r="I573" s="18">
        <f t="shared" si="90"/>
        <v>13208083.799999997</v>
      </c>
      <c r="J573" s="18">
        <f t="shared" si="90"/>
        <v>7049346.1700000037</v>
      </c>
      <c r="K573" s="18">
        <f t="shared" si="90"/>
        <v>9196390.9299999997</v>
      </c>
      <c r="L573" s="18">
        <f t="shared" si="90"/>
        <v>7920556.9099999946</v>
      </c>
      <c r="M573" s="18">
        <f t="shared" si="90"/>
        <v>8372946.2000000039</v>
      </c>
      <c r="N573" s="18">
        <f t="shared" si="90"/>
        <v>7638747.5599999987</v>
      </c>
      <c r="O573" s="18" t="str">
        <f t="shared" si="90"/>
        <v/>
      </c>
      <c r="P573" s="6"/>
      <c r="Q573" s="9" t="s">
        <v>19</v>
      </c>
    </row>
    <row r="574" spans="1:17" x14ac:dyDescent="0.3">
      <c r="B574" s="25">
        <f t="shared" ref="B574:M574" si="91">B551-B567</f>
        <v>28473688</v>
      </c>
      <c r="C574" s="18">
        <f t="shared" si="91"/>
        <v>24695501.030000005</v>
      </c>
      <c r="D574" s="18">
        <f t="shared" si="91"/>
        <v>31596737.960000001</v>
      </c>
      <c r="E574" s="18">
        <f t="shared" si="91"/>
        <v>38103697.149999999</v>
      </c>
      <c r="F574" s="18">
        <f t="shared" si="91"/>
        <v>45508840.800000004</v>
      </c>
      <c r="G574" s="18">
        <f t="shared" si="91"/>
        <v>46629250.099999987</v>
      </c>
      <c r="H574" s="18">
        <f t="shared" si="91"/>
        <v>45909553.469999984</v>
      </c>
      <c r="I574" s="18">
        <f t="shared" si="91"/>
        <v>48936113.800000027</v>
      </c>
      <c r="J574" s="18">
        <f t="shared" si="91"/>
        <v>35563886.170000002</v>
      </c>
      <c r="K574" s="18">
        <f t="shared" si="91"/>
        <v>35691065.929999985</v>
      </c>
      <c r="L574" s="18">
        <f t="shared" si="91"/>
        <v>35427762.910000004</v>
      </c>
      <c r="M574" s="18">
        <f t="shared" si="91"/>
        <v>37179218.199999996</v>
      </c>
      <c r="N574" s="18">
        <f>IFERROR(N551-N567,"")</f>
        <v>32215467.560000002</v>
      </c>
      <c r="O574" s="18">
        <f>IFERROR(O551-O567,"")</f>
        <v>34175078</v>
      </c>
      <c r="P574" s="6"/>
      <c r="Q574" s="9" t="s">
        <v>15</v>
      </c>
    </row>
    <row r="575" spans="1:17" x14ac:dyDescent="0.3">
      <c r="B575" s="10">
        <f t="shared" ref="B575:O575" si="92">+B574/(B$465+B$472)</f>
        <v>0.25118585033093749</v>
      </c>
      <c r="C575" s="10">
        <f t="shared" si="92"/>
        <v>0.23943702069168363</v>
      </c>
      <c r="D575" s="10">
        <f t="shared" si="92"/>
        <v>0.28221763338239242</v>
      </c>
      <c r="E575" s="10">
        <f t="shared" si="92"/>
        <v>0.29950032677593275</v>
      </c>
      <c r="F575" s="10">
        <f t="shared" si="92"/>
        <v>0.3189526920821355</v>
      </c>
      <c r="G575" s="10">
        <f t="shared" si="92"/>
        <v>0.32420206302814419</v>
      </c>
      <c r="H575" s="10">
        <f t="shared" si="92"/>
        <v>0.30600465067032095</v>
      </c>
      <c r="I575" s="10">
        <f t="shared" si="92"/>
        <v>0.31366236741394754</v>
      </c>
      <c r="J575" s="10">
        <f t="shared" si="92"/>
        <v>0.23287292681346955</v>
      </c>
      <c r="K575" s="10">
        <f t="shared" si="92"/>
        <v>0.22522030133661519</v>
      </c>
      <c r="L575" s="10">
        <f t="shared" si="92"/>
        <v>0.20778326078737727</v>
      </c>
      <c r="M575" s="10">
        <f t="shared" si="92"/>
        <v>0.20457345892764831</v>
      </c>
      <c r="N575" s="10">
        <f t="shared" si="92"/>
        <v>0.18580005145984038</v>
      </c>
      <c r="O575" s="10">
        <f t="shared" si="92"/>
        <v>0.19125327112300677</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2199124</v>
      </c>
      <c r="C577" s="16">
        <f t="shared" si="93"/>
        <v>1961267</v>
      </c>
      <c r="D577" s="16">
        <f t="shared" si="93"/>
        <v>2252212</v>
      </c>
      <c r="E577" s="16">
        <f t="shared" si="93"/>
        <v>2891703</v>
      </c>
      <c r="F577" s="16">
        <f t="shared" si="93"/>
        <v>2700961</v>
      </c>
      <c r="G577" s="16">
        <f t="shared" si="93"/>
        <v>2523185</v>
      </c>
      <c r="H577" s="16">
        <f t="shared" si="93"/>
        <v>2442659</v>
      </c>
      <c r="I577" s="16">
        <f t="shared" si="93"/>
        <v>2399753</v>
      </c>
      <c r="J577" s="16">
        <f t="shared" si="93"/>
        <v>754182</v>
      </c>
      <c r="K577" s="16">
        <f t="shared" si="93"/>
        <v>1667990</v>
      </c>
      <c r="L577" s="16">
        <f t="shared" si="93"/>
        <v>1657576</v>
      </c>
      <c r="M577" s="16">
        <f t="shared" si="93"/>
        <v>1523270</v>
      </c>
      <c r="N577" s="16">
        <f t="shared" si="93"/>
        <v>1334881</v>
      </c>
      <c r="O577" s="16">
        <f t="shared" si="93"/>
        <v>1476638</v>
      </c>
      <c r="P577" s="6"/>
      <c r="Q577" s="9" t="s">
        <v>12</v>
      </c>
    </row>
    <row r="578" spans="1:17" x14ac:dyDescent="0.3">
      <c r="B578" s="7">
        <f t="shared" si="93"/>
        <v>2556890</v>
      </c>
      <c r="C578" s="7">
        <f t="shared" si="93"/>
        <v>1811564</v>
      </c>
      <c r="D578" s="7">
        <f t="shared" si="93"/>
        <v>2220210</v>
      </c>
      <c r="E578" s="7">
        <f t="shared" si="93"/>
        <v>2755336</v>
      </c>
      <c r="F578" s="7">
        <f t="shared" si="93"/>
        <v>2603917</v>
      </c>
      <c r="G578" s="7">
        <f t="shared" si="93"/>
        <v>2339402</v>
      </c>
      <c r="H578" s="7">
        <f t="shared" si="93"/>
        <v>2226401</v>
      </c>
      <c r="I578" s="7">
        <f t="shared" si="93"/>
        <v>2506587</v>
      </c>
      <c r="J578" s="7">
        <f t="shared" si="93"/>
        <v>2456360</v>
      </c>
      <c r="K578" s="7">
        <f t="shared" si="93"/>
        <v>1442513</v>
      </c>
      <c r="L578" s="7">
        <f t="shared" si="93"/>
        <v>1599372</v>
      </c>
      <c r="M578" s="7">
        <f t="shared" si="93"/>
        <v>1549749</v>
      </c>
      <c r="N578" s="7">
        <f t="shared" si="93"/>
        <v>1410710</v>
      </c>
      <c r="O578" s="7">
        <f t="shared" si="93"/>
        <v>1571088</v>
      </c>
      <c r="P578" s="6"/>
      <c r="Q578" s="9" t="s">
        <v>13</v>
      </c>
    </row>
    <row r="579" spans="1:17" x14ac:dyDescent="0.3">
      <c r="B579" s="7">
        <f t="shared" si="93"/>
        <v>1942354</v>
      </c>
      <c r="C579" s="7">
        <f t="shared" si="93"/>
        <v>1797974</v>
      </c>
      <c r="D579" s="7">
        <f t="shared" si="93"/>
        <v>2256235</v>
      </c>
      <c r="E579" s="7">
        <f t="shared" si="93"/>
        <v>2840440</v>
      </c>
      <c r="F579" s="7">
        <f t="shared" si="93"/>
        <v>2637971</v>
      </c>
      <c r="G579" s="7">
        <f t="shared" si="93"/>
        <v>2437907</v>
      </c>
      <c r="H579" s="7">
        <f t="shared" si="93"/>
        <v>2310979</v>
      </c>
      <c r="I579" s="7">
        <f t="shared" si="93"/>
        <v>2494844</v>
      </c>
      <c r="J579" s="7">
        <f t="shared" si="93"/>
        <v>1370781</v>
      </c>
      <c r="K579" s="7">
        <f t="shared" si="93"/>
        <v>1220701</v>
      </c>
      <c r="L579" s="7">
        <f t="shared" si="93"/>
        <v>1345148</v>
      </c>
      <c r="M579" s="7">
        <f t="shared" si="93"/>
        <v>1833192</v>
      </c>
      <c r="N579" s="7">
        <f t="shared" si="93"/>
        <v>1215321</v>
      </c>
      <c r="O579" s="7" t="str">
        <f t="shared" si="93"/>
        <v/>
      </c>
      <c r="P579" s="6"/>
      <c r="Q579" s="9" t="s">
        <v>14</v>
      </c>
    </row>
    <row r="580" spans="1:17" x14ac:dyDescent="0.3">
      <c r="B580" s="18">
        <f t="shared" si="93"/>
        <v>1682875</v>
      </c>
      <c r="C580" s="18">
        <f t="shared" si="93"/>
        <v>1847798.45</v>
      </c>
      <c r="D580" s="18">
        <f t="shared" si="93"/>
        <v>2638250.6</v>
      </c>
      <c r="E580" s="18">
        <f t="shared" si="93"/>
        <v>5877391.2999999998</v>
      </c>
      <c r="F580" s="18">
        <f t="shared" si="93"/>
        <v>2771657.89</v>
      </c>
      <c r="G580" s="18">
        <f t="shared" si="93"/>
        <v>2707141.25</v>
      </c>
      <c r="H580" s="18">
        <f t="shared" si="93"/>
        <v>3099677.67</v>
      </c>
      <c r="I580" s="18">
        <f t="shared" si="93"/>
        <v>2597982.65</v>
      </c>
      <c r="J580" s="18">
        <f t="shared" si="93"/>
        <v>593976.51</v>
      </c>
      <c r="K580" s="18">
        <f t="shared" si="93"/>
        <v>1512224.34</v>
      </c>
      <c r="L580" s="18">
        <f t="shared" si="93"/>
        <v>1320442.9099999999</v>
      </c>
      <c r="M580" s="18">
        <f t="shared" si="93"/>
        <v>1303030.3600000001</v>
      </c>
      <c r="N580" s="18">
        <f t="shared" si="93"/>
        <v>1127674.51</v>
      </c>
      <c r="O580" s="18" t="str">
        <f t="shared" si="93"/>
        <v/>
      </c>
      <c r="P580" s="6"/>
      <c r="Q580" s="9" t="s">
        <v>19</v>
      </c>
    </row>
    <row r="581" spans="1:17" x14ac:dyDescent="0.3">
      <c r="B581" s="18">
        <f>SUM(B577:B580)</f>
        <v>8381243</v>
      </c>
      <c r="C581" s="18">
        <f t="shared" ref="C581:M581" si="94">SUM(C577:C580)</f>
        <v>7418603.4500000002</v>
      </c>
      <c r="D581" s="18">
        <f t="shared" si="94"/>
        <v>9366907.5999999996</v>
      </c>
      <c r="E581" s="18">
        <f t="shared" si="94"/>
        <v>14364870.300000001</v>
      </c>
      <c r="F581" s="18">
        <f t="shared" si="94"/>
        <v>10714506.890000001</v>
      </c>
      <c r="G581" s="18">
        <f t="shared" si="94"/>
        <v>10007635.25</v>
      </c>
      <c r="H581" s="18">
        <f t="shared" si="94"/>
        <v>10079716.67</v>
      </c>
      <c r="I581" s="18">
        <f t="shared" si="94"/>
        <v>9999166.6500000004</v>
      </c>
      <c r="J581" s="18">
        <f t="shared" si="94"/>
        <v>5175299.51</v>
      </c>
      <c r="K581" s="18">
        <f t="shared" si="94"/>
        <v>5843428.3399999999</v>
      </c>
      <c r="L581" s="18">
        <f t="shared" si="94"/>
        <v>5922538.9100000001</v>
      </c>
      <c r="M581" s="18">
        <f t="shared" si="94"/>
        <v>6209241.3600000003</v>
      </c>
      <c r="N581" s="18">
        <f>IF(N578="",N577*4,IF(N579="",(N578+N577)*2,IF(N580="",((N579+N578+N577)/3)*4,SUM(N577:N580))))</f>
        <v>5088586.51</v>
      </c>
      <c r="O581" s="18">
        <f>IF(O578="",O577*4,IF(O579="",(O578+O577)*2,IF(O580="",((O579+O578+O577)/3)*4,SUM(O577:O580))))</f>
        <v>6095452</v>
      </c>
      <c r="P581" s="6"/>
      <c r="Q581" s="9" t="s">
        <v>15</v>
      </c>
    </row>
    <row r="582" spans="1:17" x14ac:dyDescent="0.3">
      <c r="B582" s="10">
        <f t="shared" ref="B582:M582" si="95">+B581/B$574</f>
        <v>0.29435045435631663</v>
      </c>
      <c r="C582" s="10">
        <f t="shared" si="95"/>
        <v>0.3004030345846358</v>
      </c>
      <c r="D582" s="10">
        <f t="shared" si="95"/>
        <v>0.29645172903158762</v>
      </c>
      <c r="E582" s="10">
        <f t="shared" si="95"/>
        <v>0.37699413375691293</v>
      </c>
      <c r="F582" s="10">
        <f t="shared" si="95"/>
        <v>0.23543792154776219</v>
      </c>
      <c r="G582" s="10">
        <f t="shared" si="95"/>
        <v>0.21462140670368626</v>
      </c>
      <c r="H582" s="10">
        <f t="shared" si="95"/>
        <v>0.21955597273640839</v>
      </c>
      <c r="I582" s="10">
        <f t="shared" si="95"/>
        <v>0.20433103231012992</v>
      </c>
      <c r="J582" s="10">
        <f t="shared" si="95"/>
        <v>0.14552120331454765</v>
      </c>
      <c r="K582" s="10">
        <f t="shared" si="95"/>
        <v>0.16372243831160921</v>
      </c>
      <c r="L582" s="10">
        <f t="shared" si="95"/>
        <v>0.16717225202859978</v>
      </c>
      <c r="M582" s="10">
        <f t="shared" si="95"/>
        <v>0.16700838964924769</v>
      </c>
      <c r="N582" s="10">
        <f>+N581/N$574</f>
        <v>0.15795476196403835</v>
      </c>
      <c r="O582" s="10">
        <f>+O581/O$574</f>
        <v>0.17835956365629949</v>
      </c>
      <c r="P582" s="6"/>
      <c r="Q582" s="11" t="s">
        <v>31</v>
      </c>
    </row>
    <row r="583" spans="1:17" x14ac:dyDescent="0.3">
      <c r="B583" s="200" t="s">
        <v>2944</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5123729</v>
      </c>
      <c r="C584" s="16">
        <f t="shared" si="96"/>
        <v>4567274</v>
      </c>
      <c r="D584" s="16">
        <f t="shared" si="96"/>
        <v>4972195</v>
      </c>
      <c r="E584" s="16">
        <f t="shared" si="96"/>
        <v>6268907</v>
      </c>
      <c r="F584" s="16">
        <f t="shared" si="96"/>
        <v>8925931</v>
      </c>
      <c r="G584" s="16">
        <f t="shared" si="96"/>
        <v>9922609</v>
      </c>
      <c r="H584" s="16">
        <f t="shared" si="96"/>
        <v>9480549</v>
      </c>
      <c r="I584" s="16">
        <f t="shared" si="96"/>
        <v>9896863</v>
      </c>
      <c r="J584" s="16">
        <f t="shared" si="96"/>
        <v>8072745</v>
      </c>
      <c r="K584" s="16">
        <f t="shared" si="96"/>
        <v>7692550</v>
      </c>
      <c r="L584" s="16">
        <f t="shared" si="96"/>
        <v>8037299</v>
      </c>
      <c r="M584" s="16">
        <f t="shared" si="96"/>
        <v>7570026</v>
      </c>
      <c r="N584" s="16">
        <f t="shared" si="96"/>
        <v>6756194</v>
      </c>
      <c r="O584" s="16">
        <f t="shared" si="96"/>
        <v>6643889</v>
      </c>
      <c r="P584" s="6"/>
      <c r="Q584" s="9" t="s">
        <v>12</v>
      </c>
    </row>
    <row r="585" spans="1:17" x14ac:dyDescent="0.3">
      <c r="B585" s="7">
        <f t="shared" si="96"/>
        <v>6332595</v>
      </c>
      <c r="C585" s="7">
        <f t="shared" si="96"/>
        <v>4197441</v>
      </c>
      <c r="D585" s="7">
        <f t="shared" si="96"/>
        <v>4878552</v>
      </c>
      <c r="E585" s="7">
        <f t="shared" si="96"/>
        <v>6116277</v>
      </c>
      <c r="F585" s="7">
        <f t="shared" si="96"/>
        <v>8713081</v>
      </c>
      <c r="G585" s="7">
        <f t="shared" si="96"/>
        <v>9194589</v>
      </c>
      <c r="H585" s="7">
        <f t="shared" si="96"/>
        <v>8475304</v>
      </c>
      <c r="I585" s="7">
        <f t="shared" si="96"/>
        <v>9848673</v>
      </c>
      <c r="J585" s="7">
        <f t="shared" si="96"/>
        <v>9596304</v>
      </c>
      <c r="K585" s="7">
        <f t="shared" si="96"/>
        <v>7215165</v>
      </c>
      <c r="L585" s="7">
        <f t="shared" si="96"/>
        <v>8005119</v>
      </c>
      <c r="M585" s="7">
        <f t="shared" si="96"/>
        <v>7754154</v>
      </c>
      <c r="N585" s="7">
        <f t="shared" si="96"/>
        <v>7001114</v>
      </c>
      <c r="O585" s="7">
        <f t="shared" si="96"/>
        <v>7040817</v>
      </c>
      <c r="P585" s="6"/>
      <c r="Q585" s="9" t="s">
        <v>13</v>
      </c>
    </row>
    <row r="586" spans="1:17" x14ac:dyDescent="0.3">
      <c r="B586" s="7">
        <f t="shared" si="96"/>
        <v>4532530</v>
      </c>
      <c r="C586" s="7">
        <f t="shared" si="96"/>
        <v>4184381</v>
      </c>
      <c r="D586" s="7">
        <f t="shared" si="96"/>
        <v>4892029</v>
      </c>
      <c r="E586" s="7">
        <f t="shared" si="96"/>
        <v>6171528</v>
      </c>
      <c r="F586" s="7">
        <f t="shared" si="96"/>
        <v>8786611</v>
      </c>
      <c r="G586" s="7">
        <f t="shared" si="96"/>
        <v>8340981</v>
      </c>
      <c r="H586" s="7">
        <f t="shared" si="96"/>
        <v>8955432</v>
      </c>
      <c r="I586" s="7">
        <f t="shared" si="96"/>
        <v>8615533</v>
      </c>
      <c r="J586" s="7">
        <f t="shared" si="96"/>
        <v>6529416</v>
      </c>
      <c r="K586" s="7">
        <f t="shared" si="96"/>
        <v>7468969</v>
      </c>
      <c r="L586" s="7">
        <f t="shared" si="96"/>
        <v>6800461</v>
      </c>
      <c r="M586" s="7">
        <f t="shared" si="96"/>
        <v>8800454</v>
      </c>
      <c r="N586" s="7">
        <f t="shared" si="96"/>
        <v>6512671</v>
      </c>
      <c r="O586" s="7" t="str">
        <f t="shared" si="96"/>
        <v/>
      </c>
      <c r="P586" s="6"/>
      <c r="Q586" s="9" t="s">
        <v>14</v>
      </c>
    </row>
    <row r="587" spans="1:17" x14ac:dyDescent="0.3">
      <c r="B587" s="7">
        <f t="shared" si="96"/>
        <v>420182</v>
      </c>
      <c r="C587" s="18">
        <f t="shared" si="96"/>
        <v>4106269.62</v>
      </c>
      <c r="D587" s="18">
        <f t="shared" si="96"/>
        <v>5804668.5499999998</v>
      </c>
      <c r="E587" s="18">
        <f t="shared" si="96"/>
        <v>3660998.64</v>
      </c>
      <c r="F587" s="18">
        <f t="shared" si="96"/>
        <v>8457603.9600000009</v>
      </c>
      <c r="G587" s="18">
        <f t="shared" si="96"/>
        <v>8815948.6199999992</v>
      </c>
      <c r="H587" s="18">
        <f t="shared" si="96"/>
        <v>9121880.5600000005</v>
      </c>
      <c r="I587" s="18">
        <f t="shared" si="96"/>
        <v>10791341.439999999</v>
      </c>
      <c r="J587" s="18">
        <f t="shared" si="96"/>
        <v>6468073.4299999997</v>
      </c>
      <c r="K587" s="18">
        <f t="shared" si="96"/>
        <v>7700628.0999999996</v>
      </c>
      <c r="L587" s="18">
        <f t="shared" si="96"/>
        <v>6839299.1399999997</v>
      </c>
      <c r="M587" s="18">
        <f t="shared" si="96"/>
        <v>7064937.6900000004</v>
      </c>
      <c r="N587" s="18">
        <f t="shared" si="96"/>
        <v>7164381.3399999999</v>
      </c>
      <c r="O587" s="18" t="str">
        <f t="shared" si="96"/>
        <v/>
      </c>
      <c r="P587" s="6"/>
      <c r="Q587" s="9" t="s">
        <v>19</v>
      </c>
    </row>
    <row r="588" spans="1:17" x14ac:dyDescent="0.3">
      <c r="B588" s="26">
        <f>SUM(B584:B587)</f>
        <v>16409036</v>
      </c>
      <c r="C588" s="18">
        <f t="shared" ref="C588:M588" si="97">SUM(C584:C587)</f>
        <v>17055365.620000001</v>
      </c>
      <c r="D588" s="18">
        <f t="shared" si="97"/>
        <v>20547444.550000001</v>
      </c>
      <c r="E588" s="18">
        <f t="shared" si="97"/>
        <v>22217710.640000001</v>
      </c>
      <c r="F588" s="18">
        <f t="shared" si="97"/>
        <v>34883226.960000001</v>
      </c>
      <c r="G588" s="18">
        <f t="shared" si="97"/>
        <v>36274127.619999997</v>
      </c>
      <c r="H588" s="18">
        <f t="shared" si="97"/>
        <v>36033165.560000002</v>
      </c>
      <c r="I588" s="18">
        <f t="shared" si="97"/>
        <v>39152410.439999998</v>
      </c>
      <c r="J588" s="18">
        <f t="shared" si="97"/>
        <v>30666538.43</v>
      </c>
      <c r="K588" s="18">
        <f t="shared" si="97"/>
        <v>30077312.100000001</v>
      </c>
      <c r="L588" s="18">
        <f t="shared" si="97"/>
        <v>29682178.140000001</v>
      </c>
      <c r="M588" s="18">
        <f t="shared" si="97"/>
        <v>31189571.690000001</v>
      </c>
      <c r="N588" s="18">
        <f>IF(N585="",N584*4,IF(N586="",(N585+N584)*2,IF(N587="",((N586+N585+N584)/3)*4,SUM(N584:N587))))</f>
        <v>27434360.34</v>
      </c>
      <c r="O588" s="18">
        <f>IF(O585="",O584*4,IF(O586="",(O585+O584)*2,IF(O587="",((O586+O585+O584)/3)*4,SUM(O584:O587))))</f>
        <v>27369412</v>
      </c>
      <c r="P588" s="6"/>
      <c r="Q588" s="9" t="s">
        <v>15</v>
      </c>
    </row>
    <row r="589" spans="1:17" x14ac:dyDescent="0.3">
      <c r="B589" s="10">
        <f t="shared" ref="B589:O589" si="98">+B588/(B$465+B$472)</f>
        <v>0.14475531447738577</v>
      </c>
      <c r="C589" s="10">
        <f t="shared" si="98"/>
        <v>0.16536153390446798</v>
      </c>
      <c r="D589" s="10">
        <f t="shared" si="98"/>
        <v>0.18352689382992676</v>
      </c>
      <c r="E589" s="10">
        <f t="shared" si="98"/>
        <v>0.17463427684452712</v>
      </c>
      <c r="F589" s="10">
        <f t="shared" si="98"/>
        <v>0.24448214790397663</v>
      </c>
      <c r="G589" s="10">
        <f t="shared" si="98"/>
        <v>0.25220536430951929</v>
      </c>
      <c r="H589" s="10">
        <f t="shared" si="98"/>
        <v>0.24017476551887806</v>
      </c>
      <c r="I589" s="10">
        <f t="shared" si="98"/>
        <v>0.25095245198185206</v>
      </c>
      <c r="J589" s="10">
        <f t="shared" si="98"/>
        <v>0.20080501116483698</v>
      </c>
      <c r="K589" s="10">
        <f t="shared" si="98"/>
        <v>0.18979599286396054</v>
      </c>
      <c r="L589" s="10">
        <f t="shared" si="98"/>
        <v>0.17408549833837103</v>
      </c>
      <c r="M589" s="10">
        <f t="shared" si="98"/>
        <v>0.17161626499976157</v>
      </c>
      <c r="N589" s="10">
        <f t="shared" si="98"/>
        <v>0.15822540999742682</v>
      </c>
      <c r="O589" s="10">
        <f t="shared" si="98"/>
        <v>0.15316686544836194</v>
      </c>
      <c r="P589" s="6"/>
      <c r="Q589" s="11" t="s">
        <v>32</v>
      </c>
    </row>
    <row r="590" spans="1:17" s="87" customFormat="1" x14ac:dyDescent="0.3">
      <c r="A590" s="86"/>
      <c r="B590" s="19"/>
      <c r="C590" s="10">
        <f t="shared" ref="C590:M590" si="99">C588/B588-1</f>
        <v>3.9388640502708405E-2</v>
      </c>
      <c r="D590" s="10">
        <f t="shared" si="99"/>
        <v>0.20474957897736346</v>
      </c>
      <c r="E590" s="10">
        <f t="shared" si="99"/>
        <v>8.128826365417785E-2</v>
      </c>
      <c r="F590" s="10">
        <f t="shared" si="99"/>
        <v>0.57006396947115889</v>
      </c>
      <c r="G590" s="10">
        <f t="shared" si="99"/>
        <v>3.9873050208196537E-2</v>
      </c>
      <c r="H590" s="10">
        <f t="shared" si="99"/>
        <v>-6.642807858103783E-3</v>
      </c>
      <c r="I590" s="10">
        <f t="shared" si="99"/>
        <v>8.6565940891483395E-2</v>
      </c>
      <c r="J590" s="10">
        <f t="shared" si="99"/>
        <v>-0.21673945268336325</v>
      </c>
      <c r="K590" s="10">
        <f t="shared" si="99"/>
        <v>-1.9213982410990926E-2</v>
      </c>
      <c r="L590" s="10">
        <f t="shared" si="99"/>
        <v>-1.3137276319315827E-2</v>
      </c>
      <c r="M590" s="10">
        <f t="shared" si="99"/>
        <v>5.0784465442198279E-2</v>
      </c>
      <c r="N590" s="10">
        <f>N588/M588-1</f>
        <v>-0.1203995805817365</v>
      </c>
      <c r="O590" s="10">
        <f>O588/N588-1</f>
        <v>-2.3674085779686882E-3</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4636258</v>
      </c>
      <c r="C593" s="7">
        <f t="shared" si="100"/>
        <v>4859640</v>
      </c>
      <c r="D593" s="7">
        <f t="shared" si="100"/>
        <v>4930924</v>
      </c>
      <c r="E593" s="7">
        <f t="shared" si="100"/>
        <v>4520852</v>
      </c>
      <c r="F593" s="7">
        <f t="shared" si="100"/>
        <v>4029135</v>
      </c>
      <c r="G593" s="7">
        <f t="shared" si="100"/>
        <v>3890950</v>
      </c>
      <c r="H593" s="7">
        <f t="shared" si="100"/>
        <v>4285895</v>
      </c>
      <c r="I593" s="7">
        <f t="shared" si="100"/>
        <v>5455517</v>
      </c>
      <c r="J593" s="7">
        <f t="shared" si="100"/>
        <v>4073423</v>
      </c>
      <c r="K593" s="7">
        <f t="shared" si="100"/>
        <v>6916847</v>
      </c>
      <c r="L593" s="7">
        <f t="shared" si="100"/>
        <v>8079404</v>
      </c>
      <c r="M593" s="7">
        <f t="shared" si="100"/>
        <v>8847112</v>
      </c>
      <c r="N593" s="8">
        <f t="shared" si="100"/>
        <v>13006390</v>
      </c>
      <c r="O593" s="8">
        <f t="shared" si="100"/>
        <v>13009079</v>
      </c>
      <c r="P593" s="6"/>
      <c r="Q593" s="9" t="s">
        <v>12</v>
      </c>
    </row>
    <row r="594" spans="2:17" x14ac:dyDescent="0.3">
      <c r="B594" s="7">
        <f t="shared" si="100"/>
        <v>9323358</v>
      </c>
      <c r="C594" s="7">
        <f t="shared" si="100"/>
        <v>9864020</v>
      </c>
      <c r="D594" s="7">
        <f t="shared" si="100"/>
        <v>9800943</v>
      </c>
      <c r="E594" s="7">
        <f t="shared" si="100"/>
        <v>8998315</v>
      </c>
      <c r="F594" s="7">
        <f t="shared" si="100"/>
        <v>7890774</v>
      </c>
      <c r="G594" s="7">
        <f t="shared" si="100"/>
        <v>7932969</v>
      </c>
      <c r="H594" s="7">
        <f t="shared" si="100"/>
        <v>8907935</v>
      </c>
      <c r="I594" s="7">
        <f t="shared" si="100"/>
        <v>10955741</v>
      </c>
      <c r="J594" s="7">
        <f t="shared" si="100"/>
        <v>8577375</v>
      </c>
      <c r="K594" s="7">
        <f t="shared" si="100"/>
        <v>14248509</v>
      </c>
      <c r="L594" s="7">
        <f t="shared" si="100"/>
        <v>16404278</v>
      </c>
      <c r="M594" s="7">
        <f t="shared" si="100"/>
        <v>17898856</v>
      </c>
      <c r="N594" s="8">
        <f t="shared" si="100"/>
        <v>25868567</v>
      </c>
      <c r="O594" s="8">
        <f t="shared" si="100"/>
        <v>26385915</v>
      </c>
      <c r="P594" s="6"/>
      <c r="Q594" s="9" t="s">
        <v>13</v>
      </c>
    </row>
    <row r="595" spans="2:17" x14ac:dyDescent="0.3">
      <c r="B595" s="7">
        <f t="shared" si="100"/>
        <v>14117415</v>
      </c>
      <c r="C595" s="7">
        <f t="shared" si="100"/>
        <v>15008237</v>
      </c>
      <c r="D595" s="7">
        <f t="shared" si="100"/>
        <v>14612821</v>
      </c>
      <c r="E595" s="7">
        <f t="shared" si="100"/>
        <v>13421192</v>
      </c>
      <c r="F595" s="7">
        <f t="shared" si="100"/>
        <v>11728109</v>
      </c>
      <c r="G595" s="7">
        <f t="shared" si="100"/>
        <v>12330374</v>
      </c>
      <c r="H595" s="7">
        <f t="shared" si="100"/>
        <v>13800526</v>
      </c>
      <c r="I595" s="7">
        <f t="shared" si="100"/>
        <v>16906820</v>
      </c>
      <c r="J595" s="7">
        <f t="shared" si="100"/>
        <v>14839107</v>
      </c>
      <c r="K595" s="7">
        <f t="shared" si="100"/>
        <v>21986347</v>
      </c>
      <c r="L595" s="7">
        <f t="shared" si="100"/>
        <v>24960280</v>
      </c>
      <c r="M595" s="7">
        <f t="shared" si="100"/>
        <v>27471238</v>
      </c>
      <c r="N595" s="8">
        <f t="shared" si="100"/>
        <v>38816743</v>
      </c>
      <c r="O595" s="8" t="str">
        <f t="shared" si="100"/>
        <v/>
      </c>
      <c r="P595" s="6"/>
      <c r="Q595" s="9" t="s">
        <v>14</v>
      </c>
    </row>
    <row r="596" spans="2:17" x14ac:dyDescent="0.3">
      <c r="B596" s="7">
        <f t="shared" si="100"/>
        <v>18956028</v>
      </c>
      <c r="C596" s="7">
        <f t="shared" si="100"/>
        <v>20110719.039999999</v>
      </c>
      <c r="D596" s="7">
        <f t="shared" si="100"/>
        <v>19366881.32</v>
      </c>
      <c r="E596" s="7">
        <f t="shared" si="100"/>
        <v>17675273.030000001</v>
      </c>
      <c r="F596" s="7">
        <f t="shared" si="100"/>
        <v>15629877.41</v>
      </c>
      <c r="G596" s="7">
        <f t="shared" si="100"/>
        <v>16541144.310000001</v>
      </c>
      <c r="H596" s="7">
        <f t="shared" si="100"/>
        <v>18921752.09</v>
      </c>
      <c r="I596" s="7">
        <f t="shared" si="100"/>
        <v>20495178</v>
      </c>
      <c r="J596" s="7">
        <f t="shared" si="100"/>
        <v>21667312.989999998</v>
      </c>
      <c r="K596" s="7">
        <f t="shared" si="100"/>
        <v>30150695.02</v>
      </c>
      <c r="L596" s="7">
        <f t="shared" si="100"/>
        <v>33879090.920000002</v>
      </c>
      <c r="M596" s="7">
        <f t="shared" si="100"/>
        <v>37228819.710000001</v>
      </c>
      <c r="N596" s="8">
        <f>IFERROR(VLOOKUP($B$592,$221:$343,MATCH($Q596&amp;"/"&amp;N$348,$219:$219,0),FALSE),IFERROR((VLOOKUP($B$592,$221:$343,MATCH($Q595&amp;"/"&amp;N$348,$219:$219,0),FALSE)/3)*4,IFERROR(VLOOKUP($B$592,$221:$343,MATCH($Q594&amp;"/"&amp;N$348,$219:$219,0),FALSE)*2,IFERROR(VLOOKUP($B$592,$221:$343,MATCH($Q593&amp;"/"&amp;N$348,$219:$219,0),FALSE)*4,""))))</f>
        <v>51841589.130000003</v>
      </c>
      <c r="O596" s="8">
        <f>IFERROR(VLOOKUP($B$592,$221:$343,MATCH($Q596&amp;"/"&amp;O$348,$219:$219,0),FALSE),IFERROR((VLOOKUP($B$592,$221:$343,MATCH($Q595&amp;"/"&amp;O$348,$219:$219,0),FALSE)/3)*4,IFERROR(VLOOKUP($B$592,$221:$343,MATCH($Q594&amp;"/"&amp;O$348,$219:$219,0),FALSE)*2,IFERROR(VLOOKUP($B$592,$221:$343,MATCH($Q593&amp;"/"&amp;O$348,$219:$219,0),FALSE)*4,""))))</f>
        <v>52771830</v>
      </c>
      <c r="P596" s="6"/>
      <c r="Q596" s="9" t="s">
        <v>15</v>
      </c>
    </row>
    <row r="597" spans="2:17" x14ac:dyDescent="0.3">
      <c r="B597" s="10">
        <f t="shared" ref="B597:O597" si="101">B596/(B$465+B472)</f>
        <v>0.16722407059026076</v>
      </c>
      <c r="C597" s="10">
        <f t="shared" si="101"/>
        <v>0.19498493450509738</v>
      </c>
      <c r="D597" s="10">
        <f t="shared" si="101"/>
        <v>0.17298226858251489</v>
      </c>
      <c r="E597" s="10">
        <f t="shared" si="101"/>
        <v>0.13893008931651221</v>
      </c>
      <c r="F597" s="10">
        <f t="shared" si="101"/>
        <v>0.10954336320588624</v>
      </c>
      <c r="G597" s="10">
        <f t="shared" si="101"/>
        <v>0.11500663421881302</v>
      </c>
      <c r="H597" s="10">
        <f t="shared" si="101"/>
        <v>0.12612068078933697</v>
      </c>
      <c r="I597" s="10">
        <f t="shared" si="101"/>
        <v>0.13136650119630566</v>
      </c>
      <c r="J597" s="10">
        <f t="shared" si="101"/>
        <v>0.14187793111375846</v>
      </c>
      <c r="K597" s="10">
        <f t="shared" si="101"/>
        <v>0.19025905898218112</v>
      </c>
      <c r="L597" s="10">
        <f t="shared" si="101"/>
        <v>0.19870032442501814</v>
      </c>
      <c r="M597" s="10">
        <f t="shared" si="101"/>
        <v>0.204846384313388</v>
      </c>
      <c r="N597" s="10">
        <f t="shared" si="101"/>
        <v>0.29899208851072473</v>
      </c>
      <c r="O597" s="10">
        <f t="shared" si="101"/>
        <v>0.29532588369358576</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14799182</v>
      </c>
      <c r="C599" s="7">
        <f t="shared" si="102"/>
        <v>12430061</v>
      </c>
      <c r="D599" s="7">
        <f t="shared" si="102"/>
        <v>13469873</v>
      </c>
      <c r="E599" s="7">
        <f t="shared" si="102"/>
        <v>14130459</v>
      </c>
      <c r="F599" s="7">
        <f t="shared" si="102"/>
        <v>15885472</v>
      </c>
      <c r="G599" s="7">
        <f t="shared" si="102"/>
        <v>15684161</v>
      </c>
      <c r="H599" s="7">
        <f t="shared" si="102"/>
        <v>16276327</v>
      </c>
      <c r="I599" s="7">
        <f t="shared" si="102"/>
        <v>16376621</v>
      </c>
      <c r="J599" s="7">
        <f t="shared" si="102"/>
        <v>16626366</v>
      </c>
      <c r="K599" s="7">
        <f t="shared" si="102"/>
        <v>13837649</v>
      </c>
      <c r="L599" s="7">
        <f t="shared" si="102"/>
        <v>17734219</v>
      </c>
      <c r="M599" s="7">
        <f t="shared" si="102"/>
        <v>20611383</v>
      </c>
      <c r="N599" s="8">
        <f t="shared" si="102"/>
        <v>22550197</v>
      </c>
      <c r="O599" s="8">
        <f t="shared" si="102"/>
        <v>20764808</v>
      </c>
      <c r="P599" s="6"/>
      <c r="Q599" s="9" t="s">
        <v>12</v>
      </c>
    </row>
    <row r="600" spans="2:17" x14ac:dyDescent="0.3">
      <c r="B600" s="7">
        <f t="shared" si="102"/>
        <v>20727740</v>
      </c>
      <c r="C600" s="7">
        <f t="shared" si="102"/>
        <v>22661237</v>
      </c>
      <c r="D600" s="7">
        <f t="shared" si="102"/>
        <v>24898172</v>
      </c>
      <c r="E600" s="7">
        <f t="shared" si="102"/>
        <v>25989182</v>
      </c>
      <c r="F600" s="7">
        <f t="shared" si="102"/>
        <v>29249689</v>
      </c>
      <c r="G600" s="7">
        <f t="shared" si="102"/>
        <v>29406424</v>
      </c>
      <c r="H600" s="7">
        <f t="shared" si="102"/>
        <v>29996222</v>
      </c>
      <c r="I600" s="7">
        <f t="shared" si="102"/>
        <v>29605996</v>
      </c>
      <c r="J600" s="7">
        <f t="shared" si="102"/>
        <v>26842629</v>
      </c>
      <c r="K600" s="7">
        <f t="shared" si="102"/>
        <v>30257847</v>
      </c>
      <c r="L600" s="7">
        <f t="shared" si="102"/>
        <v>31193103</v>
      </c>
      <c r="M600" s="7">
        <f t="shared" si="102"/>
        <v>34611124</v>
      </c>
      <c r="N600" s="8">
        <f t="shared" si="102"/>
        <v>42325235.990000002</v>
      </c>
      <c r="O600" s="8">
        <f t="shared" si="102"/>
        <v>41269475</v>
      </c>
      <c r="P600" s="6"/>
      <c r="Q600" s="9" t="s">
        <v>13</v>
      </c>
    </row>
    <row r="601" spans="2:17" x14ac:dyDescent="0.3">
      <c r="B601" s="7">
        <f t="shared" si="102"/>
        <v>31250734</v>
      </c>
      <c r="C601" s="7">
        <f t="shared" si="102"/>
        <v>33140925</v>
      </c>
      <c r="D601" s="7">
        <f t="shared" si="102"/>
        <v>35754563</v>
      </c>
      <c r="E601" s="7">
        <f t="shared" si="102"/>
        <v>38599404</v>
      </c>
      <c r="F601" s="7">
        <f t="shared" si="102"/>
        <v>41924502</v>
      </c>
      <c r="G601" s="7">
        <f t="shared" si="102"/>
        <v>43594079</v>
      </c>
      <c r="H601" s="7">
        <f t="shared" si="102"/>
        <v>44124815</v>
      </c>
      <c r="I601" s="7">
        <f t="shared" si="102"/>
        <v>44610568</v>
      </c>
      <c r="J601" s="7">
        <f t="shared" si="102"/>
        <v>41245211</v>
      </c>
      <c r="K601" s="7">
        <f t="shared" si="102"/>
        <v>46762324</v>
      </c>
      <c r="L601" s="7">
        <f t="shared" si="102"/>
        <v>48881977</v>
      </c>
      <c r="M601" s="7">
        <f t="shared" si="102"/>
        <v>55936193</v>
      </c>
      <c r="N601" s="8">
        <f t="shared" si="102"/>
        <v>59234532</v>
      </c>
      <c r="O601" s="8" t="str">
        <f t="shared" si="102"/>
        <v/>
      </c>
      <c r="P601" s="6"/>
      <c r="Q601" s="9" t="s">
        <v>14</v>
      </c>
    </row>
    <row r="602" spans="2:17" x14ac:dyDescent="0.3">
      <c r="B602" s="7">
        <f t="shared" si="102"/>
        <v>36721490</v>
      </c>
      <c r="C602" s="7">
        <f t="shared" si="102"/>
        <v>40913499.590000004</v>
      </c>
      <c r="D602" s="7">
        <f t="shared" si="102"/>
        <v>45224175.57</v>
      </c>
      <c r="E602" s="7">
        <f t="shared" si="102"/>
        <v>48216442.810000002</v>
      </c>
      <c r="F602" s="7">
        <f t="shared" si="102"/>
        <v>51132645.799999997</v>
      </c>
      <c r="G602" s="7">
        <f t="shared" si="102"/>
        <v>51328726.969999999</v>
      </c>
      <c r="H602" s="7">
        <f t="shared" si="102"/>
        <v>62820397.890000001</v>
      </c>
      <c r="I602" s="7">
        <f t="shared" si="102"/>
        <v>61629401.780000001</v>
      </c>
      <c r="J602" s="7">
        <f t="shared" si="102"/>
        <v>61635456.770000003</v>
      </c>
      <c r="K602" s="7">
        <f t="shared" si="102"/>
        <v>65528519.119999997</v>
      </c>
      <c r="L602" s="7">
        <f t="shared" si="102"/>
        <v>69131694.189999998</v>
      </c>
      <c r="M602" s="7">
        <f t="shared" si="102"/>
        <v>76627242.569999993</v>
      </c>
      <c r="N602" s="8">
        <f t="shared" si="102"/>
        <v>85629391.780000001</v>
      </c>
      <c r="O602" s="8" t="str">
        <f t="shared" si="102"/>
        <v/>
      </c>
      <c r="P602" s="6"/>
      <c r="Q602" s="9" t="s">
        <v>15</v>
      </c>
    </row>
    <row r="603" spans="2:17" x14ac:dyDescent="0.3">
      <c r="B603" s="111">
        <f t="shared" ref="B603:M603" si="103">B602/B$588</f>
        <v>2.2378822253787485</v>
      </c>
      <c r="C603" s="111">
        <f t="shared" si="103"/>
        <v>2.3988638239465665</v>
      </c>
      <c r="D603" s="111">
        <f t="shared" si="103"/>
        <v>2.200963504729351</v>
      </c>
      <c r="E603" s="111">
        <f t="shared" si="103"/>
        <v>2.1701805191032051</v>
      </c>
      <c r="F603" s="111">
        <f t="shared" si="103"/>
        <v>1.4658232696944273</v>
      </c>
      <c r="G603" s="111">
        <f t="shared" si="103"/>
        <v>1.4150230574173628</v>
      </c>
      <c r="H603" s="111">
        <f t="shared" si="103"/>
        <v>1.7434049136037104</v>
      </c>
      <c r="I603" s="111">
        <f t="shared" si="103"/>
        <v>1.5740895921196316</v>
      </c>
      <c r="J603" s="111">
        <f t="shared" si="103"/>
        <v>2.009860255688467</v>
      </c>
      <c r="K603" s="111">
        <f t="shared" si="103"/>
        <v>2.1786693871491263</v>
      </c>
      <c r="L603" s="111">
        <f t="shared" si="103"/>
        <v>2.3290640553375508</v>
      </c>
      <c r="M603" s="111">
        <f t="shared" si="103"/>
        <v>2.456822534519389</v>
      </c>
      <c r="N603" s="111">
        <f>IFERROR(N602/N$588,IFERROR(N601/N$588,IFERROR(N600/N$588,N599/N$588)))</f>
        <v>3.1212461569643435</v>
      </c>
      <c r="O603" s="111">
        <f>IFERROR(O602/O$588,IFERROR(O601/O$588,IFERROR(O600/O$588,O599/O$588)))</f>
        <v>1.5078685285602775</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14281978</v>
      </c>
      <c r="C605" s="7">
        <f t="shared" si="104"/>
        <v>11541663</v>
      </c>
      <c r="D605" s="7">
        <f t="shared" si="104"/>
        <v>12665101</v>
      </c>
      <c r="E605" s="7">
        <f t="shared" si="104"/>
        <v>13321528</v>
      </c>
      <c r="F605" s="7">
        <f t="shared" si="104"/>
        <v>14080215</v>
      </c>
      <c r="G605" s="7">
        <f t="shared" si="104"/>
        <v>9708086</v>
      </c>
      <c r="H605" s="7">
        <f t="shared" si="104"/>
        <v>8259088</v>
      </c>
      <c r="I605" s="7">
        <f t="shared" si="104"/>
        <v>9211263</v>
      </c>
      <c r="J605" s="7">
        <f t="shared" si="104"/>
        <v>4524794</v>
      </c>
      <c r="K605" s="7">
        <f t="shared" si="104"/>
        <v>2328722</v>
      </c>
      <c r="L605" s="7">
        <f t="shared" si="104"/>
        <v>11266916</v>
      </c>
      <c r="M605" s="7">
        <f t="shared" si="104"/>
        <v>17488392</v>
      </c>
      <c r="N605" s="8">
        <f t="shared" si="104"/>
        <v>14693992</v>
      </c>
      <c r="O605" s="8">
        <f t="shared" si="104"/>
        <v>15460700</v>
      </c>
      <c r="P605" s="6"/>
      <c r="Q605" s="9" t="s">
        <v>12</v>
      </c>
    </row>
    <row r="606" spans="2:17" x14ac:dyDescent="0.3">
      <c r="B606" s="7">
        <f t="shared" si="104"/>
        <v>19629088</v>
      </c>
      <c r="C606" s="7">
        <f t="shared" si="104"/>
        <v>20585956</v>
      </c>
      <c r="D606" s="7">
        <f t="shared" si="104"/>
        <v>22609970</v>
      </c>
      <c r="E606" s="7">
        <f t="shared" si="104"/>
        <v>23971700</v>
      </c>
      <c r="F606" s="7">
        <f t="shared" si="104"/>
        <v>25775259</v>
      </c>
      <c r="G606" s="7">
        <f t="shared" si="104"/>
        <v>21168628</v>
      </c>
      <c r="H606" s="7">
        <f t="shared" si="104"/>
        <v>14535530</v>
      </c>
      <c r="I606" s="7">
        <f t="shared" si="104"/>
        <v>13558335</v>
      </c>
      <c r="J606" s="7">
        <f t="shared" si="104"/>
        <v>3047759</v>
      </c>
      <c r="K606" s="7">
        <f t="shared" si="104"/>
        <v>7414946</v>
      </c>
      <c r="L606" s="7">
        <f t="shared" si="104"/>
        <v>19927652</v>
      </c>
      <c r="M606" s="7">
        <f t="shared" si="104"/>
        <v>25168114</v>
      </c>
      <c r="N606" s="8">
        <f t="shared" si="104"/>
        <v>27704505.990000002</v>
      </c>
      <c r="O606" s="8">
        <f>IFERROR(O600+O612,"")</f>
        <v>30276149</v>
      </c>
      <c r="P606" s="6"/>
      <c r="Q606" s="9" t="s">
        <v>13</v>
      </c>
    </row>
    <row r="607" spans="2:17" x14ac:dyDescent="0.3">
      <c r="B607" s="7">
        <f t="shared" si="104"/>
        <v>29385743</v>
      </c>
      <c r="C607" s="7">
        <f t="shared" si="104"/>
        <v>30169601</v>
      </c>
      <c r="D607" s="7">
        <f t="shared" si="104"/>
        <v>32295581</v>
      </c>
      <c r="E607" s="7">
        <f t="shared" si="104"/>
        <v>34882670</v>
      </c>
      <c r="F607" s="7">
        <f t="shared" si="104"/>
        <v>35959639</v>
      </c>
      <c r="G607" s="7">
        <f t="shared" si="104"/>
        <v>24648699</v>
      </c>
      <c r="H607" s="7">
        <f t="shared" si="104"/>
        <v>18428500</v>
      </c>
      <c r="I607" s="7">
        <f t="shared" si="104"/>
        <v>19797686</v>
      </c>
      <c r="J607" s="7">
        <f t="shared" si="104"/>
        <v>-3853567</v>
      </c>
      <c r="K607" s="7">
        <f t="shared" si="104"/>
        <v>12940128</v>
      </c>
      <c r="L607" s="7">
        <f t="shared" si="104"/>
        <v>22089209</v>
      </c>
      <c r="M607" s="7">
        <f t="shared" si="104"/>
        <v>36093746</v>
      </c>
      <c r="N607" s="8">
        <f t="shared" si="104"/>
        <v>17487474</v>
      </c>
      <c r="O607" s="8" t="str">
        <f>IFERROR(O601+O613,"")</f>
        <v/>
      </c>
      <c r="P607" s="6"/>
      <c r="Q607" s="9" t="s">
        <v>14</v>
      </c>
    </row>
    <row r="608" spans="2:17" x14ac:dyDescent="0.3">
      <c r="B608" s="7">
        <f t="shared" si="104"/>
        <v>33960132</v>
      </c>
      <c r="C608" s="18">
        <f t="shared" si="104"/>
        <v>30998446.750000004</v>
      </c>
      <c r="D608" s="18">
        <f t="shared" si="104"/>
        <v>40034905.670000002</v>
      </c>
      <c r="E608" s="18">
        <f t="shared" si="104"/>
        <v>42509179.120000005</v>
      </c>
      <c r="F608" s="18">
        <f t="shared" si="104"/>
        <v>34213233.839999996</v>
      </c>
      <c r="G608" s="18">
        <f t="shared" si="104"/>
        <v>22868577.93</v>
      </c>
      <c r="H608" s="18">
        <f t="shared" si="104"/>
        <v>30258276.030000001</v>
      </c>
      <c r="I608" s="18">
        <f t="shared" si="104"/>
        <v>5215090.0500000045</v>
      </c>
      <c r="J608" s="18">
        <f t="shared" si="104"/>
        <v>6012088.0600000024</v>
      </c>
      <c r="K608" s="18">
        <f t="shared" si="104"/>
        <v>14174124.559999995</v>
      </c>
      <c r="L608" s="18">
        <f t="shared" si="104"/>
        <v>28398095.079999998</v>
      </c>
      <c r="M608" s="18">
        <f t="shared" si="104"/>
        <v>49578235.919999994</v>
      </c>
      <c r="N608" s="18">
        <f t="shared" si="104"/>
        <v>30737906.829999998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-517204</v>
      </c>
      <c r="C611" s="7">
        <f t="shared" si="105"/>
        <v>-888398</v>
      </c>
      <c r="D611" s="7">
        <f t="shared" si="105"/>
        <v>-804772</v>
      </c>
      <c r="E611" s="7">
        <f t="shared" si="105"/>
        <v>-808931</v>
      </c>
      <c r="F611" s="7">
        <f t="shared" si="105"/>
        <v>-1805257</v>
      </c>
      <c r="G611" s="7">
        <f t="shared" si="105"/>
        <v>-5976075</v>
      </c>
      <c r="H611" s="7">
        <f t="shared" si="105"/>
        <v>-8017239</v>
      </c>
      <c r="I611" s="7">
        <f t="shared" si="105"/>
        <v>-7165358</v>
      </c>
      <c r="J611" s="7">
        <f t="shared" si="105"/>
        <v>-12101572</v>
      </c>
      <c r="K611" s="7">
        <f t="shared" si="105"/>
        <v>-11508927</v>
      </c>
      <c r="L611" s="7">
        <f t="shared" si="105"/>
        <v>-6467303</v>
      </c>
      <c r="M611" s="7">
        <f t="shared" si="105"/>
        <v>-3122991</v>
      </c>
      <c r="N611" s="8">
        <f t="shared" si="105"/>
        <v>-7856205</v>
      </c>
      <c r="O611" s="8">
        <f t="shared" si="105"/>
        <v>-5304108</v>
      </c>
      <c r="P611" s="6"/>
      <c r="Q611" s="9" t="s">
        <v>12</v>
      </c>
    </row>
    <row r="612" spans="2:17" x14ac:dyDescent="0.3">
      <c r="B612" s="7">
        <f t="shared" si="105"/>
        <v>-1098652</v>
      </c>
      <c r="C612" s="7">
        <f t="shared" si="105"/>
        <v>-2075281</v>
      </c>
      <c r="D612" s="7">
        <f t="shared" si="105"/>
        <v>-2288202</v>
      </c>
      <c r="E612" s="7">
        <f t="shared" si="105"/>
        <v>-2017482</v>
      </c>
      <c r="F612" s="7">
        <f t="shared" si="105"/>
        <v>-3474430</v>
      </c>
      <c r="G612" s="7">
        <f t="shared" si="105"/>
        <v>-8237796</v>
      </c>
      <c r="H612" s="7">
        <f t="shared" si="105"/>
        <v>-15460692</v>
      </c>
      <c r="I612" s="7">
        <f t="shared" si="105"/>
        <v>-16047661</v>
      </c>
      <c r="J612" s="7">
        <f t="shared" si="105"/>
        <v>-23794870</v>
      </c>
      <c r="K612" s="7">
        <f t="shared" si="105"/>
        <v>-22842901</v>
      </c>
      <c r="L612" s="7">
        <f t="shared" si="105"/>
        <v>-11265451</v>
      </c>
      <c r="M612" s="7">
        <f t="shared" si="105"/>
        <v>-9443010</v>
      </c>
      <c r="N612" s="8">
        <f t="shared" si="105"/>
        <v>-14620730</v>
      </c>
      <c r="O612" s="8">
        <f t="shared" si="105"/>
        <v>-10993326</v>
      </c>
      <c r="P612" s="6"/>
      <c r="Q612" s="9" t="s">
        <v>13</v>
      </c>
    </row>
    <row r="613" spans="2:17" x14ac:dyDescent="0.3">
      <c r="B613" s="7">
        <f t="shared" si="105"/>
        <v>-1864991</v>
      </c>
      <c r="C613" s="7">
        <f t="shared" si="105"/>
        <v>-2971324</v>
      </c>
      <c r="D613" s="7">
        <f t="shared" si="105"/>
        <v>-3458982</v>
      </c>
      <c r="E613" s="7">
        <f t="shared" si="105"/>
        <v>-3716734</v>
      </c>
      <c r="F613" s="7">
        <f t="shared" si="105"/>
        <v>-5964863</v>
      </c>
      <c r="G613" s="7">
        <f t="shared" si="105"/>
        <v>-18945380</v>
      </c>
      <c r="H613" s="7">
        <f t="shared" si="105"/>
        <v>-25696315</v>
      </c>
      <c r="I613" s="7">
        <f t="shared" si="105"/>
        <v>-24812882</v>
      </c>
      <c r="J613" s="7">
        <f t="shared" si="105"/>
        <v>-45098778</v>
      </c>
      <c r="K613" s="7">
        <f t="shared" si="105"/>
        <v>-33822196</v>
      </c>
      <c r="L613" s="7">
        <f t="shared" si="105"/>
        <v>-26792768</v>
      </c>
      <c r="M613" s="7">
        <f t="shared" si="105"/>
        <v>-19842447</v>
      </c>
      <c r="N613" s="8">
        <f t="shared" si="105"/>
        <v>-41747058</v>
      </c>
      <c r="O613" s="8" t="str">
        <f t="shared" si="105"/>
        <v/>
      </c>
      <c r="P613" s="6"/>
      <c r="Q613" s="9" t="s">
        <v>14</v>
      </c>
    </row>
    <row r="614" spans="2:17" x14ac:dyDescent="0.3">
      <c r="B614" s="7">
        <f t="shared" si="105"/>
        <v>-2761358</v>
      </c>
      <c r="C614" s="7">
        <f t="shared" si="105"/>
        <v>-9915052.8399999999</v>
      </c>
      <c r="D614" s="7">
        <f t="shared" si="105"/>
        <v>-5189269.9000000004</v>
      </c>
      <c r="E614" s="7">
        <f t="shared" si="105"/>
        <v>-5707263.6900000004</v>
      </c>
      <c r="F614" s="7">
        <f t="shared" si="105"/>
        <v>-16919411.960000001</v>
      </c>
      <c r="G614" s="7">
        <f t="shared" si="105"/>
        <v>-28460149.039999999</v>
      </c>
      <c r="H614" s="7">
        <f t="shared" si="105"/>
        <v>-32562121.859999999</v>
      </c>
      <c r="I614" s="7">
        <f t="shared" si="105"/>
        <v>-56414311.729999997</v>
      </c>
      <c r="J614" s="7">
        <f t="shared" si="105"/>
        <v>-55623368.710000001</v>
      </c>
      <c r="K614" s="7">
        <f t="shared" si="105"/>
        <v>-51354394.560000002</v>
      </c>
      <c r="L614" s="7">
        <f t="shared" si="105"/>
        <v>-40733599.109999999</v>
      </c>
      <c r="M614" s="7">
        <f t="shared" si="105"/>
        <v>-27049006.649999999</v>
      </c>
      <c r="N614" s="8">
        <f t="shared" si="105"/>
        <v>-54891484.950000003</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-3786267</v>
      </c>
      <c r="C616" s="7">
        <f t="shared" si="106"/>
        <v>-2957529</v>
      </c>
      <c r="D616" s="7">
        <f t="shared" si="106"/>
        <v>-2721054</v>
      </c>
      <c r="E616" s="7">
        <f t="shared" si="106"/>
        <v>3383776</v>
      </c>
      <c r="F616" s="7">
        <f t="shared" si="106"/>
        <v>-1876246</v>
      </c>
      <c r="G616" s="7">
        <f t="shared" si="106"/>
        <v>-5758443</v>
      </c>
      <c r="H616" s="7">
        <f t="shared" si="106"/>
        <v>-7859303</v>
      </c>
      <c r="I616" s="7">
        <f t="shared" si="106"/>
        <v>-7071337</v>
      </c>
      <c r="J616" s="7">
        <f t="shared" si="106"/>
        <v>-11805711</v>
      </c>
      <c r="K616" s="7">
        <f t="shared" si="106"/>
        <v>-11507730</v>
      </c>
      <c r="L616" s="7">
        <f t="shared" si="106"/>
        <v>-10265089</v>
      </c>
      <c r="M616" s="7">
        <f t="shared" si="106"/>
        <v>-3068033</v>
      </c>
      <c r="N616" s="8">
        <f t="shared" si="106"/>
        <v>-8058953</v>
      </c>
      <c r="O616" s="8">
        <f t="shared" si="106"/>
        <v>-14110393</v>
      </c>
      <c r="P616" s="6"/>
      <c r="Q616" s="9" t="s">
        <v>12</v>
      </c>
    </row>
    <row r="617" spans="2:17" x14ac:dyDescent="0.3">
      <c r="B617" s="7">
        <f t="shared" si="106"/>
        <v>-5894365</v>
      </c>
      <c r="C617" s="7">
        <f t="shared" si="106"/>
        <v>-5692718</v>
      </c>
      <c r="D617" s="7">
        <f t="shared" si="106"/>
        <v>-4687818</v>
      </c>
      <c r="E617" s="7">
        <f t="shared" si="106"/>
        <v>1836399</v>
      </c>
      <c r="F617" s="7">
        <f t="shared" si="106"/>
        <v>-9725762</v>
      </c>
      <c r="G617" s="7">
        <f t="shared" si="106"/>
        <v>-11762471</v>
      </c>
      <c r="H617" s="7">
        <f t="shared" si="106"/>
        <v>-15218713</v>
      </c>
      <c r="I617" s="7">
        <f t="shared" si="106"/>
        <v>-15854654</v>
      </c>
      <c r="J617" s="7">
        <f t="shared" si="106"/>
        <v>-31477218</v>
      </c>
      <c r="K617" s="7">
        <f t="shared" si="106"/>
        <v>-22797092</v>
      </c>
      <c r="L617" s="7">
        <f t="shared" si="106"/>
        <v>-14831625</v>
      </c>
      <c r="M617" s="7">
        <f t="shared" si="106"/>
        <v>-9316286</v>
      </c>
      <c r="N617" s="8">
        <f t="shared" si="106"/>
        <v>-14632011</v>
      </c>
      <c r="O617" s="8">
        <f t="shared" si="106"/>
        <v>-19644879</v>
      </c>
      <c r="P617" s="6"/>
      <c r="Q617" s="9" t="s">
        <v>13</v>
      </c>
    </row>
    <row r="618" spans="2:17" x14ac:dyDescent="0.3">
      <c r="B618" s="7">
        <f t="shared" si="106"/>
        <v>-8605663</v>
      </c>
      <c r="C618" s="7">
        <f t="shared" si="106"/>
        <v>-8080188</v>
      </c>
      <c r="D618" s="7">
        <f t="shared" si="106"/>
        <v>-6178629</v>
      </c>
      <c r="E618" s="7">
        <f t="shared" si="106"/>
        <v>326460</v>
      </c>
      <c r="F618" s="7">
        <f t="shared" si="106"/>
        <v>-7838916</v>
      </c>
      <c r="G618" s="7">
        <f t="shared" si="106"/>
        <v>-18687591</v>
      </c>
      <c r="H618" s="7">
        <f t="shared" si="106"/>
        <v>-25377340</v>
      </c>
      <c r="I618" s="7">
        <f t="shared" si="106"/>
        <v>-23308901</v>
      </c>
      <c r="J618" s="7">
        <f t="shared" si="106"/>
        <v>-44619790</v>
      </c>
      <c r="K618" s="7">
        <f t="shared" si="106"/>
        <v>-33637638</v>
      </c>
      <c r="L618" s="7">
        <f t="shared" si="106"/>
        <v>-30061854</v>
      </c>
      <c r="M618" s="7">
        <f t="shared" si="106"/>
        <v>-19681198</v>
      </c>
      <c r="N618" s="8">
        <f t="shared" si="106"/>
        <v>-41756505</v>
      </c>
      <c r="O618" s="8" t="str">
        <f t="shared" si="106"/>
        <v/>
      </c>
      <c r="P618" s="6"/>
      <c r="Q618" s="9" t="s">
        <v>14</v>
      </c>
    </row>
    <row r="619" spans="2:17" x14ac:dyDescent="0.3">
      <c r="B619" s="7">
        <f t="shared" si="106"/>
        <v>-12359105</v>
      </c>
      <c r="C619" s="7">
        <f t="shared" si="106"/>
        <v>-12592382.949999999</v>
      </c>
      <c r="D619" s="7">
        <f t="shared" si="106"/>
        <v>-5799474.0199999996</v>
      </c>
      <c r="E619" s="7">
        <f t="shared" si="106"/>
        <v>-1580954.83</v>
      </c>
      <c r="F619" s="7">
        <f t="shared" si="106"/>
        <v>-16758508.140000001</v>
      </c>
      <c r="G619" s="7">
        <f t="shared" si="106"/>
        <v>-28116617.489999998</v>
      </c>
      <c r="H619" s="7">
        <f t="shared" si="106"/>
        <v>-35823901.549999997</v>
      </c>
      <c r="I619" s="7">
        <f t="shared" si="106"/>
        <v>-54755745.619999997</v>
      </c>
      <c r="J619" s="7">
        <f t="shared" si="106"/>
        <v>-55101546.43</v>
      </c>
      <c r="K619" s="7">
        <f t="shared" si="106"/>
        <v>-51108994.799999997</v>
      </c>
      <c r="L619" s="7">
        <f t="shared" si="106"/>
        <v>-43876754</v>
      </c>
      <c r="M619" s="7">
        <f t="shared" si="106"/>
        <v>-26784352.960000001</v>
      </c>
      <c r="N619" s="8">
        <f t="shared" si="106"/>
        <v>-54694450.729999997</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-4501569</v>
      </c>
      <c r="C621" s="7">
        <f t="shared" si="107"/>
        <v>4288786</v>
      </c>
      <c r="D621" s="7">
        <f t="shared" si="107"/>
        <v>-305797</v>
      </c>
      <c r="E621" s="7">
        <f t="shared" si="107"/>
        <v>-271879</v>
      </c>
      <c r="F621" s="7">
        <f t="shared" si="107"/>
        <v>-313671</v>
      </c>
      <c r="G621" s="7">
        <f t="shared" si="107"/>
        <v>3566586</v>
      </c>
      <c r="H621" s="7">
        <f t="shared" si="107"/>
        <v>-6686777</v>
      </c>
      <c r="I621" s="7">
        <f t="shared" si="107"/>
        <v>-144629</v>
      </c>
      <c r="J621" s="7">
        <f t="shared" si="107"/>
        <v>-2864787</v>
      </c>
      <c r="K621" s="7">
        <f t="shared" si="107"/>
        <v>-3465535</v>
      </c>
      <c r="L621" s="7">
        <f t="shared" si="107"/>
        <v>-9619841</v>
      </c>
      <c r="M621" s="7">
        <f t="shared" si="107"/>
        <v>-6118754</v>
      </c>
      <c r="N621" s="7">
        <f t="shared" si="107"/>
        <v>-3513396</v>
      </c>
      <c r="O621" s="7">
        <f t="shared" si="107"/>
        <v>-7301897</v>
      </c>
      <c r="P621" s="6"/>
      <c r="Q621" s="9" t="s">
        <v>12</v>
      </c>
    </row>
    <row r="622" spans="2:17" x14ac:dyDescent="0.3">
      <c r="B622" s="7">
        <f t="shared" si="107"/>
        <v>-10534572</v>
      </c>
      <c r="C622" s="7">
        <f t="shared" si="107"/>
        <v>-5695545</v>
      </c>
      <c r="D622" s="7">
        <f t="shared" si="107"/>
        <v>-25629453</v>
      </c>
      <c r="E622" s="7">
        <f t="shared" si="107"/>
        <v>-12585607</v>
      </c>
      <c r="F622" s="7">
        <f t="shared" si="107"/>
        <v>-12205282</v>
      </c>
      <c r="G622" s="7">
        <f t="shared" si="107"/>
        <v>-15789967</v>
      </c>
      <c r="H622" s="7">
        <f t="shared" si="107"/>
        <v>-2706470</v>
      </c>
      <c r="I622" s="7">
        <f t="shared" si="107"/>
        <v>-18838226</v>
      </c>
      <c r="J622" s="7">
        <f t="shared" si="107"/>
        <v>6202359</v>
      </c>
      <c r="K622" s="7">
        <f t="shared" si="107"/>
        <v>-9150352</v>
      </c>
      <c r="L622" s="7">
        <f t="shared" si="107"/>
        <v>-19465588</v>
      </c>
      <c r="M622" s="7">
        <f t="shared" si="107"/>
        <v>-23142425</v>
      </c>
      <c r="N622" s="7">
        <f t="shared" si="107"/>
        <v>-21501162</v>
      </c>
      <c r="O622" s="7">
        <f t="shared" si="107"/>
        <v>-23069766</v>
      </c>
      <c r="P622" s="6"/>
      <c r="Q622" s="9" t="s">
        <v>13</v>
      </c>
    </row>
    <row r="623" spans="2:17" x14ac:dyDescent="0.3">
      <c r="B623" s="7">
        <f t="shared" si="107"/>
        <v>-17566991</v>
      </c>
      <c r="C623" s="7">
        <f t="shared" si="107"/>
        <v>-18264151</v>
      </c>
      <c r="D623" s="7">
        <f t="shared" si="107"/>
        <v>-34783251</v>
      </c>
      <c r="E623" s="7">
        <f t="shared" si="107"/>
        <v>-29366799</v>
      </c>
      <c r="F623" s="7">
        <f t="shared" si="107"/>
        <v>-33160730</v>
      </c>
      <c r="G623" s="7">
        <f t="shared" si="107"/>
        <v>-34091305</v>
      </c>
      <c r="H623" s="7">
        <f t="shared" si="107"/>
        <v>-17812479</v>
      </c>
      <c r="I623" s="7">
        <f t="shared" si="107"/>
        <v>-27825197</v>
      </c>
      <c r="J623" s="7">
        <f t="shared" si="107"/>
        <v>4381055</v>
      </c>
      <c r="K623" s="7">
        <f t="shared" si="107"/>
        <v>-14903868</v>
      </c>
      <c r="L623" s="7">
        <f t="shared" si="107"/>
        <v>-21219864</v>
      </c>
      <c r="M623" s="7">
        <f t="shared" si="107"/>
        <v>-34028393</v>
      </c>
      <c r="N623" s="7">
        <f t="shared" si="107"/>
        <v>-20437629</v>
      </c>
      <c r="O623" s="7" t="str">
        <f t="shared" si="107"/>
        <v/>
      </c>
      <c r="P623" s="6"/>
      <c r="Q623" s="9" t="s">
        <v>14</v>
      </c>
    </row>
    <row r="624" spans="2:17" x14ac:dyDescent="0.3">
      <c r="B624" s="7">
        <f t="shared" si="107"/>
        <v>-16126954</v>
      </c>
      <c r="C624" s="7">
        <f t="shared" si="107"/>
        <v>-19060631.120000001</v>
      </c>
      <c r="D624" s="7">
        <f t="shared" si="107"/>
        <v>-53234553.039999999</v>
      </c>
      <c r="E624" s="7">
        <f t="shared" si="107"/>
        <v>-38726124.469999999</v>
      </c>
      <c r="F624" s="7">
        <f t="shared" si="107"/>
        <v>-32901728.420000002</v>
      </c>
      <c r="G624" s="7">
        <f t="shared" si="107"/>
        <v>-31572056.07</v>
      </c>
      <c r="H624" s="7">
        <f t="shared" si="107"/>
        <v>-24211927.379999999</v>
      </c>
      <c r="I624" s="7">
        <f t="shared" si="107"/>
        <v>-11267248.9</v>
      </c>
      <c r="J624" s="7">
        <f t="shared" si="107"/>
        <v>-5170909.25</v>
      </c>
      <c r="K624" s="7">
        <f t="shared" si="107"/>
        <v>-14990203.17</v>
      </c>
      <c r="L624" s="7">
        <f t="shared" si="107"/>
        <v>-26832416.77</v>
      </c>
      <c r="M624" s="7">
        <f t="shared" si="107"/>
        <v>-39288485.189999998</v>
      </c>
      <c r="N624" s="7">
        <f t="shared" si="107"/>
        <v>-32123878.559999999</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2"/>
    </row>
    <row r="626" spans="2:17" x14ac:dyDescent="0.3">
      <c r="B626" s="7">
        <f t="shared" ref="B626:O629" si="108">IFERROR(VLOOKUP($B$625,$221:$343,MATCH($Q626&amp;"/"&amp;B$348,$219:$219,0),FALSE),"")</f>
        <v>6511346</v>
      </c>
      <c r="C626" s="7">
        <f t="shared" si="108"/>
        <v>13761318</v>
      </c>
      <c r="D626" s="7">
        <f t="shared" si="108"/>
        <v>10443022</v>
      </c>
      <c r="E626" s="7">
        <f t="shared" si="108"/>
        <v>17242356</v>
      </c>
      <c r="F626" s="7">
        <f t="shared" si="108"/>
        <v>13695555</v>
      </c>
      <c r="G626" s="7">
        <f t="shared" si="108"/>
        <v>13492304</v>
      </c>
      <c r="H626" s="7">
        <f t="shared" si="108"/>
        <v>1730247</v>
      </c>
      <c r="I626" s="7">
        <f t="shared" si="108"/>
        <v>9160655</v>
      </c>
      <c r="J626" s="7">
        <f t="shared" si="108"/>
        <v>1955868</v>
      </c>
      <c r="K626" s="7">
        <f t="shared" si="108"/>
        <v>-1135616</v>
      </c>
      <c r="L626" s="7">
        <f t="shared" si="108"/>
        <v>-2150711</v>
      </c>
      <c r="M626" s="7">
        <f t="shared" si="108"/>
        <v>11424596</v>
      </c>
      <c r="N626" s="8">
        <f t="shared" si="108"/>
        <v>10977848</v>
      </c>
      <c r="O626" s="8">
        <f t="shared" si="108"/>
        <v>-647482</v>
      </c>
      <c r="P626" s="6"/>
      <c r="Q626" s="9" t="s">
        <v>12</v>
      </c>
    </row>
    <row r="627" spans="2:17" x14ac:dyDescent="0.3">
      <c r="B627" s="7">
        <f t="shared" si="108"/>
        <v>4298803</v>
      </c>
      <c r="C627" s="7">
        <f t="shared" si="108"/>
        <v>11272974</v>
      </c>
      <c r="D627" s="7">
        <f t="shared" si="108"/>
        <v>-5419099</v>
      </c>
      <c r="E627" s="7">
        <f t="shared" si="108"/>
        <v>15239974</v>
      </c>
      <c r="F627" s="7">
        <f t="shared" si="108"/>
        <v>7318645</v>
      </c>
      <c r="G627" s="7">
        <f t="shared" si="108"/>
        <v>1853986</v>
      </c>
      <c r="H627" s="7">
        <f t="shared" si="108"/>
        <v>12071039</v>
      </c>
      <c r="I627" s="7">
        <f t="shared" si="108"/>
        <v>-5086884</v>
      </c>
      <c r="J627" s="7">
        <f t="shared" si="108"/>
        <v>1567770</v>
      </c>
      <c r="K627" s="7">
        <f t="shared" si="108"/>
        <v>-1689597</v>
      </c>
      <c r="L627" s="7">
        <f t="shared" si="108"/>
        <v>-3104110</v>
      </c>
      <c r="M627" s="7">
        <f t="shared" si="108"/>
        <v>2152413</v>
      </c>
      <c r="N627" s="8">
        <f t="shared" si="108"/>
        <v>6192062.9900000002</v>
      </c>
      <c r="O627" s="8">
        <f t="shared" si="108"/>
        <v>-1445170</v>
      </c>
      <c r="P627" s="6"/>
      <c r="Q627" s="9" t="s">
        <v>13</v>
      </c>
    </row>
    <row r="628" spans="2:17" x14ac:dyDescent="0.3">
      <c r="B628" s="7">
        <f t="shared" si="108"/>
        <v>5078080</v>
      </c>
      <c r="C628" s="7">
        <f t="shared" si="108"/>
        <v>6796586</v>
      </c>
      <c r="D628" s="7">
        <f t="shared" si="108"/>
        <v>-5207317</v>
      </c>
      <c r="E628" s="7">
        <f t="shared" si="108"/>
        <v>9559065</v>
      </c>
      <c r="F628" s="7">
        <f t="shared" si="108"/>
        <v>924856</v>
      </c>
      <c r="G628" s="7">
        <f t="shared" si="108"/>
        <v>-9184817</v>
      </c>
      <c r="H628" s="7">
        <f t="shared" si="108"/>
        <v>934996</v>
      </c>
      <c r="I628" s="7">
        <f t="shared" si="108"/>
        <v>-6523530</v>
      </c>
      <c r="J628" s="7">
        <f t="shared" si="108"/>
        <v>1006476</v>
      </c>
      <c r="K628" s="7">
        <f t="shared" si="108"/>
        <v>-1779182</v>
      </c>
      <c r="L628" s="7">
        <f t="shared" si="108"/>
        <v>-2399741</v>
      </c>
      <c r="M628" s="7">
        <f t="shared" si="108"/>
        <v>2226602</v>
      </c>
      <c r="N628" s="8">
        <f t="shared" si="108"/>
        <v>-2959602</v>
      </c>
      <c r="O628" s="8" t="str">
        <f t="shared" si="108"/>
        <v/>
      </c>
      <c r="P628" s="6"/>
      <c r="Q628" s="9" t="s">
        <v>14</v>
      </c>
    </row>
    <row r="629" spans="2:17" x14ac:dyDescent="0.3">
      <c r="B629" s="7">
        <f t="shared" si="108"/>
        <v>8235431</v>
      </c>
      <c r="C629" s="7">
        <f t="shared" si="108"/>
        <v>9260485.5199999996</v>
      </c>
      <c r="D629" s="7">
        <f t="shared" si="108"/>
        <v>-13809851.5</v>
      </c>
      <c r="E629" s="7">
        <f t="shared" si="108"/>
        <v>7909363.5</v>
      </c>
      <c r="F629" s="7">
        <f t="shared" si="108"/>
        <v>1472409.25</v>
      </c>
      <c r="G629" s="7">
        <f t="shared" si="108"/>
        <v>-8359946.5899999999</v>
      </c>
      <c r="H629" s="7">
        <f t="shared" si="108"/>
        <v>2784568.97</v>
      </c>
      <c r="I629" s="7">
        <f t="shared" si="108"/>
        <v>-4393592.74</v>
      </c>
      <c r="J629" s="7">
        <f t="shared" si="108"/>
        <v>1363001.1</v>
      </c>
      <c r="K629" s="7">
        <f t="shared" si="108"/>
        <v>-570678.86</v>
      </c>
      <c r="L629" s="7">
        <f t="shared" si="108"/>
        <v>-1577476.58</v>
      </c>
      <c r="M629" s="7">
        <f t="shared" si="108"/>
        <v>10554404.42</v>
      </c>
      <c r="N629" s="8">
        <f t="shared" si="108"/>
        <v>-1188937.51</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09">B588/B402</f>
        <v>0.12811423220451817</v>
      </c>
      <c r="C632" s="29">
        <f t="shared" si="109"/>
        <v>0.1364148505218461</v>
      </c>
      <c r="D632" s="29">
        <f t="shared" si="109"/>
        <v>0.21083509816228488</v>
      </c>
      <c r="E632" s="29">
        <f t="shared" si="109"/>
        <v>0.25634148153469066</v>
      </c>
      <c r="F632" s="29">
        <f t="shared" si="109"/>
        <v>0.34548829807119014</v>
      </c>
      <c r="G632" s="29">
        <f t="shared" si="109"/>
        <v>0.32380180867752073</v>
      </c>
      <c r="H632" s="29">
        <f t="shared" si="109"/>
        <v>0.28518405220162196</v>
      </c>
      <c r="I632" s="29">
        <f t="shared" si="109"/>
        <v>0.2154056788729744</v>
      </c>
      <c r="J632" s="29">
        <f t="shared" si="109"/>
        <v>0.1112435137391585</v>
      </c>
      <c r="K632" s="29">
        <f t="shared" si="109"/>
        <v>0.10588091749329336</v>
      </c>
      <c r="L632" s="29">
        <f t="shared" si="109"/>
        <v>0.1021744191135929</v>
      </c>
      <c r="M632" s="29">
        <f t="shared" si="109"/>
        <v>0.10767309785635949</v>
      </c>
      <c r="N632" s="29">
        <f t="shared" si="109"/>
        <v>7.8345703812359932E-2</v>
      </c>
      <c r="O632" s="29">
        <f t="shared" si="109"/>
        <v>7.4042221578080436E-2</v>
      </c>
      <c r="P632" s="6"/>
      <c r="Q632" s="89" t="s">
        <v>37</v>
      </c>
    </row>
    <row r="633" spans="2:17" x14ac:dyDescent="0.3">
      <c r="B633" s="29">
        <f t="shared" ref="B633:O633" si="110">((B551*(1-B582))/(B457+B432))</f>
        <v>0.19269655380377826</v>
      </c>
      <c r="C633" s="29">
        <f t="shared" si="110"/>
        <v>0.17135605033316881</v>
      </c>
      <c r="D633" s="29">
        <f t="shared" si="110"/>
        <v>0.30274251468473606</v>
      </c>
      <c r="E633" s="29">
        <f t="shared" si="110"/>
        <v>0.40445183915397515</v>
      </c>
      <c r="F633" s="29">
        <f t="shared" si="110"/>
        <v>0.55931253443082218</v>
      </c>
      <c r="G633" s="29">
        <f t="shared" si="110"/>
        <v>0.50509724547537549</v>
      </c>
      <c r="H633" s="29">
        <f t="shared" si="110"/>
        <v>0.42331265935549384</v>
      </c>
      <c r="I633" s="29">
        <f t="shared" si="110"/>
        <v>0.35582637018958979</v>
      </c>
      <c r="J633" s="29">
        <f t="shared" si="110"/>
        <v>0.22441168910160614</v>
      </c>
      <c r="K633" s="29">
        <f t="shared" si="110"/>
        <v>0.1970338940649739</v>
      </c>
      <c r="L633" s="29">
        <f t="shared" si="110"/>
        <v>0.14432411240825829</v>
      </c>
      <c r="M633" s="29">
        <f t="shared" si="110"/>
        <v>0.18609617375411308</v>
      </c>
      <c r="N633" s="29">
        <f t="shared" si="110"/>
        <v>0.13208309560156031</v>
      </c>
      <c r="O633" s="29">
        <f t="shared" si="110"/>
        <v>0.19024500472431083</v>
      </c>
      <c r="P633" s="6"/>
      <c r="Q633" s="89" t="s">
        <v>38</v>
      </c>
    </row>
    <row r="634" spans="2:17" x14ac:dyDescent="0.3">
      <c r="B634" s="29">
        <f t="shared" ref="B634:O634" si="111">B588/B457</f>
        <v>0.22501846912272458</v>
      </c>
      <c r="C634" s="29">
        <f t="shared" si="111"/>
        <v>0.23816608962978622</v>
      </c>
      <c r="D634" s="29">
        <f t="shared" si="111"/>
        <v>0.49901194360666873</v>
      </c>
      <c r="E634" s="29">
        <f t="shared" si="111"/>
        <v>0.56600344693353455</v>
      </c>
      <c r="F634" s="29">
        <f t="shared" si="111"/>
        <v>0.80462942120490011</v>
      </c>
      <c r="G634" s="29">
        <f t="shared" si="111"/>
        <v>0.79290990484133805</v>
      </c>
      <c r="H634" s="29">
        <f t="shared" si="111"/>
        <v>0.77075633448385128</v>
      </c>
      <c r="I634" s="29">
        <f t="shared" si="111"/>
        <v>0.80932986481214675</v>
      </c>
      <c r="J634" s="29">
        <f t="shared" si="111"/>
        <v>0.72039799836469509</v>
      </c>
      <c r="K634" s="29">
        <f t="shared" si="111"/>
        <v>0.59771661605330129</v>
      </c>
      <c r="L634" s="29">
        <f t="shared" si="111"/>
        <v>0.51602297590663115</v>
      </c>
      <c r="M634" s="29">
        <f t="shared" si="111"/>
        <v>0.45028624523041949</v>
      </c>
      <c r="N634" s="29">
        <f t="shared" si="111"/>
        <v>0.3630613276626925</v>
      </c>
      <c r="O634" s="29">
        <f t="shared" si="111"/>
        <v>0.34845395412449759</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2">B378/B414</f>
        <v>1.0844126646692278</v>
      </c>
      <c r="C636" s="27">
        <f t="shared" si="112"/>
        <v>2.0244354881002584</v>
      </c>
      <c r="D636" s="27">
        <f t="shared" si="112"/>
        <v>0.72988431949663979</v>
      </c>
      <c r="E636" s="27">
        <f t="shared" si="112"/>
        <v>1.1158057147335183</v>
      </c>
      <c r="F636" s="27">
        <f t="shared" si="112"/>
        <v>1.0500386149122838</v>
      </c>
      <c r="G636" s="27">
        <f t="shared" si="112"/>
        <v>0.7686069850869256</v>
      </c>
      <c r="H636" s="27">
        <f t="shared" si="112"/>
        <v>0.91190983509509416</v>
      </c>
      <c r="I636" s="27">
        <f t="shared" si="112"/>
        <v>0.66060654225919935</v>
      </c>
      <c r="J636" s="27">
        <f t="shared" si="112"/>
        <v>0.46012182387148237</v>
      </c>
      <c r="K636" s="27">
        <f t="shared" si="112"/>
        <v>0.50058148805964564</v>
      </c>
      <c r="L636" s="27">
        <f t="shared" si="112"/>
        <v>0.47969400350003105</v>
      </c>
      <c r="M636" s="27">
        <f t="shared" si="112"/>
        <v>0.44788387445210931</v>
      </c>
      <c r="N636" s="27">
        <f t="shared" si="112"/>
        <v>0.4493535849053828</v>
      </c>
      <c r="O636" s="27">
        <f>O378/O414</f>
        <v>0.4532632014941459</v>
      </c>
      <c r="P636" s="6"/>
      <c r="Q636" s="89" t="s">
        <v>2411</v>
      </c>
    </row>
    <row r="637" spans="2:17" x14ac:dyDescent="0.3">
      <c r="B637" s="27">
        <f t="shared" ref="B637:N637" si="113">(B378-B372)/B414</f>
        <v>1.0203533120652928</v>
      </c>
      <c r="C637" s="27">
        <f t="shared" si="113"/>
        <v>1.9864818653737064</v>
      </c>
      <c r="D637" s="27">
        <f t="shared" si="113"/>
        <v>0.70361683649665174</v>
      </c>
      <c r="E637" s="27">
        <f t="shared" si="113"/>
        <v>1.0792457591848126</v>
      </c>
      <c r="F637" s="27">
        <f t="shared" si="113"/>
        <v>1.0107268072208833</v>
      </c>
      <c r="G637" s="27">
        <f t="shared" si="113"/>
        <v>0.7056293111812485</v>
      </c>
      <c r="H637" s="27">
        <f t="shared" si="113"/>
        <v>0.85318867066733584</v>
      </c>
      <c r="I637" s="27">
        <f t="shared" si="113"/>
        <v>0.57267045965522323</v>
      </c>
      <c r="J637" s="27">
        <f t="shared" si="113"/>
        <v>0.41561959700575485</v>
      </c>
      <c r="K637" s="27">
        <f t="shared" si="113"/>
        <v>0.44382156072545653</v>
      </c>
      <c r="L637" s="27">
        <f t="shared" si="113"/>
        <v>0.42715481458638827</v>
      </c>
      <c r="M637" s="27">
        <f t="shared" si="113"/>
        <v>0.4020101209379654</v>
      </c>
      <c r="N637" s="27">
        <f t="shared" si="113"/>
        <v>0.42406844315227488</v>
      </c>
      <c r="O637" s="27">
        <f>(O378-O372)/O414</f>
        <v>0.41816944371211312</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4">B432/B457</f>
        <v>0.51147666411105086</v>
      </c>
      <c r="C639" s="27">
        <f t="shared" si="114"/>
        <v>0.51747720572009481</v>
      </c>
      <c r="D639" s="27">
        <f t="shared" si="114"/>
        <v>0.88117713012106846</v>
      </c>
      <c r="E639" s="27">
        <f t="shared" si="114"/>
        <v>0.56060606554287018</v>
      </c>
      <c r="F639" s="27">
        <f t="shared" si="114"/>
        <v>0.46939516540407944</v>
      </c>
      <c r="G639" s="27">
        <f t="shared" si="114"/>
        <v>0.61892023438730415</v>
      </c>
      <c r="H639" s="27">
        <f t="shared" si="114"/>
        <v>0.87071283985967984</v>
      </c>
      <c r="I639" s="27">
        <f t="shared" si="114"/>
        <v>1.352568315883435</v>
      </c>
      <c r="J639" s="27">
        <f t="shared" si="114"/>
        <v>2.5599746330673372</v>
      </c>
      <c r="K639" s="27">
        <f t="shared" si="114"/>
        <v>2.4575806410776164</v>
      </c>
      <c r="L639" s="27">
        <f t="shared" si="114"/>
        <v>3.0705480902884252</v>
      </c>
      <c r="M639" s="27">
        <f t="shared" si="114"/>
        <v>1.711282221650146</v>
      </c>
      <c r="N639" s="27">
        <f t="shared" si="114"/>
        <v>2.2093976566716749</v>
      </c>
      <c r="O639" s="27">
        <f>O432/O457</f>
        <v>1.1921290848860218</v>
      </c>
      <c r="P639" s="6"/>
      <c r="Q639" s="89" t="s">
        <v>40</v>
      </c>
    </row>
    <row r="640" spans="2:17" x14ac:dyDescent="0.3">
      <c r="B640" s="27">
        <f t="shared" ref="B640:N640" si="115">B432/B588</f>
        <v>2.2730430355567504</v>
      </c>
      <c r="C640" s="27">
        <f t="shared" si="115"/>
        <v>2.1727577025112166</v>
      </c>
      <c r="D640" s="27">
        <f t="shared" si="115"/>
        <v>1.765843766688739</v>
      </c>
      <c r="E640" s="27">
        <f t="shared" si="115"/>
        <v>0.99046404854969339</v>
      </c>
      <c r="F640" s="27">
        <f t="shared" si="115"/>
        <v>0.58336813573281865</v>
      </c>
      <c r="G640" s="27">
        <f t="shared" si="115"/>
        <v>0.78056817124910371</v>
      </c>
      <c r="H640" s="27">
        <f t="shared" si="115"/>
        <v>1.1296862586835124</v>
      </c>
      <c r="I640" s="27">
        <f t="shared" si="115"/>
        <v>1.6712200731618609</v>
      </c>
      <c r="J640" s="27">
        <f t="shared" si="115"/>
        <v>3.5535560049840287</v>
      </c>
      <c r="K640" s="27">
        <f t="shared" si="115"/>
        <v>4.1116150615067761</v>
      </c>
      <c r="L640" s="27">
        <f t="shared" si="115"/>
        <v>5.9504096399847288</v>
      </c>
      <c r="M640" s="27">
        <f t="shared" si="115"/>
        <v>3.8004319247514489</v>
      </c>
      <c r="N640" s="27">
        <f t="shared" si="115"/>
        <v>6.0854668022487601</v>
      </c>
      <c r="O640" s="27">
        <f>O432/O588</f>
        <v>3.4211954571767929</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6">365/(C465/((C366+B366)/2))</f>
        <v>20.598662198763073</v>
      </c>
      <c r="D642" s="43">
        <f t="shared" si="116"/>
        <v>18.670565994568435</v>
      </c>
      <c r="E642" s="43">
        <f t="shared" si="116"/>
        <v>21.616474217490101</v>
      </c>
      <c r="F642" s="43">
        <f t="shared" si="116"/>
        <v>27.189936178002387</v>
      </c>
      <c r="G642" s="43">
        <f t="shared" si="116"/>
        <v>34.305280505965307</v>
      </c>
      <c r="H642" s="43">
        <f t="shared" si="116"/>
        <v>38.413664074888416</v>
      </c>
      <c r="I642" s="43">
        <f t="shared" si="116"/>
        <v>38.438437332855258</v>
      </c>
      <c r="J642" s="43">
        <f t="shared" si="116"/>
        <v>36.589799552204092</v>
      </c>
      <c r="K642" s="43">
        <f t="shared" si="116"/>
        <v>36.086870398667749</v>
      </c>
      <c r="L642" s="43">
        <f t="shared" si="116"/>
        <v>39.015798230410475</v>
      </c>
      <c r="M642" s="43">
        <f t="shared" si="116"/>
        <v>39.758229339697643</v>
      </c>
      <c r="N642" s="44">
        <f t="shared" si="116"/>
        <v>41.585897975748317</v>
      </c>
      <c r="O642" s="44">
        <f t="shared" si="116"/>
        <v>37.780328650526911</v>
      </c>
      <c r="P642" s="40"/>
      <c r="Q642" s="41" t="s">
        <v>60</v>
      </c>
    </row>
    <row r="643" spans="2:17" x14ac:dyDescent="0.3">
      <c r="B643" s="42"/>
      <c r="C643" s="43">
        <f t="shared" ref="C643:O643" si="117">365/(C503/((C372+B372)/2))</f>
        <v>6.1146208596934528</v>
      </c>
      <c r="D643" s="43">
        <f t="shared" si="117"/>
        <v>4.1481935793993205</v>
      </c>
      <c r="E643" s="43">
        <f t="shared" si="117"/>
        <v>4.8349823525344293</v>
      </c>
      <c r="F643" s="43">
        <f t="shared" si="117"/>
        <v>5.4630961792390993</v>
      </c>
      <c r="G643" s="43">
        <f t="shared" si="117"/>
        <v>9.6503698129150735</v>
      </c>
      <c r="H643" s="43">
        <f t="shared" si="117"/>
        <v>11.761564543405148</v>
      </c>
      <c r="I643" s="43">
        <f t="shared" si="117"/>
        <v>16.306742380725861</v>
      </c>
      <c r="J643" s="43">
        <f t="shared" si="117"/>
        <v>17.90984737592817</v>
      </c>
      <c r="K643" s="43">
        <f t="shared" si="117"/>
        <v>13.917732463757719</v>
      </c>
      <c r="L643" s="43">
        <f t="shared" si="117"/>
        <v>13.712803041983403</v>
      </c>
      <c r="M643" s="43">
        <f t="shared" si="117"/>
        <v>14.109882585349375</v>
      </c>
      <c r="N643" s="44">
        <f t="shared" si="117"/>
        <v>11.8549272938891</v>
      </c>
      <c r="O643" s="44">
        <f t="shared" si="117"/>
        <v>8.646235115095763</v>
      </c>
      <c r="P643" s="40"/>
      <c r="Q643" s="41" t="s">
        <v>61</v>
      </c>
    </row>
    <row r="644" spans="2:17" x14ac:dyDescent="0.3">
      <c r="B644" s="42"/>
      <c r="C644" s="43">
        <f t="shared" ref="C644:O644" si="118">365/(C503/((C408+B408)/2))</f>
        <v>19.902266305578248</v>
      </c>
      <c r="D644" s="43">
        <f t="shared" si="118"/>
        <v>16.930185382072274</v>
      </c>
      <c r="E644" s="43">
        <f t="shared" si="118"/>
        <v>31.087778693078672</v>
      </c>
      <c r="F644" s="43">
        <f t="shared" si="118"/>
        <v>52.953037342987045</v>
      </c>
      <c r="G644" s="43">
        <f t="shared" si="118"/>
        <v>81.043291948920526</v>
      </c>
      <c r="H644" s="43">
        <f t="shared" si="118"/>
        <v>96.86884049628037</v>
      </c>
      <c r="I644" s="43">
        <f t="shared" si="118"/>
        <v>109.3949683112902</v>
      </c>
      <c r="J644" s="43">
        <f t="shared" si="118"/>
        <v>136.43229539283109</v>
      </c>
      <c r="K644" s="43">
        <f t="shared" si="118"/>
        <v>131.41331172816024</v>
      </c>
      <c r="L644" s="43">
        <f t="shared" si="118"/>
        <v>123.16633004701103</v>
      </c>
      <c r="M644" s="43">
        <f t="shared" si="118"/>
        <v>128.93552824599155</v>
      </c>
      <c r="N644" s="44">
        <f t="shared" si="118"/>
        <v>134.9178531592016</v>
      </c>
      <c r="O644" s="44">
        <f t="shared" si="118"/>
        <v>125.8113960938455</v>
      </c>
      <c r="P644" s="40"/>
      <c r="Q644" s="41" t="s">
        <v>62</v>
      </c>
    </row>
    <row r="645" spans="2:17" x14ac:dyDescent="0.3">
      <c r="B645" s="45"/>
      <c r="C645" s="46">
        <f t="shared" ref="C645:M645" si="119">C643+C642-C644</f>
        <v>6.8110167528782775</v>
      </c>
      <c r="D645" s="46">
        <f t="shared" si="119"/>
        <v>5.8885741918954793</v>
      </c>
      <c r="E645" s="46">
        <f t="shared" si="119"/>
        <v>-4.6363221230541427</v>
      </c>
      <c r="F645" s="46">
        <f t="shared" si="119"/>
        <v>-20.300004985745559</v>
      </c>
      <c r="G645" s="46">
        <f t="shared" si="119"/>
        <v>-37.087641630040146</v>
      </c>
      <c r="H645" s="46">
        <f t="shared" si="119"/>
        <v>-46.693611877986804</v>
      </c>
      <c r="I645" s="46">
        <f t="shared" si="119"/>
        <v>-54.649788597709076</v>
      </c>
      <c r="J645" s="46">
        <f t="shared" si="119"/>
        <v>-81.932648464698829</v>
      </c>
      <c r="K645" s="46">
        <f t="shared" si="119"/>
        <v>-81.408708865734766</v>
      </c>
      <c r="L645" s="46">
        <f t="shared" si="119"/>
        <v>-70.437728774617156</v>
      </c>
      <c r="M645" s="46">
        <f t="shared" si="119"/>
        <v>-75.067416320944531</v>
      </c>
      <c r="N645" s="47">
        <f>N643+N642-N644</f>
        <v>-81.477027889564184</v>
      </c>
      <c r="O645" s="47">
        <f>O643+O642-O644</f>
        <v>-79.384832328222828</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v>2961739.5469999998</v>
      </c>
      <c r="C647">
        <v>2965443.054</v>
      </c>
      <c r="D647">
        <v>2970076.139</v>
      </c>
      <c r="E647">
        <v>2973095.33</v>
      </c>
      <c r="F647">
        <v>2973095.33</v>
      </c>
      <c r="G647">
        <v>2973095.33</v>
      </c>
      <c r="H647">
        <v>2973095.33</v>
      </c>
      <c r="I647">
        <v>2973095.33</v>
      </c>
      <c r="J647">
        <v>2973095.33</v>
      </c>
      <c r="K647">
        <v>2973095.33</v>
      </c>
      <c r="L647">
        <v>2973095.33</v>
      </c>
      <c r="M647">
        <v>2973178.6320000002</v>
      </c>
      <c r="N647">
        <v>2973554.3130000001</v>
      </c>
      <c r="O647">
        <v>2973925.7910000002</v>
      </c>
      <c r="P647" s="30"/>
      <c r="Q647" s="90" t="s">
        <v>43</v>
      </c>
    </row>
    <row r="648" spans="2:17" x14ac:dyDescent="0.3">
      <c r="B648" s="13">
        <f t="shared" ref="B648:O648" si="120">B457/B647</f>
        <v>24.621700133580315</v>
      </c>
      <c r="C648" s="13">
        <f t="shared" si="120"/>
        <v>24.14857560437915</v>
      </c>
      <c r="D648" s="13">
        <f t="shared" si="120"/>
        <v>13.863704532458117</v>
      </c>
      <c r="E648" s="13">
        <f t="shared" si="120"/>
        <v>13.20296267459409</v>
      </c>
      <c r="F648" s="13">
        <f t="shared" si="120"/>
        <v>14.581825958470022</v>
      </c>
      <c r="G648" s="13">
        <f t="shared" si="120"/>
        <v>15.387366529548853</v>
      </c>
      <c r="H648" s="13">
        <f t="shared" si="120"/>
        <v>15.724486779238257</v>
      </c>
      <c r="I648" s="13">
        <f t="shared" si="120"/>
        <v>16.271369357672093</v>
      </c>
      <c r="J648" s="13">
        <f t="shared" si="120"/>
        <v>14.318035153618839</v>
      </c>
      <c r="K648" s="13">
        <f t="shared" si="120"/>
        <v>16.925240890274445</v>
      </c>
      <c r="L648" s="13">
        <f t="shared" si="120"/>
        <v>19.347189856169194</v>
      </c>
      <c r="M648" s="13">
        <f t="shared" si="120"/>
        <v>23.296985376020285</v>
      </c>
      <c r="N648" s="13">
        <f t="shared" si="120"/>
        <v>25.412007317183981</v>
      </c>
      <c r="O648" s="13">
        <f t="shared" si="120"/>
        <v>26.411310005683998</v>
      </c>
      <c r="P648" s="6"/>
      <c r="Q648" s="90" t="s">
        <v>44</v>
      </c>
    </row>
    <row r="649" spans="2:17" x14ac:dyDescent="0.3">
      <c r="B649" s="13">
        <f t="shared" ref="B649:O649" si="121">B588/B647</f>
        <v>5.5403372712570267</v>
      </c>
      <c r="C649" s="13">
        <f t="shared" si="121"/>
        <v>5.7513718218242342</v>
      </c>
      <c r="D649" s="13">
        <f t="shared" si="121"/>
        <v>6.918154144330507</v>
      </c>
      <c r="E649" s="13">
        <f t="shared" si="121"/>
        <v>7.472922383555054</v>
      </c>
      <c r="F649" s="13">
        <f t="shared" si="121"/>
        <v>11.732966181074321</v>
      </c>
      <c r="G649" s="13">
        <f t="shared" si="121"/>
        <v>12.20079533070337</v>
      </c>
      <c r="H649" s="13">
        <f t="shared" si="121"/>
        <v>12.119747791605459</v>
      </c>
      <c r="I649" s="13">
        <f t="shared" si="121"/>
        <v>13.168905162553262</v>
      </c>
      <c r="J649" s="13">
        <f t="shared" si="121"/>
        <v>10.314683865182351</v>
      </c>
      <c r="K649" s="13">
        <f t="shared" si="121"/>
        <v>10.116497710821806</v>
      </c>
      <c r="L649" s="13">
        <f t="shared" si="121"/>
        <v>9.9835944850110145</v>
      </c>
      <c r="M649" s="13">
        <f t="shared" si="121"/>
        <v>10.490312070156167</v>
      </c>
      <c r="N649" s="13">
        <f t="shared" si="121"/>
        <v>9.2261171151508741</v>
      </c>
      <c r="O649" s="13">
        <f t="shared" si="121"/>
        <v>9.2031254050884943</v>
      </c>
      <c r="P649" s="6"/>
      <c r="Q649" s="89" t="s">
        <v>45</v>
      </c>
    </row>
    <row r="650" spans="2:17" x14ac:dyDescent="0.3">
      <c r="B650" s="91"/>
      <c r="C650" s="91">
        <f t="shared" ref="C650:M650" si="122">+C649/B649-1</f>
        <v>3.8090560237558746E-2</v>
      </c>
      <c r="D650" s="92">
        <f t="shared" si="122"/>
        <v>0.20287026446086909</v>
      </c>
      <c r="E650" s="91">
        <f t="shared" si="122"/>
        <v>8.0190210806329709E-2</v>
      </c>
      <c r="F650" s="92">
        <f t="shared" si="122"/>
        <v>0.57006396947115867</v>
      </c>
      <c r="G650" s="91">
        <f t="shared" si="122"/>
        <v>3.9873050208196537E-2</v>
      </c>
      <c r="H650" s="92">
        <f t="shared" si="122"/>
        <v>-6.642807858103672E-3</v>
      </c>
      <c r="I650" s="91">
        <f t="shared" si="122"/>
        <v>8.6565940891483395E-2</v>
      </c>
      <c r="J650" s="92">
        <f t="shared" si="122"/>
        <v>-0.21673945268336325</v>
      </c>
      <c r="K650" s="91">
        <f t="shared" si="122"/>
        <v>-1.9213982410990926E-2</v>
      </c>
      <c r="L650" s="92">
        <f t="shared" si="122"/>
        <v>-1.3137276319315716E-2</v>
      </c>
      <c r="M650" s="91">
        <f t="shared" si="122"/>
        <v>5.075502474643967E-2</v>
      </c>
      <c r="N650" s="93">
        <f>+N649/M649-1</f>
        <v>-0.12051070993414903</v>
      </c>
      <c r="O650" s="93">
        <f>+O649/N649-1</f>
        <v>-2.4920245185944268E-3</v>
      </c>
      <c r="P650" s="31"/>
      <c r="Q650" s="94" t="s">
        <v>46</v>
      </c>
    </row>
    <row r="651" spans="2:17" x14ac:dyDescent="0.3">
      <c r="B651">
        <v>6.3</v>
      </c>
      <c r="C651">
        <v>11.3</v>
      </c>
      <c r="D651">
        <v>12.92</v>
      </c>
      <c r="E651">
        <v>8.43</v>
      </c>
      <c r="F651">
        <v>10.9</v>
      </c>
      <c r="G651">
        <v>12.15</v>
      </c>
      <c r="H651">
        <v>12</v>
      </c>
      <c r="I651">
        <v>12.99</v>
      </c>
      <c r="J651">
        <v>10.08</v>
      </c>
      <c r="K651">
        <v>7.08</v>
      </c>
      <c r="L651">
        <v>7.08</v>
      </c>
      <c r="M651">
        <v>7.34</v>
      </c>
      <c r="N651">
        <v>6.92</v>
      </c>
      <c r="O651">
        <v>3.45</v>
      </c>
      <c r="P651" s="6"/>
      <c r="Q651" s="90" t="s">
        <v>47</v>
      </c>
    </row>
    <row r="652" spans="2:17" x14ac:dyDescent="0.3">
      <c r="B652" s="91">
        <f t="shared" ref="B652:O652" si="123">+B651/B661</f>
        <v>7.1373339693155305E-2</v>
      </c>
      <c r="C652" s="91">
        <f t="shared" si="123"/>
        <v>0.13366323481387474</v>
      </c>
      <c r="D652" s="92">
        <f t="shared" si="123"/>
        <v>0.14736304699680125</v>
      </c>
      <c r="E652" s="91">
        <f t="shared" si="123"/>
        <v>7.7054922707660137E-2</v>
      </c>
      <c r="F652" s="92">
        <f t="shared" si="123"/>
        <v>5.8234080940408973E-2</v>
      </c>
      <c r="G652" s="91">
        <f t="shared" si="123"/>
        <v>4.9227171406647938E-2</v>
      </c>
      <c r="H652" s="92">
        <f t="shared" si="123"/>
        <v>5.4083447310023222E-2</v>
      </c>
      <c r="I652" s="91">
        <f t="shared" si="123"/>
        <v>5.9608714597247529E-2</v>
      </c>
      <c r="J652" s="92">
        <f t="shared" si="123"/>
        <v>6.2444167465495887E-2</v>
      </c>
      <c r="K652" s="91">
        <f t="shared" si="123"/>
        <v>3.9694847904801038E-2</v>
      </c>
      <c r="L652" s="92">
        <f t="shared" si="123"/>
        <v>3.6611695823172197E-2</v>
      </c>
      <c r="M652" s="91">
        <f t="shared" si="123"/>
        <v>3.5616688241195286E-2</v>
      </c>
      <c r="N652" s="93">
        <f t="shared" si="123"/>
        <v>3.643928101558503E-2</v>
      </c>
      <c r="O652" s="93">
        <f t="shared" si="123"/>
        <v>1.8904109589041096E-2</v>
      </c>
      <c r="P652" s="6"/>
      <c r="Q652" s="94" t="s">
        <v>48</v>
      </c>
    </row>
    <row r="653" spans="2:17" x14ac:dyDescent="0.3">
      <c r="B653" s="95">
        <f t="shared" ref="B653:M653" si="124">+B651/B649</f>
        <v>1.1371148887783533</v>
      </c>
      <c r="C653" s="95">
        <f t="shared" si="124"/>
        <v>1.9647486460744663</v>
      </c>
      <c r="D653" s="96">
        <f t="shared" si="124"/>
        <v>1.8675501774686623</v>
      </c>
      <c r="E653" s="95">
        <f t="shared" si="124"/>
        <v>1.1280727361160736</v>
      </c>
      <c r="F653" s="96">
        <f t="shared" si="124"/>
        <v>0.92900634262306803</v>
      </c>
      <c r="G653" s="95">
        <f t="shared" si="124"/>
        <v>0.99583671971157961</v>
      </c>
      <c r="H653" s="96">
        <f t="shared" si="124"/>
        <v>0.9901196135708038</v>
      </c>
      <c r="I653" s="95">
        <f t="shared" si="124"/>
        <v>0.98641457582502823</v>
      </c>
      <c r="J653" s="96">
        <f t="shared" si="124"/>
        <v>0.97724759495785074</v>
      </c>
      <c r="K653" s="95">
        <f t="shared" si="124"/>
        <v>0.69984694331778408</v>
      </c>
      <c r="L653" s="96">
        <f t="shared" si="124"/>
        <v>0.70916341911018521</v>
      </c>
      <c r="M653" s="95">
        <f t="shared" si="124"/>
        <v>0.69969319796324525</v>
      </c>
      <c r="N653" s="97">
        <f>+N651/N649</f>
        <v>0.75004467357521043</v>
      </c>
      <c r="O653" s="97">
        <f>+O651/O649</f>
        <v>0.37487264903425771</v>
      </c>
      <c r="P653" s="28"/>
      <c r="Q653" s="98" t="s">
        <v>49</v>
      </c>
    </row>
    <row r="654" spans="2:17" x14ac:dyDescent="0.3">
      <c r="B654" s="16">
        <f t="shared" ref="B654:M654" si="125">+B661*B647</f>
        <v>261427575.42687035</v>
      </c>
      <c r="C654" s="16">
        <f t="shared" si="125"/>
        <v>250700999.09568846</v>
      </c>
      <c r="D654" s="16">
        <f t="shared" si="125"/>
        <v>260400314.04014707</v>
      </c>
      <c r="E654" s="16">
        <f t="shared" si="125"/>
        <v>325264016.25224698</v>
      </c>
      <c r="F654" s="16">
        <f t="shared" si="125"/>
        <v>556490951.23801935</v>
      </c>
      <c r="G654" s="16">
        <f t="shared" si="125"/>
        <v>733804263.52552354</v>
      </c>
      <c r="H654" s="16">
        <f t="shared" si="125"/>
        <v>659668451.89226675</v>
      </c>
      <c r="I654" s="16">
        <f t="shared" si="125"/>
        <v>647900371.57559049</v>
      </c>
      <c r="J654" s="16">
        <f t="shared" si="125"/>
        <v>479929545.74916136</v>
      </c>
      <c r="K654" s="16">
        <f t="shared" si="125"/>
        <v>530283299.91041714</v>
      </c>
      <c r="L654" s="16">
        <f t="shared" si="125"/>
        <v>574939632.35315049</v>
      </c>
      <c r="M654" s="16">
        <f t="shared" si="125"/>
        <v>612722075.98568189</v>
      </c>
      <c r="N654" s="16">
        <f>+N661*N647</f>
        <v>564692696.246099</v>
      </c>
      <c r="O654" s="16">
        <f>+O661*O647</f>
        <v>542741456.85750008</v>
      </c>
      <c r="P654" s="6"/>
      <c r="Q654" s="89" t="s">
        <v>50</v>
      </c>
    </row>
    <row r="655" spans="2:17" x14ac:dyDescent="0.3">
      <c r="B655" s="32">
        <f t="shared" ref="B655:M655" si="126">+B661/B$648</f>
        <v>3.5849779846311498</v>
      </c>
      <c r="C655" s="32">
        <f t="shared" si="126"/>
        <v>3.5008617200726238</v>
      </c>
      <c r="D655" s="33">
        <f t="shared" si="126"/>
        <v>6.3240402721982614</v>
      </c>
      <c r="E655" s="32">
        <f t="shared" si="126"/>
        <v>8.2862072220334309</v>
      </c>
      <c r="F655" s="33">
        <f t="shared" si="126"/>
        <v>12.836226204469583</v>
      </c>
      <c r="G655" s="32">
        <f t="shared" si="126"/>
        <v>16.040100946311636</v>
      </c>
      <c r="H655" s="33">
        <f t="shared" si="126"/>
        <v>14.110434929967342</v>
      </c>
      <c r="I655" s="32">
        <f t="shared" si="126"/>
        <v>13.392920493173406</v>
      </c>
      <c r="J655" s="33">
        <f t="shared" si="126"/>
        <v>11.274186843845003</v>
      </c>
      <c r="K655" s="32">
        <f t="shared" si="126"/>
        <v>10.538147109629268</v>
      </c>
      <c r="L655" s="33">
        <f t="shared" si="126"/>
        <v>9.9952927529171252</v>
      </c>
      <c r="M655" s="32">
        <f t="shared" si="126"/>
        <v>8.8459157345158292</v>
      </c>
      <c r="N655" s="34">
        <f>+N661/N$648</f>
        <v>7.4730402852372197</v>
      </c>
      <c r="O655" s="34">
        <f>+O661/O$648</f>
        <v>6.9099185144820172</v>
      </c>
      <c r="P655" s="35">
        <f>(SUM(INDEX($B655:$O655,,$Q$348-$B$348-$P$348+1):INDEX($B655:$O655,$Q$348-$B$348+1))-MAX(INDEX($B655:$O655,,$Q$348-$B$348-$P$348+1):INDEX($B655:$O655,$Q$348-$B$348+1))-MIN(INDEX($B655:$O655,,$Q$348-$B$348-$P$348+1):INDEX($B655:$O655,$Q$348-$B$348+1)))/(COUNT(INDEX($B655:$O655,,$Q$348-$B$348-$P$348+1):INDEX($B655:$O655,$Q$348-$B$348+1))-2)</f>
        <v>10.804276878469311</v>
      </c>
      <c r="Q655" s="36" t="s">
        <v>51</v>
      </c>
    </row>
    <row r="656" spans="2:17" x14ac:dyDescent="0.3">
      <c r="B656" s="32">
        <f t="shared" ref="B656:M656" si="127">+B661/B$649</f>
        <v>15.931927715124175</v>
      </c>
      <c r="C656" s="32">
        <f t="shared" si="127"/>
        <v>14.699245075209852</v>
      </c>
      <c r="D656" s="33">
        <f t="shared" si="127"/>
        <v>12.673124066912109</v>
      </c>
      <c r="E656" s="32">
        <f t="shared" si="127"/>
        <v>14.639852931861164</v>
      </c>
      <c r="F656" s="33">
        <f t="shared" si="127"/>
        <v>15.952966503819674</v>
      </c>
      <c r="G656" s="32">
        <f t="shared" si="127"/>
        <v>20.229411750785577</v>
      </c>
      <c r="H656" s="33">
        <f t="shared" si="127"/>
        <v>18.307257817630017</v>
      </c>
      <c r="I656" s="32">
        <f t="shared" si="127"/>
        <v>16.548160491126854</v>
      </c>
      <c r="J656" s="33">
        <f t="shared" si="127"/>
        <v>15.649941934093974</v>
      </c>
      <c r="K656" s="32">
        <f t="shared" si="127"/>
        <v>17.630674514642454</v>
      </c>
      <c r="L656" s="33">
        <f t="shared" si="127"/>
        <v>19.369859908574433</v>
      </c>
      <c r="M656" s="32">
        <f t="shared" si="127"/>
        <v>19.645094266624149</v>
      </c>
      <c r="N656" s="34">
        <f>+N661/N$649</f>
        <v>20.583410338267033</v>
      </c>
      <c r="O656" s="34">
        <f>+O661/O$649</f>
        <v>19.830219840217982</v>
      </c>
      <c r="P656" s="35">
        <f>(SUM(INDEX($B656:$O656,,$Q$348-$B$348-$P$348+1):INDEX($B656:$O656,$Q$348-$B$348+1))-MAX(INDEX($B656:$O656,,$Q$348-$B$348-$P$348+1):INDEX($B656:$O656,$Q$348-$B$348+1))-MIN(INDEX($B656:$O656,,$Q$348-$B$348-$P$348+1):INDEX($B656:$O656,$Q$348-$B$348+1)))/(COUNT(INDEX($B656:$O656,,$Q$348-$B$348-$P$348+1):INDEX($B656:$O656,$Q$348-$B$348+1))-2)</f>
        <v>18.794382655657348</v>
      </c>
      <c r="Q656" s="36" t="s">
        <v>52</v>
      </c>
    </row>
    <row r="657" spans="1:17" x14ac:dyDescent="0.3">
      <c r="B657" s="32">
        <f t="shared" ref="B657:O657" si="128">+(B654+B432-B354-B360)/B559</f>
        <v>5.7527043728060656</v>
      </c>
      <c r="C657" s="32">
        <f t="shared" si="128"/>
        <v>5.6186891937470715</v>
      </c>
      <c r="D657" s="33">
        <f t="shared" si="128"/>
        <v>5.3103384013217898</v>
      </c>
      <c r="E657" s="32">
        <f t="shared" si="128"/>
        <v>5.6516428173327933</v>
      </c>
      <c r="F657" s="33">
        <f t="shared" si="128"/>
        <v>8.8696156480871498</v>
      </c>
      <c r="G657" s="32">
        <f t="shared" si="128"/>
        <v>11.613782750886308</v>
      </c>
      <c r="H657" s="33">
        <f t="shared" si="128"/>
        <v>10.260450587546307</v>
      </c>
      <c r="I657" s="32">
        <f t="shared" si="128"/>
        <v>9.7871891705242344</v>
      </c>
      <c r="J657" s="33">
        <f t="shared" si="128"/>
        <v>9.3499328449309331</v>
      </c>
      <c r="K657" s="32">
        <f t="shared" si="128"/>
        <v>9.0051452067819344</v>
      </c>
      <c r="L657" s="33">
        <f t="shared" si="128"/>
        <v>9.942621744744768</v>
      </c>
      <c r="M657" s="32">
        <f t="shared" si="128"/>
        <v>8.9617147300783824</v>
      </c>
      <c r="N657" s="34">
        <f t="shared" si="128"/>
        <v>7.9136918836903751</v>
      </c>
      <c r="O657" s="34">
        <f t="shared" si="128"/>
        <v>6.6862343774567767</v>
      </c>
      <c r="P657" s="35">
        <f>(SUM(INDEX($B657:$O657,,$Q$348-$B$348-$P$348+1):INDEX($B657:$O657,$Q$348-$B$348+1))-MAX(INDEX($B657:$O657,,$Q$348-$B$348-$P$348+1):INDEX($B657:$O657,$Q$348-$B$348+1))-MIN(INDEX($B657:$O657,,$Q$348-$B$348-$P$348+1):INDEX($B657:$O657,$Q$348-$B$348+1)))/(COUNT(INDEX($B657:$O657,,$Q$348-$B$348-$P$348+1):INDEX($B657:$O657,$Q$348-$B$348+1))-2)</f>
        <v>9.3172494526138472</v>
      </c>
      <c r="Q657" s="36" t="s">
        <v>53</v>
      </c>
    </row>
    <row r="658" spans="1:17" x14ac:dyDescent="0.3">
      <c r="B658" s="32">
        <f t="shared" ref="B658:O658" si="129">B654/B465</f>
        <v>2.3596356495510458</v>
      </c>
      <c r="C658" s="32">
        <f t="shared" si="129"/>
        <v>2.4470134880657373</v>
      </c>
      <c r="D658" s="33">
        <f t="shared" si="129"/>
        <v>2.3400542556250863</v>
      </c>
      <c r="E658" s="32">
        <f t="shared" si="129"/>
        <v>2.5725334592971265</v>
      </c>
      <c r="F658" s="33">
        <f t="shared" si="129"/>
        <v>3.9309008550161466</v>
      </c>
      <c r="G658" s="32">
        <f t="shared" si="129"/>
        <v>5.1387439523065108</v>
      </c>
      <c r="H658" s="33">
        <f t="shared" si="129"/>
        <v>4.4175494625502116</v>
      </c>
      <c r="I658" s="32">
        <f t="shared" si="129"/>
        <v>4.172560687768744</v>
      </c>
      <c r="J658" s="33">
        <f t="shared" si="129"/>
        <v>3.1543211742476429</v>
      </c>
      <c r="K658" s="32">
        <f t="shared" si="129"/>
        <v>3.3621433355038239</v>
      </c>
      <c r="L658" s="33">
        <f t="shared" si="129"/>
        <v>3.3848680629261563</v>
      </c>
      <c r="M658" s="32">
        <f t="shared" si="129"/>
        <v>3.3871943908531423</v>
      </c>
      <c r="N658" s="34">
        <f t="shared" si="129"/>
        <v>3.2661913919728418</v>
      </c>
      <c r="O658" s="34">
        <f t="shared" si="129"/>
        <v>3.0622500078962442</v>
      </c>
      <c r="P658" s="35">
        <f>(SUM(INDEX($B658:$O658,,$Q$348-$B$348-$P$348+1):INDEX($B658:$O658,$Q$348-$B$348+1))-MAX(INDEX($B658:$O658,,$Q$348-$B$348-$P$348+1):INDEX($B658:$O658,$Q$348-$B$348+1))-MIN(INDEX($B658:$O658,,$Q$348-$B$348-$P$348+1):INDEX($B658:$O658,$Q$348-$B$348+1)))/(COUNT(INDEX($B658:$O658,,$Q$348-$B$348-$P$348+1):INDEX($B658:$O658,$Q$348-$B$348+1))-2)</f>
        <v>3.5921183579746514</v>
      </c>
      <c r="Q658" s="36" t="s">
        <v>54</v>
      </c>
    </row>
    <row r="659" spans="1:17" s="15" customFormat="1" x14ac:dyDescent="0.3">
      <c r="A659" s="99"/>
      <c r="B659">
        <v>109</v>
      </c>
      <c r="C659">
        <v>98.5</v>
      </c>
      <c r="D659">
        <v>100.5</v>
      </c>
      <c r="E659">
        <v>147.5</v>
      </c>
      <c r="F659">
        <v>227</v>
      </c>
      <c r="G659">
        <v>311</v>
      </c>
      <c r="H659">
        <v>254</v>
      </c>
      <c r="I659">
        <v>257</v>
      </c>
      <c r="J659">
        <v>190</v>
      </c>
      <c r="K659">
        <v>201</v>
      </c>
      <c r="L659">
        <v>215</v>
      </c>
      <c r="M659">
        <v>240</v>
      </c>
      <c r="N659">
        <v>224</v>
      </c>
      <c r="O659" s="148">
        <v>186.5</v>
      </c>
      <c r="P659" s="31"/>
      <c r="Q659" s="37" t="s">
        <v>55</v>
      </c>
    </row>
    <row r="660" spans="1:17" s="71" customFormat="1" x14ac:dyDescent="0.3">
      <c r="A660" s="100"/>
      <c r="B660">
        <v>62</v>
      </c>
      <c r="C660">
        <v>71</v>
      </c>
      <c r="D660">
        <v>71.25</v>
      </c>
      <c r="E660">
        <v>77</v>
      </c>
      <c r="F660">
        <v>143.5</v>
      </c>
      <c r="G660">
        <v>194</v>
      </c>
      <c r="H660">
        <v>186.5</v>
      </c>
      <c r="I660">
        <v>151</v>
      </c>
      <c r="J660">
        <v>128</v>
      </c>
      <c r="K660">
        <v>147</v>
      </c>
      <c r="L660">
        <v>165</v>
      </c>
      <c r="M660">
        <v>166</v>
      </c>
      <c r="N660">
        <v>156.5</v>
      </c>
      <c r="O660" s="148">
        <v>164</v>
      </c>
      <c r="P660" s="38"/>
      <c r="Q660" s="39" t="s">
        <v>56</v>
      </c>
    </row>
    <row r="661" spans="1:17" s="3" customFormat="1" x14ac:dyDescent="0.3">
      <c r="A661" s="101"/>
      <c r="B661">
        <v>88.268252923075266</v>
      </c>
      <c r="C661">
        <v>84.540823927650592</v>
      </c>
      <c r="D661">
        <v>87.6746257851227</v>
      </c>
      <c r="E661">
        <v>109.40248466645937</v>
      </c>
      <c r="F661">
        <v>187.17561647712768</v>
      </c>
      <c r="G661">
        <v>246.81491243186053</v>
      </c>
      <c r="H661">
        <v>221.87934750557318</v>
      </c>
      <c r="I661">
        <v>217.92115612236037</v>
      </c>
      <c r="J661">
        <v>161.42420355863979</v>
      </c>
      <c r="K661">
        <v>178.36067836762473</v>
      </c>
      <c r="L661">
        <v>193.38082655867967</v>
      </c>
      <c r="M661">
        <v>206.083169504523</v>
      </c>
      <c r="N661">
        <v>189.90495441005891</v>
      </c>
      <c r="O661" s="152">
        <f>VLOOKUP($P661,Price!$A:$E,5,FALSE)</f>
        <v>182.5</v>
      </c>
      <c r="P661" s="151" t="s">
        <v>3116</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0">+C656/C650/100</f>
        <v>3.8590256965335561</v>
      </c>
      <c r="D663" s="102">
        <f t="shared" si="130"/>
        <v>0.62469106059437218</v>
      </c>
      <c r="E663" s="103">
        <f t="shared" si="130"/>
        <v>1.8256409086164398</v>
      </c>
      <c r="F663" s="102">
        <f t="shared" si="130"/>
        <v>0.27984519910316458</v>
      </c>
      <c r="G663" s="103">
        <f t="shared" si="130"/>
        <v>5.0734547884242627</v>
      </c>
      <c r="H663" s="102">
        <f t="shared" si="130"/>
        <v>-27.559517313596071</v>
      </c>
      <c r="I663" s="103">
        <f t="shared" si="130"/>
        <v>1.9116248631631183</v>
      </c>
      <c r="J663" s="102">
        <f t="shared" si="130"/>
        <v>-0.72206244596165536</v>
      </c>
      <c r="K663" s="103">
        <f t="shared" si="130"/>
        <v>-9.1759605778327469</v>
      </c>
      <c r="L663" s="102">
        <f t="shared" si="130"/>
        <v>-14.744197684336562</v>
      </c>
      <c r="M663" s="103">
        <f t="shared" si="130"/>
        <v>3.8705713108734523</v>
      </c>
      <c r="N663" s="104">
        <f t="shared" si="130"/>
        <v>-1.7080150261760534</v>
      </c>
      <c r="O663" s="104">
        <f t="shared" si="130"/>
        <v>-79.574738098495089</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217</v>
      </c>
      <c r="P664" s="30"/>
      <c r="Q664" s="90" t="s">
        <v>66</v>
      </c>
    </row>
    <row r="665" spans="1:17" x14ac:dyDescent="0.3">
      <c r="B665" s="48">
        <f t="shared" ref="B665:O668" si="131">($P655-B655)/$P655</f>
        <v>0.66818899358500616</v>
      </c>
      <c r="C665" s="49">
        <f t="shared" si="131"/>
        <v>0.67597445350099117</v>
      </c>
      <c r="D665" s="48">
        <f t="shared" si="131"/>
        <v>0.4146725094762459</v>
      </c>
      <c r="E665" s="49">
        <f t="shared" si="131"/>
        <v>0.23306230345261444</v>
      </c>
      <c r="F665" s="48">
        <f t="shared" si="131"/>
        <v>-0.18806897942883397</v>
      </c>
      <c r="G665" s="49">
        <f t="shared" si="131"/>
        <v>-0.48460661705886482</v>
      </c>
      <c r="H665" s="48">
        <f t="shared" si="131"/>
        <v>-0.30600456547781735</v>
      </c>
      <c r="I665" s="49">
        <f t="shared" si="131"/>
        <v>-0.23959434248327402</v>
      </c>
      <c r="J665" s="48">
        <f t="shared" si="131"/>
        <v>-4.3492958451678068E-2</v>
      </c>
      <c r="K665" s="49">
        <f t="shared" si="131"/>
        <v>2.4631890855220957E-2</v>
      </c>
      <c r="L665" s="48">
        <f t="shared" si="131"/>
        <v>7.4876285997846292E-2</v>
      </c>
      <c r="M665" s="49">
        <f t="shared" si="131"/>
        <v>0.18125795608367745</v>
      </c>
      <c r="N665" s="50">
        <f t="shared" si="131"/>
        <v>0.30832573347602343</v>
      </c>
      <c r="O665" s="50">
        <f t="shared" si="131"/>
        <v>0.36044599817207063</v>
      </c>
      <c r="P665" s="31"/>
      <c r="Q665" s="51" t="s">
        <v>67</v>
      </c>
    </row>
    <row r="666" spans="1:17" x14ac:dyDescent="0.3">
      <c r="B666" s="48">
        <f t="shared" si="131"/>
        <v>0.15230374910300859</v>
      </c>
      <c r="C666" s="49">
        <f t="shared" si="131"/>
        <v>0.21789157193810818</v>
      </c>
      <c r="D666" s="48">
        <f t="shared" si="131"/>
        <v>0.32569617746410318</v>
      </c>
      <c r="E666" s="49">
        <f t="shared" si="131"/>
        <v>0.22105167272124354</v>
      </c>
      <c r="F666" s="48">
        <f t="shared" si="131"/>
        <v>0.15118433012123286</v>
      </c>
      <c r="G666" s="49">
        <f t="shared" si="131"/>
        <v>-7.6354149078488989E-2</v>
      </c>
      <c r="H666" s="48">
        <f t="shared" si="131"/>
        <v>2.5918639997504787E-2</v>
      </c>
      <c r="I666" s="49">
        <f t="shared" si="131"/>
        <v>0.11951561302570118</v>
      </c>
      <c r="J666" s="48">
        <f t="shared" si="131"/>
        <v>0.16730747581202712</v>
      </c>
      <c r="K666" s="49">
        <f t="shared" si="131"/>
        <v>6.1917869947412336E-2</v>
      </c>
      <c r="L666" s="48">
        <f t="shared" si="131"/>
        <v>-3.061964116942462E-2</v>
      </c>
      <c r="M666" s="49">
        <f t="shared" si="131"/>
        <v>-4.5264142300025276E-2</v>
      </c>
      <c r="N666" s="50">
        <f t="shared" si="131"/>
        <v>-9.5189489082322429E-2</v>
      </c>
      <c r="O666" s="50">
        <f t="shared" si="131"/>
        <v>-5.5114190422681113E-2</v>
      </c>
      <c r="P666" s="31"/>
      <c r="Q666" s="51" t="s">
        <v>68</v>
      </c>
    </row>
    <row r="667" spans="1:17" x14ac:dyDescent="0.3">
      <c r="B667" s="48">
        <f t="shared" si="131"/>
        <v>0.38257482510654361</v>
      </c>
      <c r="C667" s="49">
        <f t="shared" si="131"/>
        <v>0.39695838108414999</v>
      </c>
      <c r="D667" s="48">
        <f t="shared" si="131"/>
        <v>0.43005299704280908</v>
      </c>
      <c r="E667" s="49">
        <f t="shared" si="131"/>
        <v>0.39342154075876012</v>
      </c>
      <c r="F667" s="48">
        <f t="shared" si="131"/>
        <v>4.8043556932042743E-2</v>
      </c>
      <c r="G667" s="49">
        <f t="shared" si="131"/>
        <v>-0.24648189467849818</v>
      </c>
      <c r="H667" s="48">
        <f t="shared" si="131"/>
        <v>-0.1012317143304407</v>
      </c>
      <c r="I667" s="49">
        <f t="shared" si="131"/>
        <v>-5.0437601815904058E-2</v>
      </c>
      <c r="J667" s="48">
        <f t="shared" si="131"/>
        <v>-3.5078369945238503E-3</v>
      </c>
      <c r="K667" s="49">
        <f t="shared" si="131"/>
        <v>3.3497465901200653E-2</v>
      </c>
      <c r="L667" s="48">
        <f t="shared" si="131"/>
        <v>-6.7119839960438091E-2</v>
      </c>
      <c r="M667" s="49">
        <f t="shared" si="131"/>
        <v>3.815876395106322E-2</v>
      </c>
      <c r="N667" s="50">
        <f t="shared" si="131"/>
        <v>0.15064076324904235</v>
      </c>
      <c r="O667" s="50">
        <f t="shared" si="131"/>
        <v>0.28238109203129358</v>
      </c>
      <c r="P667" s="31"/>
      <c r="Q667" s="51" t="s">
        <v>69</v>
      </c>
    </row>
    <row r="668" spans="1:17" x14ac:dyDescent="0.3">
      <c r="B668" s="48">
        <f t="shared" si="131"/>
        <v>0.34310748856240858</v>
      </c>
      <c r="C668" s="49">
        <f t="shared" si="131"/>
        <v>0.31878261120398049</v>
      </c>
      <c r="D668" s="48">
        <f t="shared" si="131"/>
        <v>0.34855869923381866</v>
      </c>
      <c r="E668" s="49">
        <f t="shared" si="131"/>
        <v>0.28383944989284782</v>
      </c>
      <c r="F668" s="48">
        <f t="shared" si="131"/>
        <v>-9.4312732287727671E-2</v>
      </c>
      <c r="G668" s="49">
        <f t="shared" si="131"/>
        <v>-0.43056086693198364</v>
      </c>
      <c r="H668" s="48">
        <f t="shared" si="131"/>
        <v>-0.22978950644626422</v>
      </c>
      <c r="I668" s="49">
        <f t="shared" si="131"/>
        <v>-0.16158775183604032</v>
      </c>
      <c r="J668" s="48">
        <f t="shared" si="131"/>
        <v>0.121877159964699</v>
      </c>
      <c r="K668" s="49">
        <f t="shared" si="131"/>
        <v>6.4022117188948804E-2</v>
      </c>
      <c r="L668" s="48">
        <f t="shared" si="131"/>
        <v>5.7695842507079674E-2</v>
      </c>
      <c r="M668" s="49">
        <f t="shared" si="131"/>
        <v>5.7048222441381802E-2</v>
      </c>
      <c r="N668" s="50">
        <f t="shared" si="131"/>
        <v>9.0733916180194413E-2</v>
      </c>
      <c r="O668" s="50">
        <f t="shared" si="131"/>
        <v>0.14750860001649932</v>
      </c>
      <c r="P668" s="31"/>
      <c r="Q668" s="51" t="s">
        <v>70</v>
      </c>
    </row>
    <row r="669" spans="1:17" x14ac:dyDescent="0.3">
      <c r="B669" s="105"/>
      <c r="D669" s="105"/>
      <c r="F669" s="105"/>
      <c r="H669" s="105"/>
      <c r="I669" s="96"/>
      <c r="J669" s="95"/>
      <c r="K669" s="96"/>
      <c r="L669" s="95"/>
      <c r="M669" s="96"/>
      <c r="N669" s="97">
        <f>N664/N661-1</f>
        <v>-1</v>
      </c>
      <c r="O669" s="97">
        <f>O664/O661-1</f>
        <v>0.18904109589041096</v>
      </c>
      <c r="P669" s="28"/>
      <c r="Q669" s="98" t="s">
        <v>71</v>
      </c>
    </row>
    <row r="670" spans="1:17" x14ac:dyDescent="0.3">
      <c r="B670" s="109">
        <f t="shared" ref="B670:M670" si="132">AVERAGE(B665:B669)</f>
        <v>0.38654376408924174</v>
      </c>
      <c r="C670" s="110">
        <f t="shared" si="132"/>
        <v>0.40240175443180742</v>
      </c>
      <c r="D670" s="109">
        <f t="shared" si="132"/>
        <v>0.3797450958042442</v>
      </c>
      <c r="E670" s="110">
        <f t="shared" si="132"/>
        <v>0.2828437417063665</v>
      </c>
      <c r="F670" s="109">
        <f t="shared" si="132"/>
        <v>-2.0788456165821506E-2</v>
      </c>
      <c r="G670" s="110">
        <f t="shared" si="132"/>
        <v>-0.3095008819369589</v>
      </c>
      <c r="H670" s="109">
        <f t="shared" si="132"/>
        <v>-0.15277678656425436</v>
      </c>
      <c r="I670" s="110">
        <f t="shared" si="132"/>
        <v>-8.3026020777379306E-2</v>
      </c>
      <c r="J670" s="52">
        <f t="shared" si="132"/>
        <v>6.0545960082631051E-2</v>
      </c>
      <c r="K670" s="53">
        <f t="shared" si="132"/>
        <v>4.6017335973195683E-2</v>
      </c>
      <c r="L670" s="52">
        <f t="shared" si="132"/>
        <v>8.7081618437658149E-3</v>
      </c>
      <c r="M670" s="53">
        <f t="shared" si="132"/>
        <v>5.7800200044024294E-2</v>
      </c>
      <c r="N670" s="54">
        <f>AVERAGE(N665:N669)</f>
        <v>-0.10909781523541244</v>
      </c>
      <c r="O670" s="54">
        <f>AVERAGE(O665:O669)</f>
        <v>0.18485251913751868</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6.3</v>
      </c>
      <c r="D672" s="56">
        <f t="shared" ref="D672:N672" si="133">+C$651+C672</f>
        <v>17.600000000000001</v>
      </c>
      <c r="E672" s="56">
        <f t="shared" si="133"/>
        <v>30.520000000000003</v>
      </c>
      <c r="F672" s="56">
        <f t="shared" si="133"/>
        <v>38.950000000000003</v>
      </c>
      <c r="G672" s="56">
        <f t="shared" si="133"/>
        <v>49.85</v>
      </c>
      <c r="H672" s="56">
        <f t="shared" si="133"/>
        <v>62</v>
      </c>
      <c r="I672" s="56">
        <f t="shared" si="133"/>
        <v>74</v>
      </c>
      <c r="J672" s="56">
        <f t="shared" si="133"/>
        <v>86.99</v>
      </c>
      <c r="K672" s="56">
        <f t="shared" si="133"/>
        <v>97.07</v>
      </c>
      <c r="L672" s="56">
        <f t="shared" si="133"/>
        <v>104.14999999999999</v>
      </c>
      <c r="M672" s="56">
        <f t="shared" si="133"/>
        <v>111.22999999999999</v>
      </c>
      <c r="N672" s="57">
        <f t="shared" si="133"/>
        <v>118.57</v>
      </c>
      <c r="O672" s="57">
        <f>+N$651+N672</f>
        <v>125.49</v>
      </c>
      <c r="P672" s="31"/>
      <c r="Q672" s="36" t="s">
        <v>74</v>
      </c>
    </row>
    <row r="673" spans="1:17" s="3" customFormat="1" ht="14.25" x14ac:dyDescent="0.2">
      <c r="B673" s="58">
        <f>+B$661+B672</f>
        <v>88.268252923075266</v>
      </c>
      <c r="C673" s="59">
        <f t="shared" ref="C673:O673" si="134">+C$661+C672</f>
        <v>90.84082392765059</v>
      </c>
      <c r="D673" s="59">
        <f t="shared" si="134"/>
        <v>105.27462578512271</v>
      </c>
      <c r="E673" s="59">
        <f t="shared" si="134"/>
        <v>139.92248466645938</v>
      </c>
      <c r="F673" s="59">
        <f t="shared" si="134"/>
        <v>226.12561647712766</v>
      </c>
      <c r="G673" s="59">
        <f t="shared" si="134"/>
        <v>296.66491243186056</v>
      </c>
      <c r="H673" s="59">
        <f t="shared" si="134"/>
        <v>283.87934750557315</v>
      </c>
      <c r="I673" s="59">
        <f t="shared" si="134"/>
        <v>291.92115612236034</v>
      </c>
      <c r="J673" s="59">
        <f t="shared" si="134"/>
        <v>248.41420355863977</v>
      </c>
      <c r="K673" s="59">
        <f t="shared" si="134"/>
        <v>275.43067836762475</v>
      </c>
      <c r="L673" s="59">
        <f t="shared" si="134"/>
        <v>297.53082655867968</v>
      </c>
      <c r="M673" s="59">
        <f t="shared" si="134"/>
        <v>317.31316950452299</v>
      </c>
      <c r="N673" s="60">
        <f t="shared" si="134"/>
        <v>308.4749544100589</v>
      </c>
      <c r="O673" s="60">
        <f t="shared" si="134"/>
        <v>307.99</v>
      </c>
      <c r="P673" s="31"/>
      <c r="Q673" s="36" t="s">
        <v>75</v>
      </c>
    </row>
    <row r="674" spans="1:17" s="3" customFormat="1" ht="14.25" x14ac:dyDescent="0.2">
      <c r="B674" s="72"/>
      <c r="I674" s="61"/>
      <c r="J674" s="61"/>
      <c r="K674" s="61"/>
      <c r="L674" s="61"/>
      <c r="M674" s="61"/>
      <c r="N674" s="62"/>
      <c r="O674" s="62">
        <f>+O673/B673-1</f>
        <v>2.4892499828722072</v>
      </c>
      <c r="P674" s="31"/>
      <c r="Q674" s="63" t="s">
        <v>76</v>
      </c>
    </row>
    <row r="675" spans="1:17" s="70" customFormat="1" ht="14.25" x14ac:dyDescent="0.2">
      <c r="A675" s="64"/>
      <c r="B675" s="65"/>
      <c r="C675" s="66">
        <f>RATE(C$348-$B$348,,-$B673,C673)</f>
        <v>2.9144918126082001E-2</v>
      </c>
      <c r="D675" s="66">
        <f t="shared" ref="D675:O675" si="135">RATE(D$348-$B$348,,-$B673,D673)</f>
        <v>9.2092910405227532E-2</v>
      </c>
      <c r="E675" s="66">
        <f t="shared" si="135"/>
        <v>0.16598865802977553</v>
      </c>
      <c r="F675" s="66">
        <f t="shared" si="135"/>
        <v>0.26513336169890345</v>
      </c>
      <c r="G675" s="66">
        <f t="shared" si="135"/>
        <v>0.27436058505001426</v>
      </c>
      <c r="H675" s="66">
        <f t="shared" si="135"/>
        <v>0.21494013194388578</v>
      </c>
      <c r="I675" s="66">
        <f t="shared" si="135"/>
        <v>0.18633876015852249</v>
      </c>
      <c r="J675" s="66">
        <f t="shared" si="135"/>
        <v>0.13807658095212386</v>
      </c>
      <c r="K675" s="66">
        <f t="shared" si="135"/>
        <v>0.13478079099496001</v>
      </c>
      <c r="L675" s="66">
        <f t="shared" si="135"/>
        <v>0.12920487340174819</v>
      </c>
      <c r="M675" s="66">
        <f t="shared" si="135"/>
        <v>0.12335413393716035</v>
      </c>
      <c r="N675" s="67">
        <f t="shared" si="135"/>
        <v>0.10990195107707894</v>
      </c>
      <c r="O675" s="67">
        <f t="shared" si="135"/>
        <v>0.1009019016974696</v>
      </c>
      <c r="P675" s="68"/>
      <c r="Q675" s="69" t="s">
        <v>77</v>
      </c>
    </row>
    <row r="676" spans="1:17" s="3" customFormat="1" ht="14.25" x14ac:dyDescent="0.2">
      <c r="B676" s="55"/>
      <c r="C676" s="56"/>
      <c r="D676" s="56">
        <f t="shared" ref="D676:N676" si="136">+C$651+C676</f>
        <v>11.3</v>
      </c>
      <c r="E676" s="56">
        <f t="shared" si="136"/>
        <v>24.22</v>
      </c>
      <c r="F676" s="56">
        <f t="shared" si="136"/>
        <v>32.65</v>
      </c>
      <c r="G676" s="56">
        <f t="shared" si="136"/>
        <v>43.55</v>
      </c>
      <c r="H676" s="56">
        <f t="shared" si="136"/>
        <v>55.699999999999996</v>
      </c>
      <c r="I676" s="56">
        <f t="shared" si="136"/>
        <v>67.699999999999989</v>
      </c>
      <c r="J676" s="56">
        <f t="shared" si="136"/>
        <v>80.689999999999984</v>
      </c>
      <c r="K676" s="56">
        <f t="shared" si="136"/>
        <v>90.769999999999982</v>
      </c>
      <c r="L676" s="56">
        <f t="shared" si="136"/>
        <v>97.84999999999998</v>
      </c>
      <c r="M676" s="56">
        <f t="shared" si="136"/>
        <v>104.92999999999998</v>
      </c>
      <c r="N676" s="57">
        <f t="shared" si="136"/>
        <v>112.26999999999998</v>
      </c>
      <c r="O676" s="57">
        <f>+N$651+N676</f>
        <v>119.18999999999998</v>
      </c>
      <c r="P676" s="31"/>
      <c r="Q676" s="36" t="s">
        <v>74</v>
      </c>
    </row>
    <row r="677" spans="1:17" s="3" customFormat="1" ht="14.25" x14ac:dyDescent="0.2">
      <c r="B677" s="58"/>
      <c r="C677" s="59">
        <f t="shared" ref="C677:O677" si="137">+C$661+C676</f>
        <v>84.540823927650592</v>
      </c>
      <c r="D677" s="59">
        <f t="shared" si="137"/>
        <v>98.974625785122697</v>
      </c>
      <c r="E677" s="59">
        <f t="shared" si="137"/>
        <v>133.62248466645937</v>
      </c>
      <c r="F677" s="59">
        <f t="shared" si="137"/>
        <v>219.82561647712768</v>
      </c>
      <c r="G677" s="59">
        <f t="shared" si="137"/>
        <v>290.36491243186055</v>
      </c>
      <c r="H677" s="59">
        <f t="shared" si="137"/>
        <v>277.5793475055732</v>
      </c>
      <c r="I677" s="59">
        <f t="shared" si="137"/>
        <v>285.62115612236039</v>
      </c>
      <c r="J677" s="59">
        <f t="shared" si="137"/>
        <v>242.11420355863976</v>
      </c>
      <c r="K677" s="59">
        <f t="shared" si="137"/>
        <v>269.13067836762468</v>
      </c>
      <c r="L677" s="59">
        <f t="shared" si="137"/>
        <v>291.23082655867967</v>
      </c>
      <c r="M677" s="59">
        <f t="shared" si="137"/>
        <v>311.01316950452298</v>
      </c>
      <c r="N677" s="60">
        <f t="shared" si="137"/>
        <v>302.17495441005889</v>
      </c>
      <c r="O677" s="60">
        <f t="shared" si="137"/>
        <v>301.69</v>
      </c>
      <c r="P677" s="31"/>
      <c r="Q677" s="36" t="s">
        <v>75</v>
      </c>
    </row>
    <row r="678" spans="1:17" s="3" customFormat="1" ht="14.25" x14ac:dyDescent="0.2">
      <c r="B678" s="72"/>
      <c r="I678" s="61"/>
      <c r="J678" s="61"/>
      <c r="K678" s="61"/>
      <c r="L678" s="61"/>
      <c r="M678" s="61"/>
      <c r="N678" s="62"/>
      <c r="O678" s="62">
        <f>+O677/C677-1</f>
        <v>2.5685717974334392</v>
      </c>
      <c r="P678" s="31"/>
      <c r="Q678" s="63" t="s">
        <v>76</v>
      </c>
    </row>
    <row r="679" spans="1:17" s="70" customFormat="1" ht="14.25" x14ac:dyDescent="0.2">
      <c r="A679" s="64"/>
      <c r="B679" s="65"/>
      <c r="C679" s="66"/>
      <c r="D679" s="66">
        <f>RATE(D$348-$C$348,,-$C677,D677)</f>
        <v>0.17073173866656935</v>
      </c>
      <c r="E679" s="66">
        <f t="shared" ref="E679:O679" si="138">RATE(E$348-$C$348,,-$C677,E677)</f>
        <v>0.25720625606925451</v>
      </c>
      <c r="F679" s="66">
        <f t="shared" si="138"/>
        <v>0.37510947507647141</v>
      </c>
      <c r="G679" s="66">
        <f t="shared" si="138"/>
        <v>0.36134880601383162</v>
      </c>
      <c r="H679" s="66">
        <f t="shared" si="138"/>
        <v>0.26842307741873017</v>
      </c>
      <c r="I679" s="66">
        <f t="shared" si="138"/>
        <v>0.22495645175657841</v>
      </c>
      <c r="J679" s="66">
        <f t="shared" si="138"/>
        <v>0.16219529553322223</v>
      </c>
      <c r="K679" s="66">
        <f t="shared" si="138"/>
        <v>0.1557451809140025</v>
      </c>
      <c r="L679" s="66">
        <f t="shared" si="138"/>
        <v>0.14732287326576113</v>
      </c>
      <c r="M679" s="66">
        <f t="shared" si="138"/>
        <v>0.13912459874489672</v>
      </c>
      <c r="N679" s="67">
        <f t="shared" si="138"/>
        <v>0.1227683994642783</v>
      </c>
      <c r="O679" s="67">
        <f t="shared" si="138"/>
        <v>0.11183720669077887</v>
      </c>
      <c r="P679" s="68"/>
      <c r="Q679" s="69" t="s">
        <v>77</v>
      </c>
    </row>
    <row r="680" spans="1:17" s="3" customFormat="1" ht="14.25" x14ac:dyDescent="0.2">
      <c r="B680" s="55"/>
      <c r="C680" s="56"/>
      <c r="D680" s="56"/>
      <c r="E680" s="56">
        <f t="shared" ref="E680:N680" si="139">+D$651+D680</f>
        <v>12.92</v>
      </c>
      <c r="F680" s="56">
        <f t="shared" si="139"/>
        <v>21.35</v>
      </c>
      <c r="G680" s="56">
        <f t="shared" si="139"/>
        <v>32.25</v>
      </c>
      <c r="H680" s="56">
        <f t="shared" si="139"/>
        <v>44.4</v>
      </c>
      <c r="I680" s="56">
        <f t="shared" si="139"/>
        <v>56.4</v>
      </c>
      <c r="J680" s="56">
        <f t="shared" si="139"/>
        <v>69.39</v>
      </c>
      <c r="K680" s="56">
        <f t="shared" si="139"/>
        <v>79.47</v>
      </c>
      <c r="L680" s="56">
        <f t="shared" si="139"/>
        <v>86.55</v>
      </c>
      <c r="M680" s="56">
        <f t="shared" si="139"/>
        <v>93.63</v>
      </c>
      <c r="N680" s="57">
        <f t="shared" si="139"/>
        <v>100.97</v>
      </c>
      <c r="O680" s="57">
        <f>+N$651+N680</f>
        <v>107.89</v>
      </c>
      <c r="P680" s="31"/>
      <c r="Q680" s="36" t="s">
        <v>74</v>
      </c>
    </row>
    <row r="681" spans="1:17" s="3" customFormat="1" ht="14.25" x14ac:dyDescent="0.2">
      <c r="B681" s="58"/>
      <c r="C681" s="59"/>
      <c r="D681" s="59">
        <f t="shared" ref="D681:O681" si="140">+D$661+D680</f>
        <v>87.6746257851227</v>
      </c>
      <c r="E681" s="59">
        <f t="shared" si="140"/>
        <v>122.32248466645937</v>
      </c>
      <c r="F681" s="59">
        <f t="shared" si="140"/>
        <v>208.52561647712767</v>
      </c>
      <c r="G681" s="59">
        <f t="shared" si="140"/>
        <v>279.06491243186053</v>
      </c>
      <c r="H681" s="59">
        <f t="shared" si="140"/>
        <v>266.27934750557318</v>
      </c>
      <c r="I681" s="59">
        <f t="shared" si="140"/>
        <v>274.32115612236038</v>
      </c>
      <c r="J681" s="59">
        <f t="shared" si="140"/>
        <v>230.8142035586398</v>
      </c>
      <c r="K681" s="59">
        <f t="shared" si="140"/>
        <v>257.83067836762473</v>
      </c>
      <c r="L681" s="59">
        <f t="shared" si="140"/>
        <v>279.93082655867966</v>
      </c>
      <c r="M681" s="59">
        <f t="shared" si="140"/>
        <v>299.71316950452297</v>
      </c>
      <c r="N681" s="60">
        <f t="shared" si="140"/>
        <v>290.87495441005888</v>
      </c>
      <c r="O681" s="60">
        <f t="shared" si="140"/>
        <v>290.39</v>
      </c>
      <c r="P681" s="31"/>
      <c r="Q681" s="36" t="s">
        <v>75</v>
      </c>
    </row>
    <row r="682" spans="1:17" s="3" customFormat="1" ht="14.25" x14ac:dyDescent="0.2">
      <c r="B682" s="72"/>
      <c r="I682" s="61"/>
      <c r="J682" s="61"/>
      <c r="K682" s="61"/>
      <c r="L682" s="61"/>
      <c r="M682" s="61"/>
      <c r="N682" s="62"/>
      <c r="O682" s="62">
        <f>+O681/D681-1</f>
        <v>2.3121327567647922</v>
      </c>
      <c r="P682" s="31"/>
      <c r="Q682" s="63" t="s">
        <v>76</v>
      </c>
    </row>
    <row r="683" spans="1:17" s="70" customFormat="1" ht="14.25" x14ac:dyDescent="0.2">
      <c r="A683" s="64"/>
      <c r="B683" s="65"/>
      <c r="C683" s="66"/>
      <c r="D683" s="66"/>
      <c r="E683" s="66">
        <f>RATE(E$348-$D$348,,-$D681,E681)</f>
        <v>0.39518684649140512</v>
      </c>
      <c r="F683" s="66">
        <f t="shared" ref="F683:O683" si="141">RATE(F$348-$D$348,,-$D681,F681)</f>
        <v>0.54220727137302926</v>
      </c>
      <c r="G683" s="66">
        <f t="shared" si="141"/>
        <v>0.47099243081053543</v>
      </c>
      <c r="H683" s="66">
        <f t="shared" si="141"/>
        <v>0.32012753865592497</v>
      </c>
      <c r="I683" s="66">
        <f t="shared" si="141"/>
        <v>0.25625289709251681</v>
      </c>
      <c r="J683" s="66">
        <f t="shared" si="141"/>
        <v>0.1750727856514071</v>
      </c>
      <c r="K683" s="66">
        <f t="shared" si="141"/>
        <v>0.16660263466931297</v>
      </c>
      <c r="L683" s="66">
        <f t="shared" si="141"/>
        <v>0.1561710767904777</v>
      </c>
      <c r="M683" s="66">
        <f t="shared" si="141"/>
        <v>0.14634319219872854</v>
      </c>
      <c r="N683" s="67">
        <f t="shared" si="141"/>
        <v>0.12741352554645191</v>
      </c>
      <c r="O683" s="67">
        <f t="shared" si="141"/>
        <v>0.11501965105997479</v>
      </c>
      <c r="P683" s="68"/>
      <c r="Q683" s="69" t="s">
        <v>77</v>
      </c>
    </row>
    <row r="684" spans="1:17" s="3" customFormat="1" ht="14.25" x14ac:dyDescent="0.2">
      <c r="B684" s="55"/>
      <c r="C684" s="56"/>
      <c r="D684" s="56"/>
      <c r="E684" s="56"/>
      <c r="F684" s="56">
        <f t="shared" ref="F684:N684" si="142">+E$651+E684</f>
        <v>8.43</v>
      </c>
      <c r="G684" s="56">
        <f t="shared" si="142"/>
        <v>19.329999999999998</v>
      </c>
      <c r="H684" s="56">
        <f t="shared" si="142"/>
        <v>31.479999999999997</v>
      </c>
      <c r="I684" s="56">
        <f t="shared" si="142"/>
        <v>43.48</v>
      </c>
      <c r="J684" s="56">
        <f t="shared" si="142"/>
        <v>56.47</v>
      </c>
      <c r="K684" s="56">
        <f t="shared" si="142"/>
        <v>66.55</v>
      </c>
      <c r="L684" s="56">
        <f t="shared" si="142"/>
        <v>73.63</v>
      </c>
      <c r="M684" s="56">
        <f t="shared" si="142"/>
        <v>80.709999999999994</v>
      </c>
      <c r="N684" s="57">
        <f t="shared" si="142"/>
        <v>88.05</v>
      </c>
      <c r="O684" s="57">
        <f>+N$651+N684</f>
        <v>94.97</v>
      </c>
      <c r="P684" s="31"/>
      <c r="Q684" s="36" t="s">
        <v>74</v>
      </c>
    </row>
    <row r="685" spans="1:17" s="3" customFormat="1" ht="14.25" x14ac:dyDescent="0.2">
      <c r="B685" s="58"/>
      <c r="C685" s="59"/>
      <c r="D685" s="59"/>
      <c r="E685" s="59">
        <f t="shared" ref="E685:O685" si="143">+E$661+E684</f>
        <v>109.40248466645937</v>
      </c>
      <c r="F685" s="59">
        <f t="shared" si="143"/>
        <v>195.60561647712768</v>
      </c>
      <c r="G685" s="59">
        <f t="shared" si="143"/>
        <v>266.14491243186052</v>
      </c>
      <c r="H685" s="59">
        <f t="shared" si="143"/>
        <v>253.35934750557317</v>
      </c>
      <c r="I685" s="59">
        <f t="shared" si="143"/>
        <v>261.40115612236036</v>
      </c>
      <c r="J685" s="59">
        <f t="shared" si="143"/>
        <v>217.89420355863979</v>
      </c>
      <c r="K685" s="59">
        <f t="shared" si="143"/>
        <v>244.91067836762471</v>
      </c>
      <c r="L685" s="59">
        <f t="shared" si="143"/>
        <v>267.0108265586797</v>
      </c>
      <c r="M685" s="59">
        <f t="shared" si="143"/>
        <v>286.79316950452301</v>
      </c>
      <c r="N685" s="60">
        <f t="shared" si="143"/>
        <v>277.95495441005892</v>
      </c>
      <c r="O685" s="60">
        <f t="shared" si="143"/>
        <v>277.47000000000003</v>
      </c>
      <c r="P685" s="31"/>
      <c r="Q685" s="36" t="s">
        <v>75</v>
      </c>
    </row>
    <row r="686" spans="1:17" s="3" customFormat="1" ht="14.25" x14ac:dyDescent="0.2">
      <c r="B686" s="72"/>
      <c r="I686" s="61"/>
      <c r="J686" s="61"/>
      <c r="K686" s="61"/>
      <c r="L686" s="61"/>
      <c r="M686" s="61"/>
      <c r="N686" s="62"/>
      <c r="O686" s="62">
        <f>+O685/E685-1</f>
        <v>1.5362312459898528</v>
      </c>
      <c r="P686" s="31"/>
      <c r="Q686" s="63" t="s">
        <v>76</v>
      </c>
    </row>
    <row r="687" spans="1:17" s="70" customFormat="1" ht="14.25" x14ac:dyDescent="0.2">
      <c r="A687" s="64"/>
      <c r="B687" s="65"/>
      <c r="C687" s="66"/>
      <c r="D687" s="66"/>
      <c r="E687" s="66"/>
      <c r="F687" s="66">
        <f>RATE(F$348-$E$348,,-$E685,F685)</f>
        <v>0.78794491801059152</v>
      </c>
      <c r="G687" s="66">
        <f t="shared" ref="G687:O687" si="144">RATE(G$348-$E$348,,-$E685,G685)</f>
        <v>0.55971587188347127</v>
      </c>
      <c r="H687" s="66">
        <f t="shared" si="144"/>
        <v>0.32303068071454288</v>
      </c>
      <c r="I687" s="66">
        <f t="shared" si="144"/>
        <v>0.24328324123505995</v>
      </c>
      <c r="J687" s="66">
        <f t="shared" si="144"/>
        <v>0.14774047784376304</v>
      </c>
      <c r="K687" s="66">
        <f t="shared" si="144"/>
        <v>0.14374731959520184</v>
      </c>
      <c r="L687" s="66">
        <f t="shared" si="144"/>
        <v>0.13594520764428747</v>
      </c>
      <c r="M687" s="66">
        <f t="shared" si="144"/>
        <v>0.1280223439432511</v>
      </c>
      <c r="N687" s="67">
        <f t="shared" si="144"/>
        <v>0.10915984174004821</v>
      </c>
      <c r="O687" s="67">
        <f t="shared" si="144"/>
        <v>9.753627934815054E-2</v>
      </c>
      <c r="P687" s="68"/>
      <c r="Q687" s="69" t="s">
        <v>77</v>
      </c>
    </row>
    <row r="688" spans="1:17" s="3" customFormat="1" ht="14.25" x14ac:dyDescent="0.2">
      <c r="B688" s="55"/>
      <c r="C688" s="56"/>
      <c r="D688" s="56"/>
      <c r="E688" s="56"/>
      <c r="F688" s="56"/>
      <c r="G688" s="56">
        <f t="shared" ref="G688:N688" si="145">+F$651+F688</f>
        <v>10.9</v>
      </c>
      <c r="H688" s="56">
        <f t="shared" si="145"/>
        <v>23.05</v>
      </c>
      <c r="I688" s="56">
        <f t="shared" si="145"/>
        <v>35.049999999999997</v>
      </c>
      <c r="J688" s="56">
        <f t="shared" si="145"/>
        <v>48.04</v>
      </c>
      <c r="K688" s="56">
        <f t="shared" si="145"/>
        <v>58.12</v>
      </c>
      <c r="L688" s="56">
        <f t="shared" si="145"/>
        <v>65.2</v>
      </c>
      <c r="M688" s="56">
        <f t="shared" si="145"/>
        <v>72.28</v>
      </c>
      <c r="N688" s="57">
        <f t="shared" si="145"/>
        <v>79.62</v>
      </c>
      <c r="O688" s="57">
        <f>+N$651+N688</f>
        <v>86.54</v>
      </c>
      <c r="P688" s="31"/>
      <c r="Q688" s="36" t="s">
        <v>74</v>
      </c>
    </row>
    <row r="689" spans="1:17" s="3" customFormat="1" ht="14.25" x14ac:dyDescent="0.2">
      <c r="B689" s="58"/>
      <c r="C689" s="59"/>
      <c r="D689" s="59"/>
      <c r="E689" s="59"/>
      <c r="F689" s="59">
        <f t="shared" ref="F689:O689" si="146">+F$661+F688</f>
        <v>187.17561647712768</v>
      </c>
      <c r="G689" s="59">
        <f t="shared" si="146"/>
        <v>257.71491243186051</v>
      </c>
      <c r="H689" s="59">
        <f t="shared" si="146"/>
        <v>244.92934750557319</v>
      </c>
      <c r="I689" s="59">
        <f t="shared" si="146"/>
        <v>252.97115612236036</v>
      </c>
      <c r="J689" s="59">
        <f t="shared" si="146"/>
        <v>209.46420355863978</v>
      </c>
      <c r="K689" s="59">
        <f t="shared" si="146"/>
        <v>236.48067836762473</v>
      </c>
      <c r="L689" s="59">
        <f t="shared" si="146"/>
        <v>258.58082655867969</v>
      </c>
      <c r="M689" s="59">
        <f t="shared" si="146"/>
        <v>278.363169504523</v>
      </c>
      <c r="N689" s="60">
        <f t="shared" si="146"/>
        <v>269.52495441005891</v>
      </c>
      <c r="O689" s="60">
        <f t="shared" si="146"/>
        <v>269.04000000000002</v>
      </c>
      <c r="P689" s="31"/>
      <c r="Q689" s="36" t="s">
        <v>75</v>
      </c>
    </row>
    <row r="690" spans="1:17" s="3" customFormat="1" ht="14.25" x14ac:dyDescent="0.2">
      <c r="B690" s="72"/>
      <c r="I690" s="61"/>
      <c r="J690" s="61"/>
      <c r="K690" s="61"/>
      <c r="L690" s="61"/>
      <c r="M690" s="61"/>
      <c r="N690" s="62"/>
      <c r="O690" s="62">
        <f>+O689/F689-1</f>
        <v>0.43736670974381942</v>
      </c>
      <c r="P690" s="31"/>
      <c r="Q690" s="63" t="s">
        <v>76</v>
      </c>
    </row>
    <row r="691" spans="1:17" s="70" customFormat="1" ht="14.25" x14ac:dyDescent="0.2">
      <c r="A691" s="64"/>
      <c r="B691" s="65"/>
      <c r="C691" s="66"/>
      <c r="D691" s="66"/>
      <c r="E691" s="66"/>
      <c r="F691" s="66"/>
      <c r="G691" s="66">
        <f>RATE(G$348-$F$348,,-$F689,G689)</f>
        <v>0.37686156606489679</v>
      </c>
      <c r="H691" s="66">
        <f t="shared" ref="H691:O691" si="147">RATE(H$348-$F$348,,-$F689,H689)</f>
        <v>0.14392032535641683</v>
      </c>
      <c r="I691" s="66">
        <f t="shared" si="147"/>
        <v>0.10562345776945041</v>
      </c>
      <c r="J691" s="66">
        <f t="shared" si="147"/>
        <v>2.8525670794021903E-2</v>
      </c>
      <c r="K691" s="66">
        <f t="shared" si="147"/>
        <v>4.7874514788479289E-2</v>
      </c>
      <c r="L691" s="66">
        <f t="shared" si="147"/>
        <v>5.5337023824435519E-2</v>
      </c>
      <c r="M691" s="66">
        <f t="shared" si="147"/>
        <v>5.833513534837393E-2</v>
      </c>
      <c r="N691" s="67">
        <f t="shared" si="147"/>
        <v>4.6631288565521657E-2</v>
      </c>
      <c r="O691" s="67">
        <f t="shared" si="147"/>
        <v>4.1136109126017499E-2</v>
      </c>
      <c r="P691" s="68"/>
      <c r="Q691" s="69" t="s">
        <v>77</v>
      </c>
    </row>
    <row r="692" spans="1:17" s="3" customFormat="1" ht="14.25" x14ac:dyDescent="0.2">
      <c r="B692" s="55"/>
      <c r="C692" s="56"/>
      <c r="D692" s="56"/>
      <c r="E692" s="56"/>
      <c r="F692" s="56"/>
      <c r="G692" s="56"/>
      <c r="H692" s="56">
        <f t="shared" ref="H692:N692" si="148">+G$651+G692</f>
        <v>12.15</v>
      </c>
      <c r="I692" s="56">
        <f t="shared" si="148"/>
        <v>24.15</v>
      </c>
      <c r="J692" s="56">
        <f t="shared" si="148"/>
        <v>37.14</v>
      </c>
      <c r="K692" s="56">
        <f t="shared" si="148"/>
        <v>47.22</v>
      </c>
      <c r="L692" s="56">
        <f t="shared" si="148"/>
        <v>54.3</v>
      </c>
      <c r="M692" s="56">
        <f t="shared" si="148"/>
        <v>61.379999999999995</v>
      </c>
      <c r="N692" s="57">
        <f t="shared" si="148"/>
        <v>68.72</v>
      </c>
      <c r="O692" s="57">
        <f>+N$651+N692</f>
        <v>75.64</v>
      </c>
      <c r="P692" s="31"/>
      <c r="Q692" s="36" t="s">
        <v>74</v>
      </c>
    </row>
    <row r="693" spans="1:17" s="3" customFormat="1" ht="14.25" x14ac:dyDescent="0.2">
      <c r="B693" s="58"/>
      <c r="C693" s="59"/>
      <c r="D693" s="59"/>
      <c r="E693" s="59"/>
      <c r="F693" s="59"/>
      <c r="G693" s="59">
        <f t="shared" ref="G693:O693" si="149">+G$661+G692</f>
        <v>246.81491243186053</v>
      </c>
      <c r="H693" s="59">
        <f t="shared" si="149"/>
        <v>234.02934750557318</v>
      </c>
      <c r="I693" s="59">
        <f t="shared" si="149"/>
        <v>242.07115612236038</v>
      </c>
      <c r="J693" s="59">
        <f t="shared" si="149"/>
        <v>198.5642035586398</v>
      </c>
      <c r="K693" s="59">
        <f t="shared" si="149"/>
        <v>225.58067836762473</v>
      </c>
      <c r="L693" s="59">
        <f t="shared" si="149"/>
        <v>247.68082655867966</v>
      </c>
      <c r="M693" s="59">
        <f t="shared" si="149"/>
        <v>267.46316950452297</v>
      </c>
      <c r="N693" s="60">
        <f t="shared" si="149"/>
        <v>258.62495441005888</v>
      </c>
      <c r="O693" s="60">
        <f t="shared" si="149"/>
        <v>258.14</v>
      </c>
      <c r="P693" s="31"/>
      <c r="Q693" s="36" t="s">
        <v>75</v>
      </c>
    </row>
    <row r="694" spans="1:17" s="3" customFormat="1" ht="14.25" x14ac:dyDescent="0.2">
      <c r="B694" s="72"/>
      <c r="I694" s="61"/>
      <c r="J694" s="61"/>
      <c r="K694" s="61"/>
      <c r="L694" s="61"/>
      <c r="M694" s="61"/>
      <c r="N694" s="62"/>
      <c r="O694" s="62">
        <f>+O693/G693-1</f>
        <v>4.5884940486592418E-2</v>
      </c>
      <c r="P694" s="31"/>
      <c r="Q694" s="63" t="s">
        <v>76</v>
      </c>
    </row>
    <row r="695" spans="1:17" s="70" customFormat="1" ht="14.25" x14ac:dyDescent="0.2">
      <c r="A695" s="64"/>
      <c r="B695" s="65"/>
      <c r="C695" s="66"/>
      <c r="D695" s="66"/>
      <c r="E695" s="66"/>
      <c r="F695" s="66"/>
      <c r="G695" s="66"/>
      <c r="H695" s="66">
        <f>RATE(H$348-$G$348,,-$G693,H693)</f>
        <v>-5.1802238366845596E-2</v>
      </c>
      <c r="I695" s="66">
        <f t="shared" ref="I695:O695" si="150">RATE(I$348-$G$348,,-$G693,I693)</f>
        <v>-9.6565713916582294E-3</v>
      </c>
      <c r="J695" s="66">
        <f t="shared" si="150"/>
        <v>-6.994238266740356E-2</v>
      </c>
      <c r="K695" s="66">
        <f t="shared" si="150"/>
        <v>-2.2239191290665143E-2</v>
      </c>
      <c r="L695" s="66">
        <f t="shared" si="150"/>
        <v>7.0068821742961097E-4</v>
      </c>
      <c r="M695" s="66">
        <f t="shared" si="150"/>
        <v>1.3480581180176327E-2</v>
      </c>
      <c r="N695" s="67">
        <f t="shared" si="150"/>
        <v>6.6995201156751548E-3</v>
      </c>
      <c r="O695" s="67">
        <f t="shared" si="150"/>
        <v>5.6236738265929721E-3</v>
      </c>
      <c r="P695" s="68"/>
      <c r="Q695" s="69" t="s">
        <v>77</v>
      </c>
    </row>
    <row r="696" spans="1:17" s="3" customFormat="1" ht="14.25" x14ac:dyDescent="0.2">
      <c r="B696" s="55"/>
      <c r="C696" s="56"/>
      <c r="D696" s="56"/>
      <c r="E696" s="56"/>
      <c r="F696" s="56"/>
      <c r="G696" s="56"/>
      <c r="H696" s="56"/>
      <c r="I696" s="56">
        <f t="shared" ref="I696:N696" si="151">+H$651+H696</f>
        <v>12</v>
      </c>
      <c r="J696" s="56">
        <f t="shared" si="151"/>
        <v>24.990000000000002</v>
      </c>
      <c r="K696" s="56">
        <f t="shared" si="151"/>
        <v>35.07</v>
      </c>
      <c r="L696" s="56">
        <f t="shared" si="151"/>
        <v>42.15</v>
      </c>
      <c r="M696" s="56">
        <f t="shared" si="151"/>
        <v>49.23</v>
      </c>
      <c r="N696" s="57">
        <f t="shared" si="151"/>
        <v>56.569999999999993</v>
      </c>
      <c r="O696" s="57">
        <f>+N$651+N696</f>
        <v>63.489999999999995</v>
      </c>
      <c r="P696" s="31"/>
      <c r="Q696" s="36" t="s">
        <v>74</v>
      </c>
    </row>
    <row r="697" spans="1:17" s="3" customFormat="1" ht="14.25" x14ac:dyDescent="0.2">
      <c r="B697" s="58"/>
      <c r="C697" s="59"/>
      <c r="D697" s="59"/>
      <c r="E697" s="59"/>
      <c r="F697" s="59"/>
      <c r="G697" s="59"/>
      <c r="H697" s="59">
        <f t="shared" ref="H697:O697" si="152">+H$661+H696</f>
        <v>221.87934750557318</v>
      </c>
      <c r="I697" s="59">
        <f t="shared" si="152"/>
        <v>229.92115612236037</v>
      </c>
      <c r="J697" s="59">
        <f t="shared" si="152"/>
        <v>186.4142035586398</v>
      </c>
      <c r="K697" s="59">
        <f t="shared" si="152"/>
        <v>213.43067836762472</v>
      </c>
      <c r="L697" s="59">
        <f t="shared" si="152"/>
        <v>235.53082655867968</v>
      </c>
      <c r="M697" s="59">
        <f t="shared" si="152"/>
        <v>255.31316950452299</v>
      </c>
      <c r="N697" s="60">
        <f t="shared" si="152"/>
        <v>246.4749544100589</v>
      </c>
      <c r="O697" s="60">
        <f t="shared" si="152"/>
        <v>245.99</v>
      </c>
      <c r="P697" s="31"/>
      <c r="Q697" s="36" t="s">
        <v>75</v>
      </c>
    </row>
    <row r="698" spans="1:17" s="3" customFormat="1" ht="14.25" x14ac:dyDescent="0.2">
      <c r="B698" s="72"/>
      <c r="I698" s="61"/>
      <c r="J698" s="61"/>
      <c r="K698" s="61"/>
      <c r="L698" s="61"/>
      <c r="M698" s="61"/>
      <c r="N698" s="62"/>
      <c r="O698" s="62">
        <f>+O697/H697-1</f>
        <v>0.1086656003160511</v>
      </c>
      <c r="P698" s="31"/>
      <c r="Q698" s="63" t="s">
        <v>76</v>
      </c>
    </row>
    <row r="699" spans="1:17" s="70" customFormat="1" ht="14.25" x14ac:dyDescent="0.2">
      <c r="A699" s="64"/>
      <c r="B699" s="65"/>
      <c r="C699" s="66"/>
      <c r="D699" s="66"/>
      <c r="E699" s="66"/>
      <c r="F699" s="66"/>
      <c r="G699" s="66"/>
      <c r="H699" s="66"/>
      <c r="I699" s="66">
        <f t="shared" ref="I699:O699" si="153">RATE(I$348-$H$348,,-$H697,I697)</f>
        <v>3.6244061050275091E-2</v>
      </c>
      <c r="J699" s="66">
        <f t="shared" si="153"/>
        <v>-8.3397452727152974E-2</v>
      </c>
      <c r="K699" s="66">
        <f t="shared" si="153"/>
        <v>-1.2857186338378386E-2</v>
      </c>
      <c r="L699" s="66">
        <f t="shared" si="153"/>
        <v>1.5038976450588486E-2</v>
      </c>
      <c r="M699" s="66">
        <f t="shared" si="153"/>
        <v>2.8469145950302491E-2</v>
      </c>
      <c r="N699" s="67">
        <f t="shared" si="153"/>
        <v>1.7675499806828171E-2</v>
      </c>
      <c r="O699" s="67">
        <f t="shared" si="153"/>
        <v>1.4845853914205372E-2</v>
      </c>
      <c r="P699" s="68"/>
      <c r="Q699" s="69" t="s">
        <v>77</v>
      </c>
    </row>
    <row r="700" spans="1:17" s="3" customFormat="1" ht="14.25" x14ac:dyDescent="0.2">
      <c r="B700" s="55"/>
      <c r="C700" s="56"/>
      <c r="D700" s="56"/>
      <c r="E700" s="56"/>
      <c r="F700" s="56"/>
      <c r="G700" s="56"/>
      <c r="H700" s="56"/>
      <c r="I700" s="56"/>
      <c r="J700" s="56">
        <f t="shared" ref="J700:O700" si="154">+I$651+I700</f>
        <v>12.99</v>
      </c>
      <c r="K700" s="56">
        <f t="shared" si="154"/>
        <v>23.07</v>
      </c>
      <c r="L700" s="56">
        <f t="shared" si="154"/>
        <v>30.15</v>
      </c>
      <c r="M700" s="56">
        <f t="shared" si="154"/>
        <v>37.229999999999997</v>
      </c>
      <c r="N700" s="57">
        <f t="shared" si="154"/>
        <v>44.569999999999993</v>
      </c>
      <c r="O700" s="57">
        <f t="shared" si="154"/>
        <v>51.489999999999995</v>
      </c>
      <c r="P700" s="31"/>
      <c r="Q700" s="36" t="s">
        <v>74</v>
      </c>
    </row>
    <row r="701" spans="1:17" s="3" customFormat="1" ht="14.25" x14ac:dyDescent="0.2">
      <c r="B701" s="58"/>
      <c r="C701" s="59"/>
      <c r="D701" s="59"/>
      <c r="E701" s="59"/>
      <c r="F701" s="59"/>
      <c r="G701" s="59"/>
      <c r="H701" s="59"/>
      <c r="I701" s="59">
        <f t="shared" ref="I701:O701" si="155">+I$661+I700</f>
        <v>217.92115612236037</v>
      </c>
      <c r="J701" s="59">
        <f t="shared" si="155"/>
        <v>174.4142035586398</v>
      </c>
      <c r="K701" s="59">
        <f t="shared" si="155"/>
        <v>201.43067836762472</v>
      </c>
      <c r="L701" s="59">
        <f t="shared" si="155"/>
        <v>223.53082655867968</v>
      </c>
      <c r="M701" s="59">
        <f t="shared" si="155"/>
        <v>243.31316950452299</v>
      </c>
      <c r="N701" s="60">
        <f t="shared" si="155"/>
        <v>234.4749544100589</v>
      </c>
      <c r="O701" s="60">
        <f t="shared" si="155"/>
        <v>233.99</v>
      </c>
      <c r="P701" s="31"/>
      <c r="Q701" s="36" t="s">
        <v>75</v>
      </c>
    </row>
    <row r="702" spans="1:17" s="3" customFormat="1" ht="14.25" x14ac:dyDescent="0.2">
      <c r="B702" s="72"/>
      <c r="I702" s="61"/>
      <c r="J702" s="61"/>
      <c r="K702" s="61"/>
      <c r="L702" s="61"/>
      <c r="M702" s="61"/>
      <c r="N702" s="62"/>
      <c r="O702" s="62">
        <f>+O701/I701-1</f>
        <v>7.3736961401843715E-2</v>
      </c>
      <c r="P702" s="31"/>
      <c r="Q702" s="63" t="s">
        <v>76</v>
      </c>
    </row>
    <row r="703" spans="1:17" s="70" customFormat="1" ht="14.25" x14ac:dyDescent="0.2">
      <c r="A703" s="64"/>
      <c r="B703" s="65"/>
      <c r="C703" s="66"/>
      <c r="D703" s="66"/>
      <c r="E703" s="66"/>
      <c r="F703" s="66"/>
      <c r="G703" s="66"/>
      <c r="H703" s="66"/>
      <c r="I703" s="66"/>
      <c r="J703" s="66">
        <f t="shared" ref="J703:O703" si="156">RATE(J$348-$I$348,,-$I701,J701)</f>
        <v>-0.19964538247627459</v>
      </c>
      <c r="K703" s="66">
        <f t="shared" si="156"/>
        <v>-3.8580092526179582E-2</v>
      </c>
      <c r="L703" s="66">
        <f t="shared" si="156"/>
        <v>8.5079898849371241E-3</v>
      </c>
      <c r="M703" s="66">
        <f t="shared" si="156"/>
        <v>2.7937134749778148E-2</v>
      </c>
      <c r="N703" s="67">
        <f t="shared" si="156"/>
        <v>1.4750825209033078E-2</v>
      </c>
      <c r="O703" s="67">
        <f t="shared" si="156"/>
        <v>1.192808747427487E-2</v>
      </c>
      <c r="P703" s="68"/>
      <c r="Q703" s="69" t="s">
        <v>77</v>
      </c>
    </row>
    <row r="704" spans="1:17" s="3" customFormat="1" ht="14.25" x14ac:dyDescent="0.2">
      <c r="B704" s="55"/>
      <c r="C704" s="56"/>
      <c r="D704" s="56"/>
      <c r="E704" s="56"/>
      <c r="F704" s="56"/>
      <c r="G704" s="56"/>
      <c r="H704" s="56"/>
      <c r="I704" s="56"/>
      <c r="J704" s="56"/>
      <c r="K704" s="56">
        <f>+J$651+J704</f>
        <v>10.08</v>
      </c>
      <c r="L704" s="56">
        <f>+K$651+K704</f>
        <v>17.16</v>
      </c>
      <c r="M704" s="56">
        <f>+L$651+L704</f>
        <v>24.240000000000002</v>
      </c>
      <c r="N704" s="57">
        <f>+M$651+M704</f>
        <v>31.580000000000002</v>
      </c>
      <c r="O704" s="57">
        <f>+N$651+N704</f>
        <v>38.5</v>
      </c>
      <c r="P704" s="31"/>
      <c r="Q704" s="36" t="s">
        <v>74</v>
      </c>
    </row>
    <row r="705" spans="1:17" s="3" customFormat="1" ht="14.25" x14ac:dyDescent="0.2">
      <c r="B705" s="58"/>
      <c r="C705" s="59"/>
      <c r="D705" s="59"/>
      <c r="E705" s="59"/>
      <c r="F705" s="59"/>
      <c r="G705" s="59"/>
      <c r="H705" s="59"/>
      <c r="I705" s="59"/>
      <c r="J705" s="59">
        <f t="shared" ref="J705:O705" si="157">+J$661+J704</f>
        <v>161.42420355863979</v>
      </c>
      <c r="K705" s="59">
        <f t="shared" si="157"/>
        <v>188.44067836762474</v>
      </c>
      <c r="L705" s="59">
        <f t="shared" si="157"/>
        <v>210.54082655867967</v>
      </c>
      <c r="M705" s="59">
        <f t="shared" si="157"/>
        <v>230.32316950452301</v>
      </c>
      <c r="N705" s="60">
        <f t="shared" si="157"/>
        <v>221.48495441005892</v>
      </c>
      <c r="O705" s="60">
        <f t="shared" si="157"/>
        <v>221</v>
      </c>
      <c r="P705" s="31"/>
      <c r="Q705" s="36" t="s">
        <v>75</v>
      </c>
    </row>
    <row r="706" spans="1:17" s="3" customFormat="1" ht="14.25" x14ac:dyDescent="0.2">
      <c r="B706" s="72"/>
      <c r="I706" s="61"/>
      <c r="J706" s="61"/>
      <c r="K706" s="61"/>
      <c r="L706" s="61"/>
      <c r="M706" s="61"/>
      <c r="N706" s="62"/>
      <c r="O706" s="62">
        <f>+O705/J705-1</f>
        <v>0.36906359224946339</v>
      </c>
      <c r="P706" s="31"/>
      <c r="Q706" s="63" t="s">
        <v>76</v>
      </c>
    </row>
    <row r="707" spans="1:17" s="70" customFormat="1" ht="14.25" x14ac:dyDescent="0.2">
      <c r="A707" s="64"/>
      <c r="B707" s="65"/>
      <c r="C707" s="66"/>
      <c r="D707" s="66"/>
      <c r="E707" s="66"/>
      <c r="F707" s="66"/>
      <c r="G707" s="66"/>
      <c r="H707" s="66"/>
      <c r="I707" s="66"/>
      <c r="J707" s="66"/>
      <c r="K707" s="66">
        <f>RATE(K$348-$J$348,,-$J705,K705)</f>
        <v>0.16736322195432618</v>
      </c>
      <c r="L707" s="66">
        <f>RATE(L$348-$J$348,,-$J705,L705)</f>
        <v>0.1420466274202149</v>
      </c>
      <c r="M707" s="66">
        <f>RATE(M$348-$J$348,,-$J705,M705)</f>
        <v>0.12578724877011233</v>
      </c>
      <c r="N707" s="67">
        <f>RATE(N$348-$J$348,,-$J705,N705)</f>
        <v>8.2290619558517755E-2</v>
      </c>
      <c r="O707" s="67">
        <f>RATE(O$348-$J$348,,-$J705,O705)</f>
        <v>6.484090110374971E-2</v>
      </c>
      <c r="P707" s="68"/>
      <c r="Q707" s="69" t="s">
        <v>77</v>
      </c>
    </row>
    <row r="708" spans="1:17" s="3" customFormat="1" ht="14.25" x14ac:dyDescent="0.2">
      <c r="B708" s="73"/>
      <c r="C708" s="74"/>
      <c r="D708" s="74"/>
      <c r="E708" s="74"/>
      <c r="F708" s="74"/>
      <c r="G708" s="74"/>
      <c r="H708" s="74"/>
      <c r="I708" s="74"/>
      <c r="J708" s="74"/>
      <c r="K708" s="74"/>
      <c r="L708" s="74">
        <f>+K$651+K708</f>
        <v>7.08</v>
      </c>
      <c r="M708" s="74">
        <f>+L$651+L708</f>
        <v>14.16</v>
      </c>
      <c r="N708" s="75">
        <f>+M$651+M708</f>
        <v>21.5</v>
      </c>
      <c r="O708" s="75">
        <f>+N$651+N708</f>
        <v>28.42</v>
      </c>
      <c r="P708" s="31"/>
      <c r="Q708" s="36" t="s">
        <v>74</v>
      </c>
    </row>
    <row r="709" spans="1:17" s="3" customFormat="1" ht="14.25" x14ac:dyDescent="0.2">
      <c r="B709" s="76"/>
      <c r="C709" s="77"/>
      <c r="D709" s="77"/>
      <c r="E709" s="77"/>
      <c r="F709" s="77"/>
      <c r="G709" s="77"/>
      <c r="H709" s="77"/>
      <c r="I709" s="77"/>
      <c r="J709" s="77"/>
      <c r="K709" s="77">
        <f>+K$661+K708</f>
        <v>178.36067836762473</v>
      </c>
      <c r="L709" s="77">
        <f>+L$661+L708</f>
        <v>200.46082655867968</v>
      </c>
      <c r="M709" s="77">
        <f>+M$661+M708</f>
        <v>220.243169504523</v>
      </c>
      <c r="N709" s="78">
        <f>+N$661+N708</f>
        <v>211.40495441005891</v>
      </c>
      <c r="O709" s="78">
        <f>+O$661+O708</f>
        <v>210.92000000000002</v>
      </c>
      <c r="P709" s="31"/>
      <c r="Q709" s="36" t="s">
        <v>75</v>
      </c>
    </row>
    <row r="710" spans="1:17" s="3" customFormat="1" ht="14.25" x14ac:dyDescent="0.2">
      <c r="B710" s="72"/>
      <c r="I710" s="61"/>
      <c r="J710" s="61"/>
      <c r="K710" s="61"/>
      <c r="L710" s="61"/>
      <c r="M710" s="61"/>
      <c r="N710" s="62"/>
      <c r="O710" s="62">
        <f>+O709/K709-1</f>
        <v>0.18254764407918578</v>
      </c>
      <c r="P710" s="31"/>
      <c r="Q710" s="63" t="s">
        <v>76</v>
      </c>
    </row>
    <row r="711" spans="1:17" s="70" customFormat="1" ht="14.25" x14ac:dyDescent="0.2">
      <c r="A711" s="64"/>
      <c r="B711" s="65"/>
      <c r="C711" s="66"/>
      <c r="D711" s="66"/>
      <c r="E711" s="66"/>
      <c r="F711" s="66"/>
      <c r="G711" s="66"/>
      <c r="H711" s="66"/>
      <c r="I711" s="66"/>
      <c r="J711" s="66"/>
      <c r="K711" s="66"/>
      <c r="L711" s="66">
        <f>RATE(L$348-$K$348,,-$K709,L709)</f>
        <v>0.12390706512958899</v>
      </c>
      <c r="M711" s="66">
        <f>RATE(M$348-$K$348,,-$K709,M709)</f>
        <v>0.11122413765977275</v>
      </c>
      <c r="N711" s="67">
        <f>RATE(N$348-$K$348,,-$K709,N709)</f>
        <v>5.8291598859360326E-2</v>
      </c>
      <c r="O711" s="67">
        <f>RATE(O$348-$K$348,,-$K709,O709)</f>
        <v>4.2808738502356773E-2</v>
      </c>
      <c r="P711" s="68"/>
      <c r="Q711" s="69" t="s">
        <v>77</v>
      </c>
    </row>
    <row r="712" spans="1:17" s="3" customFormat="1" ht="14.25" x14ac:dyDescent="0.2">
      <c r="B712" s="73"/>
      <c r="C712" s="74"/>
      <c r="D712" s="74"/>
      <c r="E712" s="74"/>
      <c r="F712" s="74"/>
      <c r="G712" s="74"/>
      <c r="H712" s="74"/>
      <c r="I712" s="74"/>
      <c r="J712" s="74"/>
      <c r="K712" s="74"/>
      <c r="L712" s="74"/>
      <c r="M712" s="74">
        <f>+L$651+L712</f>
        <v>7.08</v>
      </c>
      <c r="N712" s="75">
        <f>+M$651+M712</f>
        <v>14.42</v>
      </c>
      <c r="O712" s="75">
        <f>+N$651+N712</f>
        <v>21.34</v>
      </c>
      <c r="P712" s="31"/>
      <c r="Q712" s="36" t="s">
        <v>74</v>
      </c>
    </row>
    <row r="713" spans="1:17" s="3" customFormat="1" ht="14.25" x14ac:dyDescent="0.2">
      <c r="B713" s="76"/>
      <c r="C713" s="77"/>
      <c r="D713" s="77"/>
      <c r="E713" s="77"/>
      <c r="F713" s="77"/>
      <c r="G713" s="77"/>
      <c r="H713" s="77"/>
      <c r="I713" s="77"/>
      <c r="J713" s="77"/>
      <c r="K713" s="77"/>
      <c r="L713" s="77">
        <f>+L$661+L712</f>
        <v>193.38082655867967</v>
      </c>
      <c r="M713" s="77">
        <f>+M$661+M712</f>
        <v>213.16316950452301</v>
      </c>
      <c r="N713" s="78">
        <f>+N$661+N712</f>
        <v>204.32495441005889</v>
      </c>
      <c r="O713" s="78">
        <f>+O$661+O712</f>
        <v>203.84</v>
      </c>
      <c r="P713" s="31"/>
      <c r="Q713" s="36" t="s">
        <v>75</v>
      </c>
    </row>
    <row r="714" spans="1:17" s="3" customFormat="1" ht="14.25" x14ac:dyDescent="0.2">
      <c r="B714" s="72"/>
      <c r="I714" s="61"/>
      <c r="J714" s="61"/>
      <c r="K714" s="61"/>
      <c r="L714" s="61"/>
      <c r="M714" s="61"/>
      <c r="N714" s="62"/>
      <c r="O714" s="62">
        <f>+O713/L713-1</f>
        <v>5.4085886524777083E-2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0.10229733370097348</v>
      </c>
      <c r="N715" s="67">
        <f>RATE(N$348-$L$348,,-$L713,N713)</f>
        <v>2.7907415756520441E-2</v>
      </c>
      <c r="O715" s="67">
        <f>RATE(O$348-$L$348,,-$L713,O713)</f>
        <v>1.7713025089153282E-2</v>
      </c>
      <c r="P715" s="68"/>
      <c r="Q715" s="69" t="s">
        <v>77</v>
      </c>
    </row>
    <row r="716" spans="1:17" s="3" customFormat="1" ht="14.25" x14ac:dyDescent="0.2">
      <c r="B716" s="73"/>
      <c r="C716" s="74"/>
      <c r="D716" s="74"/>
      <c r="E716" s="74"/>
      <c r="F716" s="74"/>
      <c r="G716" s="74"/>
      <c r="H716" s="74"/>
      <c r="I716" s="74"/>
      <c r="J716" s="74"/>
      <c r="K716" s="74"/>
      <c r="L716" s="74"/>
      <c r="M716" s="74"/>
      <c r="N716" s="75">
        <f>+M$651+M716</f>
        <v>7.34</v>
      </c>
      <c r="O716" s="75">
        <f>+N$651+N716</f>
        <v>14.26</v>
      </c>
      <c r="P716" s="31"/>
      <c r="Q716" s="36" t="s">
        <v>74</v>
      </c>
    </row>
    <row r="717" spans="1:17" s="3" customFormat="1" ht="14.25" x14ac:dyDescent="0.2">
      <c r="B717" s="76"/>
      <c r="C717" s="77"/>
      <c r="D717" s="77"/>
      <c r="E717" s="77"/>
      <c r="F717" s="77"/>
      <c r="G717" s="77"/>
      <c r="H717" s="77"/>
      <c r="I717" s="77"/>
      <c r="J717" s="77"/>
      <c r="K717" s="77"/>
      <c r="L717" s="77"/>
      <c r="M717" s="77">
        <f>+M$661+M716</f>
        <v>206.083169504523</v>
      </c>
      <c r="N717" s="78">
        <f>+N$661+N716</f>
        <v>197.24495441005891</v>
      </c>
      <c r="O717" s="78">
        <f>+O$661+O716</f>
        <v>196.76</v>
      </c>
      <c r="P717" s="31"/>
      <c r="Q717" s="36" t="s">
        <v>75</v>
      </c>
    </row>
    <row r="718" spans="1:17" s="3" customFormat="1" ht="14.25" x14ac:dyDescent="0.2">
      <c r="B718" s="72"/>
      <c r="I718" s="61"/>
      <c r="J718" s="61"/>
      <c r="K718" s="61"/>
      <c r="L718" s="61"/>
      <c r="M718" s="61"/>
      <c r="N718" s="62"/>
      <c r="O718" s="62">
        <f>+O717/M717-1</f>
        <v>-4.5239839463544262E-2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-4.2886641911192583E-2</v>
      </c>
      <c r="O719" s="67">
        <f>RATE(O$348-$M$348,,-$M717,O717)</f>
        <v>-2.2881705965722813E-2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6.92</v>
      </c>
      <c r="P720" s="31"/>
      <c r="Q720" s="36" t="s">
        <v>74</v>
      </c>
    </row>
    <row r="721" spans="1:17" s="3" customFormat="1" ht="14.25" x14ac:dyDescent="0.2">
      <c r="B721" s="76"/>
      <c r="C721" s="77"/>
      <c r="D721" s="77"/>
      <c r="E721" s="77"/>
      <c r="F721" s="77"/>
      <c r="G721" s="77"/>
      <c r="H721" s="77"/>
      <c r="I721" s="77"/>
      <c r="J721" s="77"/>
      <c r="K721" s="77"/>
      <c r="L721" s="77"/>
      <c r="M721" s="77"/>
      <c r="N721" s="78">
        <f>+N$661+N720</f>
        <v>189.90495441005891</v>
      </c>
      <c r="O721" s="78">
        <f>+O$661+O720</f>
        <v>189.42</v>
      </c>
      <c r="P721" s="31"/>
      <c r="Q721" s="36" t="s">
        <v>75</v>
      </c>
    </row>
    <row r="722" spans="1:17" s="3" customFormat="1" ht="14.25" x14ac:dyDescent="0.2">
      <c r="B722" s="72"/>
      <c r="I722" s="61"/>
      <c r="J722" s="61"/>
      <c r="K722" s="61"/>
      <c r="L722" s="61"/>
      <c r="M722" s="61"/>
      <c r="N722" s="62"/>
      <c r="O722" s="62">
        <f>+O721/N721-1</f>
        <v>-2.5536690791739813E-3</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-2.553669079173964E-3</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411" priority="1204" operator="lessThan">
      <formula>0</formula>
    </cfRule>
  </conditionalFormatting>
  <conditionalFormatting sqref="P583">
    <cfRule type="cellIs" dxfId="2410" priority="1199" operator="lessThan">
      <formula>0</formula>
    </cfRule>
  </conditionalFormatting>
  <conditionalFormatting sqref="B348:N348">
    <cfRule type="cellIs" dxfId="2409" priority="1198" operator="lessThan">
      <formula>0</formula>
    </cfRule>
  </conditionalFormatting>
  <conditionalFormatting sqref="P514:P515">
    <cfRule type="cellIs" dxfId="2408" priority="1200" operator="lessThan">
      <formula>0</formula>
    </cfRule>
  </conditionalFormatting>
  <conditionalFormatting sqref="P523 Q529 Q539:Q545">
    <cfRule type="cellIs" dxfId="2407" priority="1201" operator="lessThan">
      <formula>0</formula>
    </cfRule>
  </conditionalFormatting>
  <conditionalFormatting sqref="P531">
    <cfRule type="cellIs" dxfId="2406" priority="1202" operator="lessThan">
      <formula>0</formula>
    </cfRule>
  </conditionalFormatting>
  <conditionalFormatting sqref="P562">
    <cfRule type="cellIs" dxfId="2405" priority="1203" operator="lessThan">
      <formula>0</formula>
    </cfRule>
  </conditionalFormatting>
  <conditionalFormatting sqref="B348:N348">
    <cfRule type="cellIs" dxfId="2404" priority="1197" operator="lessThan">
      <formula>0</formula>
    </cfRule>
  </conditionalFormatting>
  <conditionalFormatting sqref="Q588">
    <cfRule type="cellIs" dxfId="2403" priority="1182" operator="lessThan">
      <formula>0</formula>
    </cfRule>
  </conditionalFormatting>
  <conditionalFormatting sqref="Q499:Q502">
    <cfRule type="cellIs" dxfId="2402" priority="1196" operator="lessThan">
      <formula>0</formula>
    </cfRule>
  </conditionalFormatting>
  <conditionalFormatting sqref="Q503">
    <cfRule type="cellIs" dxfId="2401" priority="1195" operator="lessThan">
      <formula>0</formula>
    </cfRule>
  </conditionalFormatting>
  <conditionalFormatting sqref="Q503">
    <cfRule type="cellIs" dxfId="2400" priority="1194" operator="lessThan">
      <formula>0</formula>
    </cfRule>
  </conditionalFormatting>
  <conditionalFormatting sqref="B514">
    <cfRule type="cellIs" dxfId="2399" priority="1192" operator="lessThan">
      <formula>0</formula>
    </cfRule>
  </conditionalFormatting>
  <conditionalFormatting sqref="B531">
    <cfRule type="cellIs" dxfId="2398" priority="1191" operator="lessThan">
      <formula>0</formula>
    </cfRule>
  </conditionalFormatting>
  <conditionalFormatting sqref="Q520">
    <cfRule type="cellIs" dxfId="2397" priority="1190" operator="lessThan">
      <formula>0</formula>
    </cfRule>
  </conditionalFormatting>
  <conditionalFormatting sqref="Q520">
    <cfRule type="cellIs" dxfId="2396" priority="1189" operator="lessThan">
      <formula>0</formula>
    </cfRule>
  </conditionalFormatting>
  <conditionalFormatting sqref="Q567">
    <cfRule type="cellIs" dxfId="2395" priority="1184" operator="lessThan">
      <formula>0</formula>
    </cfRule>
  </conditionalFormatting>
  <conditionalFormatting sqref="B523 B515">
    <cfRule type="cellIs" dxfId="2394" priority="1193" operator="lessThan">
      <formula>0</formula>
    </cfRule>
  </conditionalFormatting>
  <conditionalFormatting sqref="Q528">
    <cfRule type="cellIs" dxfId="2393" priority="1187" operator="lessThan">
      <formula>0</formula>
    </cfRule>
  </conditionalFormatting>
  <conditionalFormatting sqref="Q536">
    <cfRule type="cellIs" dxfId="2392" priority="1186" operator="lessThan">
      <formula>0</formula>
    </cfRule>
  </conditionalFormatting>
  <conditionalFormatting sqref="Q536">
    <cfRule type="cellIs" dxfId="2391" priority="1185" operator="lessThan">
      <formula>0</formula>
    </cfRule>
  </conditionalFormatting>
  <conditionalFormatting sqref="P539">
    <cfRule type="cellIs" dxfId="2390" priority="1173" operator="lessThan">
      <formula>0</formula>
    </cfRule>
  </conditionalFormatting>
  <conditionalFormatting sqref="Q528">
    <cfRule type="cellIs" dxfId="2389" priority="1188" operator="lessThan">
      <formula>0</formula>
    </cfRule>
  </conditionalFormatting>
  <conditionalFormatting sqref="Q567">
    <cfRule type="cellIs" dxfId="2388" priority="1183" operator="lessThan">
      <formula>0</formula>
    </cfRule>
  </conditionalFormatting>
  <conditionalFormatting sqref="P584:P587">
    <cfRule type="cellIs" dxfId="2387" priority="1175" operator="lessThan">
      <formula>0</formula>
    </cfRule>
  </conditionalFormatting>
  <conditionalFormatting sqref="P563:P566">
    <cfRule type="cellIs" dxfId="2386" priority="1176" operator="lessThan">
      <formula>0</formula>
    </cfRule>
  </conditionalFormatting>
  <conditionalFormatting sqref="Q366">
    <cfRule type="cellIs" dxfId="2385" priority="1134" operator="lessThan">
      <formula>0</formula>
    </cfRule>
  </conditionalFormatting>
  <conditionalFormatting sqref="Q588">
    <cfRule type="cellIs" dxfId="2384" priority="1181" operator="lessThan">
      <formula>0</formula>
    </cfRule>
  </conditionalFormatting>
  <conditionalFormatting sqref="Q544">
    <cfRule type="cellIs" dxfId="2383" priority="1172" operator="lessThan">
      <formula>0</formula>
    </cfRule>
  </conditionalFormatting>
  <conditionalFormatting sqref="J353:N354 K351:N352">
    <cfRule type="cellIs" dxfId="2382" priority="1161" operator="lessThan">
      <formula>0</formula>
    </cfRule>
  </conditionalFormatting>
  <conditionalFormatting sqref="P516:P519">
    <cfRule type="cellIs" dxfId="2381" priority="1180" operator="lessThan">
      <formula>0</formula>
    </cfRule>
  </conditionalFormatting>
  <conditionalFormatting sqref="P524:P527">
    <cfRule type="cellIs" dxfId="2380" priority="1179" operator="lessThan">
      <formula>0</formula>
    </cfRule>
  </conditionalFormatting>
  <conditionalFormatting sqref="P539:P543">
    <cfRule type="cellIs" dxfId="2379" priority="1178" operator="lessThan">
      <formula>0</formula>
    </cfRule>
  </conditionalFormatting>
  <conditionalFormatting sqref="P532:P535">
    <cfRule type="cellIs" dxfId="2378" priority="1177" operator="lessThan">
      <formula>0</formula>
    </cfRule>
  </conditionalFormatting>
  <conditionalFormatting sqref="Q544">
    <cfRule type="cellIs" dxfId="2377" priority="1171" operator="lessThan">
      <formula>0</formula>
    </cfRule>
  </conditionalFormatting>
  <conditionalFormatting sqref="Q354">
    <cfRule type="cellIs" dxfId="2376" priority="1154" operator="lessThan">
      <formula>0</formula>
    </cfRule>
  </conditionalFormatting>
  <conditionalFormatting sqref="Q540:Q543 B539">
    <cfRule type="cellIs" dxfId="2375" priority="1174" operator="lessThan">
      <formula>0</formula>
    </cfRule>
  </conditionalFormatting>
  <conditionalFormatting sqref="P555:P558">
    <cfRule type="cellIs" dxfId="2374" priority="1166" operator="lessThan">
      <formula>0</formula>
    </cfRule>
  </conditionalFormatting>
  <conditionalFormatting sqref="Q555:Q558 Q560">
    <cfRule type="cellIs" dxfId="2373" priority="1169" operator="lessThan">
      <formula>0</formula>
    </cfRule>
  </conditionalFormatting>
  <conditionalFormatting sqref="Q559">
    <cfRule type="cellIs" dxfId="2372" priority="1168" operator="lessThan">
      <formula>0</formula>
    </cfRule>
  </conditionalFormatting>
  <conditionalFormatting sqref="Q468:Q472">
    <cfRule type="cellIs" dxfId="2371" priority="1165" operator="lessThan">
      <formula>0</formula>
    </cfRule>
  </conditionalFormatting>
  <conditionalFormatting sqref="Q559">
    <cfRule type="cellIs" dxfId="2370" priority="1167" operator="lessThan">
      <formula>0</formula>
    </cfRule>
  </conditionalFormatting>
  <conditionalFormatting sqref="J351">
    <cfRule type="cellIs" dxfId="2369" priority="1160" operator="lessThan">
      <formula>0</formula>
    </cfRule>
  </conditionalFormatting>
  <conditionalFormatting sqref="P540:P543">
    <cfRule type="cellIs" dxfId="2368" priority="1170" operator="lessThan">
      <formula>0</formula>
    </cfRule>
  </conditionalFormatting>
  <conditionalFormatting sqref="P349:Q350 Q351:Q353">
    <cfRule type="cellIs" dxfId="2367" priority="1164" operator="lessThan">
      <formula>0</formula>
    </cfRule>
  </conditionalFormatting>
  <conditionalFormatting sqref="Q396">
    <cfRule type="cellIs" dxfId="2366" priority="1087" operator="lessThan">
      <formula>0</formula>
    </cfRule>
  </conditionalFormatting>
  <conditionalFormatting sqref="B349">
    <cfRule type="cellIs" dxfId="2365" priority="1159" operator="lessThan">
      <formula>0</formula>
    </cfRule>
  </conditionalFormatting>
  <conditionalFormatting sqref="P393:P395">
    <cfRule type="cellIs" dxfId="2364" priority="1091" operator="lessThan">
      <formula>0</formula>
    </cfRule>
  </conditionalFormatting>
  <conditionalFormatting sqref="Q397">
    <cfRule type="cellIs" dxfId="2363" priority="1089" operator="lessThan">
      <formula>0</formula>
    </cfRule>
  </conditionalFormatting>
  <conditionalFormatting sqref="P349:P350">
    <cfRule type="cellIs" dxfId="2362" priority="1163" operator="lessThan">
      <formula>0</formula>
    </cfRule>
  </conditionalFormatting>
  <conditionalFormatting sqref="P351:P354">
    <cfRule type="cellIs" dxfId="2361" priority="1162" operator="lessThan">
      <formula>0</formula>
    </cfRule>
  </conditionalFormatting>
  <conditionalFormatting sqref="C397:M397">
    <cfRule type="cellIs" dxfId="2360" priority="1086" operator="lessThan">
      <formula>0</formula>
    </cfRule>
  </conditionalFormatting>
  <conditionalFormatting sqref="Q355">
    <cfRule type="cellIs" dxfId="2359" priority="1157" operator="lessThan">
      <formula>0</formula>
    </cfRule>
  </conditionalFormatting>
  <conditionalFormatting sqref="P398:Q398 Q399:Q401">
    <cfRule type="cellIs" dxfId="2358" priority="1085" operator="lessThan">
      <formula>0</formula>
    </cfRule>
  </conditionalFormatting>
  <conditionalFormatting sqref="P399:P401">
    <cfRule type="cellIs" dxfId="2357" priority="1083" operator="lessThan">
      <formula>0</formula>
    </cfRule>
  </conditionalFormatting>
  <conditionalFormatting sqref="C357:J357">
    <cfRule type="cellIs" dxfId="2356" priority="1148" operator="lessThan">
      <formula>0</formula>
    </cfRule>
  </conditionalFormatting>
  <conditionalFormatting sqref="H385">
    <cfRule type="cellIs" dxfId="2355" priority="1048" operator="lessThan">
      <formula>0</formula>
    </cfRule>
  </conditionalFormatting>
  <conditionalFormatting sqref="Q402">
    <cfRule type="cellIs" dxfId="2354" priority="1081" operator="lessThan">
      <formula>0</formula>
    </cfRule>
  </conditionalFormatting>
  <conditionalFormatting sqref="B350">
    <cfRule type="cellIs" dxfId="2353" priority="1158" operator="lessThan">
      <formula>0</formula>
    </cfRule>
  </conditionalFormatting>
  <conditionalFormatting sqref="J352">
    <cfRule type="cellIs" dxfId="2352" priority="1155" operator="lessThan">
      <formula>0</formula>
    </cfRule>
  </conditionalFormatting>
  <conditionalFormatting sqref="P355">
    <cfRule type="cellIs" dxfId="2351" priority="1156" operator="lessThan">
      <formula>0</formula>
    </cfRule>
  </conditionalFormatting>
  <conditionalFormatting sqref="P440">
    <cfRule type="cellIs" dxfId="2350" priority="1034" operator="lessThan">
      <formula>0</formula>
    </cfRule>
  </conditionalFormatting>
  <conditionalFormatting sqref="Q354">
    <cfRule type="cellIs" dxfId="2349" priority="1153" operator="lessThan">
      <formula>0</formula>
    </cfRule>
  </conditionalFormatting>
  <conditionalFormatting sqref="P356:Q356 Q357:Q359">
    <cfRule type="cellIs" dxfId="2348" priority="1152" operator="lessThan">
      <formula>0</formula>
    </cfRule>
  </conditionalFormatting>
  <conditionalFormatting sqref="P356">
    <cfRule type="cellIs" dxfId="2347" priority="1151" operator="lessThan">
      <formula>0</formula>
    </cfRule>
  </conditionalFormatting>
  <conditionalFormatting sqref="P357:P360">
    <cfRule type="cellIs" dxfId="2346" priority="1150" operator="lessThan">
      <formula>0</formula>
    </cfRule>
  </conditionalFormatting>
  <conditionalFormatting sqref="I358 K358:N358 C359:M360 K357:M357">
    <cfRule type="cellIs" dxfId="2345" priority="1149" operator="lessThan">
      <formula>0</formula>
    </cfRule>
  </conditionalFormatting>
  <conditionalFormatting sqref="B356">
    <cfRule type="cellIs" dxfId="2344" priority="1146" operator="lessThan">
      <formula>0</formula>
    </cfRule>
  </conditionalFormatting>
  <conditionalFormatting sqref="I357">
    <cfRule type="cellIs" dxfId="2343" priority="1147" operator="lessThan">
      <formula>0</formula>
    </cfRule>
  </conditionalFormatting>
  <conditionalFormatting sqref="Q361">
    <cfRule type="cellIs" dxfId="2342" priority="1145" operator="lessThan">
      <formula>0</formula>
    </cfRule>
  </conditionalFormatting>
  <conditionalFormatting sqref="C358:J358">
    <cfRule type="cellIs" dxfId="2341" priority="1144" operator="lessThan">
      <formula>0</formula>
    </cfRule>
  </conditionalFormatting>
  <conditionalFormatting sqref="Q360">
    <cfRule type="cellIs" dxfId="2340" priority="1143" operator="lessThan">
      <formula>0</formula>
    </cfRule>
  </conditionalFormatting>
  <conditionalFormatting sqref="Q360">
    <cfRule type="cellIs" dxfId="2339" priority="1142" operator="lessThan">
      <formula>0</formula>
    </cfRule>
  </conditionalFormatting>
  <conditionalFormatting sqref="P362:Q362 Q363:Q365">
    <cfRule type="cellIs" dxfId="2338" priority="1141" operator="lessThan">
      <formula>0</formula>
    </cfRule>
  </conditionalFormatting>
  <conditionalFormatting sqref="P362">
    <cfRule type="cellIs" dxfId="2337" priority="1140" operator="lessThan">
      <formula>0</formula>
    </cfRule>
  </conditionalFormatting>
  <conditionalFormatting sqref="J363">
    <cfRule type="cellIs" dxfId="2336" priority="1138" operator="lessThan">
      <formula>0</formula>
    </cfRule>
  </conditionalFormatting>
  <conditionalFormatting sqref="K363:N364 J365:M366">
    <cfRule type="cellIs" dxfId="2335" priority="1139" operator="lessThan">
      <formula>0</formula>
    </cfRule>
  </conditionalFormatting>
  <conditionalFormatting sqref="P368">
    <cfRule type="cellIs" dxfId="2334" priority="1131" operator="lessThan">
      <formula>0</formula>
    </cfRule>
  </conditionalFormatting>
  <conditionalFormatting sqref="Q367">
    <cfRule type="cellIs" dxfId="2333" priority="1136" operator="lessThan">
      <formula>0</formula>
    </cfRule>
  </conditionalFormatting>
  <conditionalFormatting sqref="B362">
    <cfRule type="cellIs" dxfId="2332" priority="1137" operator="lessThan">
      <formula>0</formula>
    </cfRule>
  </conditionalFormatting>
  <conditionalFormatting sqref="P405:P407">
    <cfRule type="cellIs" dxfId="2331" priority="1069" operator="lessThan">
      <formula>0</formula>
    </cfRule>
  </conditionalFormatting>
  <conditionalFormatting sqref="J364">
    <cfRule type="cellIs" dxfId="2330" priority="1135" operator="lessThan">
      <formula>0</formula>
    </cfRule>
  </conditionalFormatting>
  <conditionalFormatting sqref="Q366">
    <cfRule type="cellIs" dxfId="2329" priority="1133" operator="lessThan">
      <formula>0</formula>
    </cfRule>
  </conditionalFormatting>
  <conditionalFormatting sqref="P368:Q368 Q369:Q371">
    <cfRule type="cellIs" dxfId="2328" priority="1132" operator="lessThan">
      <formula>0</formula>
    </cfRule>
  </conditionalFormatting>
  <conditionalFormatting sqref="Q372">
    <cfRule type="cellIs" dxfId="2327" priority="1123" operator="lessThan">
      <formula>0</formula>
    </cfRule>
  </conditionalFormatting>
  <conditionalFormatting sqref="I370 K369:N370 C371:M372">
    <cfRule type="cellIs" dxfId="2326" priority="1130" operator="lessThan">
      <formula>0</formula>
    </cfRule>
  </conditionalFormatting>
  <conditionalFormatting sqref="I369">
    <cfRule type="cellIs" dxfId="2325" priority="1128" operator="lessThan">
      <formula>0</formula>
    </cfRule>
  </conditionalFormatting>
  <conditionalFormatting sqref="C369:J369">
    <cfRule type="cellIs" dxfId="2324" priority="1129" operator="lessThan">
      <formula>0</formula>
    </cfRule>
  </conditionalFormatting>
  <conditionalFormatting sqref="B368">
    <cfRule type="cellIs" dxfId="2323" priority="1127" operator="lessThan">
      <formula>0</formula>
    </cfRule>
  </conditionalFormatting>
  <conditionalFormatting sqref="Q373">
    <cfRule type="cellIs" dxfId="2322" priority="1126" operator="lessThan">
      <formula>0</formula>
    </cfRule>
  </conditionalFormatting>
  <conditionalFormatting sqref="P411:P413">
    <cfRule type="cellIs" dxfId="2321" priority="1062" operator="lessThan">
      <formula>0</formula>
    </cfRule>
  </conditionalFormatting>
  <conditionalFormatting sqref="C370:J370">
    <cfRule type="cellIs" dxfId="2320" priority="1125" operator="lessThan">
      <formula>0</formula>
    </cfRule>
  </conditionalFormatting>
  <conditionalFormatting sqref="Q372">
    <cfRule type="cellIs" dxfId="2319" priority="1124" operator="lessThan">
      <formula>0</formula>
    </cfRule>
  </conditionalFormatting>
  <conditionalFormatting sqref="P374:Q374 Q375:Q377">
    <cfRule type="cellIs" dxfId="2318" priority="1122" operator="lessThan">
      <formula>0</formula>
    </cfRule>
  </conditionalFormatting>
  <conditionalFormatting sqref="P374">
    <cfRule type="cellIs" dxfId="2317" priority="1121" operator="lessThan">
      <formula>0</formula>
    </cfRule>
  </conditionalFormatting>
  <conditionalFormatting sqref="P375:P377">
    <cfRule type="cellIs" dxfId="2316" priority="1120" operator="lessThan">
      <formula>0</formula>
    </cfRule>
  </conditionalFormatting>
  <conditionalFormatting sqref="I376 K375:N376 C377:M378">
    <cfRule type="cellIs" dxfId="2315" priority="1119" operator="lessThan">
      <formula>0</formula>
    </cfRule>
  </conditionalFormatting>
  <conditionalFormatting sqref="I375">
    <cfRule type="cellIs" dxfId="2314" priority="1117" operator="lessThan">
      <formula>0</formula>
    </cfRule>
  </conditionalFormatting>
  <conditionalFormatting sqref="C375:J375">
    <cfRule type="cellIs" dxfId="2313" priority="1118" operator="lessThan">
      <formula>0</formula>
    </cfRule>
  </conditionalFormatting>
  <conditionalFormatting sqref="B374">
    <cfRule type="cellIs" dxfId="2312" priority="1116" operator="lessThan">
      <formula>0</formula>
    </cfRule>
  </conditionalFormatting>
  <conditionalFormatting sqref="Q379">
    <cfRule type="cellIs" dxfId="2311" priority="1115" operator="lessThan">
      <formula>0</formula>
    </cfRule>
  </conditionalFormatting>
  <conditionalFormatting sqref="C376:J376">
    <cfRule type="cellIs" dxfId="2310" priority="1114" operator="lessThan">
      <formula>0</formula>
    </cfRule>
  </conditionalFormatting>
  <conditionalFormatting sqref="Q378">
    <cfRule type="cellIs" dxfId="2309" priority="1113" operator="lessThan">
      <formula>0</formula>
    </cfRule>
  </conditionalFormatting>
  <conditionalFormatting sqref="Q378">
    <cfRule type="cellIs" dxfId="2308" priority="1112" operator="lessThan">
      <formula>0</formula>
    </cfRule>
  </conditionalFormatting>
  <conditionalFormatting sqref="P380:Q380 Q381:Q383">
    <cfRule type="cellIs" dxfId="2307" priority="1111" operator="lessThan">
      <formula>0</formula>
    </cfRule>
  </conditionalFormatting>
  <conditionalFormatting sqref="P380">
    <cfRule type="cellIs" dxfId="2306" priority="1110" operator="lessThan">
      <formula>0</formula>
    </cfRule>
  </conditionalFormatting>
  <conditionalFormatting sqref="P381:P383">
    <cfRule type="cellIs" dxfId="2305" priority="1109" operator="lessThan">
      <formula>0</formula>
    </cfRule>
  </conditionalFormatting>
  <conditionalFormatting sqref="I382 K381:N382 C383:N383 C384:M384">
    <cfRule type="cellIs" dxfId="2304" priority="1108" operator="lessThan">
      <formula>0</formula>
    </cfRule>
  </conditionalFormatting>
  <conditionalFormatting sqref="I381">
    <cfRule type="cellIs" dxfId="2303" priority="1106" operator="lessThan">
      <formula>0</formula>
    </cfRule>
  </conditionalFormatting>
  <conditionalFormatting sqref="C381:J381">
    <cfRule type="cellIs" dxfId="2302" priority="1107" operator="lessThan">
      <formula>0</formula>
    </cfRule>
  </conditionalFormatting>
  <conditionalFormatting sqref="B380">
    <cfRule type="cellIs" dxfId="2301" priority="1105" operator="lessThan">
      <formula>0</formula>
    </cfRule>
  </conditionalFormatting>
  <conditionalFormatting sqref="Q385">
    <cfRule type="cellIs" dxfId="2300" priority="1104" operator="lessThan">
      <formula>0</formula>
    </cfRule>
  </conditionalFormatting>
  <conditionalFormatting sqref="C382:J382">
    <cfRule type="cellIs" dxfId="2299" priority="1103" operator="lessThan">
      <formula>0</formula>
    </cfRule>
  </conditionalFormatting>
  <conditionalFormatting sqref="Q384">
    <cfRule type="cellIs" dxfId="2298" priority="1102" operator="lessThan">
      <formula>0</formula>
    </cfRule>
  </conditionalFormatting>
  <conditionalFormatting sqref="Q384">
    <cfRule type="cellIs" dxfId="2297" priority="1101" operator="lessThan">
      <formula>0</formula>
    </cfRule>
  </conditionalFormatting>
  <conditionalFormatting sqref="P386:Q386 Q387:Q389">
    <cfRule type="cellIs" dxfId="2296" priority="1100" operator="lessThan">
      <formula>0</formula>
    </cfRule>
  </conditionalFormatting>
  <conditionalFormatting sqref="P386">
    <cfRule type="cellIs" dxfId="2295" priority="1099" operator="lessThan">
      <formula>0</formula>
    </cfRule>
  </conditionalFormatting>
  <conditionalFormatting sqref="P387:P389">
    <cfRule type="cellIs" dxfId="2294" priority="1098" operator="lessThan">
      <formula>0</formula>
    </cfRule>
  </conditionalFormatting>
  <conditionalFormatting sqref="B386">
    <cfRule type="cellIs" dxfId="2293" priority="1097" operator="lessThan">
      <formula>0</formula>
    </cfRule>
  </conditionalFormatting>
  <conditionalFormatting sqref="Q391">
    <cfRule type="cellIs" dxfId="2292" priority="1096" operator="lessThan">
      <formula>0</formula>
    </cfRule>
  </conditionalFormatting>
  <conditionalFormatting sqref="Q390">
    <cfRule type="cellIs" dxfId="2291" priority="1095" operator="lessThan">
      <formula>0</formula>
    </cfRule>
  </conditionalFormatting>
  <conditionalFormatting sqref="Q390">
    <cfRule type="cellIs" dxfId="2290" priority="1094" operator="lessThan">
      <formula>0</formula>
    </cfRule>
  </conditionalFormatting>
  <conditionalFormatting sqref="P392:Q392 Q393:Q395">
    <cfRule type="cellIs" dxfId="2289" priority="1093" operator="lessThan">
      <formula>0</formula>
    </cfRule>
  </conditionalFormatting>
  <conditionalFormatting sqref="P392">
    <cfRule type="cellIs" dxfId="2288" priority="1092" operator="lessThan">
      <formula>0</formula>
    </cfRule>
  </conditionalFormatting>
  <conditionalFormatting sqref="H397">
    <cfRule type="cellIs" dxfId="2287" priority="1051" operator="lessThan">
      <formula>0</formula>
    </cfRule>
  </conditionalFormatting>
  <conditionalFormatting sqref="B392">
    <cfRule type="cellIs" dxfId="2286" priority="1090" operator="lessThan">
      <formula>0</formula>
    </cfRule>
  </conditionalFormatting>
  <conditionalFormatting sqref="H378">
    <cfRule type="cellIs" dxfId="2285" priority="1047" operator="lessThan">
      <formula>0</formula>
    </cfRule>
  </conditionalFormatting>
  <conditionalFormatting sqref="Q396">
    <cfRule type="cellIs" dxfId="2284" priority="1088" operator="lessThan">
      <formula>0</formula>
    </cfRule>
  </conditionalFormatting>
  <conditionalFormatting sqref="H360">
    <cfRule type="cellIs" dxfId="2283" priority="1045" operator="lessThan">
      <formula>0</formula>
    </cfRule>
  </conditionalFormatting>
  <conditionalFormatting sqref="H361">
    <cfRule type="cellIs" dxfId="2282" priority="1044" operator="lessThan">
      <formula>0</formula>
    </cfRule>
  </conditionalFormatting>
  <conditionalFormatting sqref="P398">
    <cfRule type="cellIs" dxfId="2281" priority="1084" operator="lessThan">
      <formula>0</formula>
    </cfRule>
  </conditionalFormatting>
  <conditionalFormatting sqref="Q438">
    <cfRule type="cellIs" dxfId="2280" priority="1037" operator="lessThan">
      <formula>0</formula>
    </cfRule>
  </conditionalFormatting>
  <conditionalFormatting sqref="H372">
    <cfRule type="cellIs" dxfId="2279" priority="1043" operator="lessThan">
      <formula>0</formula>
    </cfRule>
  </conditionalFormatting>
  <conditionalFormatting sqref="Q402">
    <cfRule type="cellIs" dxfId="2278" priority="1082" operator="lessThan">
      <formula>0</formula>
    </cfRule>
  </conditionalFormatting>
  <conditionalFormatting sqref="P440:Q440 Q441:Q443">
    <cfRule type="cellIs" dxfId="2277" priority="1035" operator="lessThan">
      <formula>0</formula>
    </cfRule>
  </conditionalFormatting>
  <conditionalFormatting sqref="C391:M391">
    <cfRule type="cellIs" dxfId="2276" priority="1080" operator="lessThan">
      <formula>0</formula>
    </cfRule>
  </conditionalFormatting>
  <conditionalFormatting sqref="C385:M385">
    <cfRule type="cellIs" dxfId="2275" priority="1079" operator="lessThan">
      <formula>0</formula>
    </cfRule>
  </conditionalFormatting>
  <conditionalFormatting sqref="C379:M379">
    <cfRule type="cellIs" dxfId="2274" priority="1078" operator="lessThan">
      <formula>0</formula>
    </cfRule>
  </conditionalFormatting>
  <conditionalFormatting sqref="C373:M373">
    <cfRule type="cellIs" dxfId="2273" priority="1077" operator="lessThan">
      <formula>0</formula>
    </cfRule>
  </conditionalFormatting>
  <conditionalFormatting sqref="J367:M367">
    <cfRule type="cellIs" dxfId="2272" priority="1076" operator="lessThan">
      <formula>0</formula>
    </cfRule>
  </conditionalFormatting>
  <conditionalFormatting sqref="C361:M361">
    <cfRule type="cellIs" dxfId="2271" priority="1075" operator="lessThan">
      <formula>0</formula>
    </cfRule>
  </conditionalFormatting>
  <conditionalFormatting sqref="J355:N355">
    <cfRule type="cellIs" dxfId="2270" priority="1074" operator="lessThan">
      <formula>0</formula>
    </cfRule>
  </conditionalFormatting>
  <conditionalFormatting sqref="B398">
    <cfRule type="cellIs" dxfId="2269" priority="1073" operator="lessThan">
      <formula>0</formula>
    </cfRule>
  </conditionalFormatting>
  <conditionalFormatting sqref="B403">
    <cfRule type="cellIs" dxfId="2268" priority="1072" operator="lessThan">
      <formula>0</formula>
    </cfRule>
  </conditionalFormatting>
  <conditionalFormatting sqref="Q408">
    <cfRule type="cellIs" dxfId="2267" priority="1066" operator="lessThan">
      <formula>0</formula>
    </cfRule>
  </conditionalFormatting>
  <conditionalFormatting sqref="Q409">
    <cfRule type="cellIs" dxfId="2266" priority="1068" operator="lessThan">
      <formula>0</formula>
    </cfRule>
  </conditionalFormatting>
  <conditionalFormatting sqref="P404:Q404 Q405:Q407">
    <cfRule type="cellIs" dxfId="2265" priority="1071" operator="lessThan">
      <formula>0</formula>
    </cfRule>
  </conditionalFormatting>
  <conditionalFormatting sqref="P404">
    <cfRule type="cellIs" dxfId="2264" priority="1070" operator="lessThan">
      <formula>0</formula>
    </cfRule>
  </conditionalFormatting>
  <conditionalFormatting sqref="Q408">
    <cfRule type="cellIs" dxfId="2263" priority="1067" operator="lessThan">
      <formula>0</formula>
    </cfRule>
  </conditionalFormatting>
  <conditionalFormatting sqref="B404">
    <cfRule type="cellIs" dxfId="2262" priority="1065" operator="lessThan">
      <formula>0</formula>
    </cfRule>
  </conditionalFormatting>
  <conditionalFormatting sqref="Q414">
    <cfRule type="cellIs" dxfId="2261" priority="1059" operator="lessThan">
      <formula>0</formula>
    </cfRule>
  </conditionalFormatting>
  <conditionalFormatting sqref="Q415">
    <cfRule type="cellIs" dxfId="2260" priority="1061" operator="lessThan">
      <formula>0</formula>
    </cfRule>
  </conditionalFormatting>
  <conditionalFormatting sqref="P410:Q410 Q411:Q413">
    <cfRule type="cellIs" dxfId="2259" priority="1064" operator="lessThan">
      <formula>0</formula>
    </cfRule>
  </conditionalFormatting>
  <conditionalFormatting sqref="P410">
    <cfRule type="cellIs" dxfId="2258" priority="1063" operator="lessThan">
      <formula>0</formula>
    </cfRule>
  </conditionalFormatting>
  <conditionalFormatting sqref="Q414">
    <cfRule type="cellIs" dxfId="2257" priority="1060" operator="lessThan">
      <formula>0</formula>
    </cfRule>
  </conditionalFormatting>
  <conditionalFormatting sqref="B410">
    <cfRule type="cellIs" dxfId="2256" priority="1058" operator="lessThan">
      <formula>0</formula>
    </cfRule>
  </conditionalFormatting>
  <conditionalFormatting sqref="Q432">
    <cfRule type="cellIs" dxfId="2255" priority="1052" operator="lessThan">
      <formula>0</formula>
    </cfRule>
  </conditionalFormatting>
  <conditionalFormatting sqref="P429:P431">
    <cfRule type="cellIs" dxfId="2254" priority="1055" operator="lessThan">
      <formula>0</formula>
    </cfRule>
  </conditionalFormatting>
  <conditionalFormatting sqref="Q433">
    <cfRule type="cellIs" dxfId="2253" priority="1054" operator="lessThan">
      <formula>0</formula>
    </cfRule>
  </conditionalFormatting>
  <conditionalFormatting sqref="P428:Q428 Q429:Q431">
    <cfRule type="cellIs" dxfId="2252" priority="1057" operator="lessThan">
      <formula>0</formula>
    </cfRule>
  </conditionalFormatting>
  <conditionalFormatting sqref="P428">
    <cfRule type="cellIs" dxfId="2251" priority="1056" operator="lessThan">
      <formula>0</formula>
    </cfRule>
  </conditionalFormatting>
  <conditionalFormatting sqref="Q432">
    <cfRule type="cellIs" dxfId="2250" priority="1053" operator="lessThan">
      <formula>0</formula>
    </cfRule>
  </conditionalFormatting>
  <conditionalFormatting sqref="H391">
    <cfRule type="cellIs" dxfId="2249" priority="1050" operator="lessThan">
      <formula>0</formula>
    </cfRule>
  </conditionalFormatting>
  <conditionalFormatting sqref="P435:P437">
    <cfRule type="cellIs" dxfId="2248" priority="1039" operator="lessThan">
      <formula>0</formula>
    </cfRule>
  </conditionalFormatting>
  <conditionalFormatting sqref="Q444">
    <cfRule type="cellIs" dxfId="2247" priority="1031" operator="lessThan">
      <formula>0</formula>
    </cfRule>
  </conditionalFormatting>
  <conditionalFormatting sqref="H384">
    <cfRule type="cellIs" dxfId="2246" priority="1049" operator="lessThan">
      <formula>0</formula>
    </cfRule>
  </conditionalFormatting>
  <conditionalFormatting sqref="H379">
    <cfRule type="cellIs" dxfId="2245" priority="1046" operator="lessThan">
      <formula>0</formula>
    </cfRule>
  </conditionalFormatting>
  <conditionalFormatting sqref="Q438">
    <cfRule type="cellIs" dxfId="2244" priority="1038" operator="lessThan">
      <formula>0</formula>
    </cfRule>
  </conditionalFormatting>
  <conditionalFormatting sqref="H373">
    <cfRule type="cellIs" dxfId="2243" priority="1042" operator="lessThan">
      <formula>0</formula>
    </cfRule>
  </conditionalFormatting>
  <conditionalFormatting sqref="P441:P443">
    <cfRule type="cellIs" dxfId="2242" priority="1033" operator="lessThan">
      <formula>0</formula>
    </cfRule>
  </conditionalFormatting>
  <conditionalFormatting sqref="P434:Q434 Q435:Q437">
    <cfRule type="cellIs" dxfId="2241" priority="1041" operator="lessThan">
      <formula>0</formula>
    </cfRule>
  </conditionalFormatting>
  <conditionalFormatting sqref="P434">
    <cfRule type="cellIs" dxfId="2240" priority="1040" operator="lessThan">
      <formula>0</formula>
    </cfRule>
  </conditionalFormatting>
  <conditionalFormatting sqref="B434">
    <cfRule type="cellIs" dxfId="2239" priority="1036" operator="lessThan">
      <formula>0</formula>
    </cfRule>
  </conditionalFormatting>
  <conditionalFormatting sqref="Q445:Q446">
    <cfRule type="cellIs" dxfId="2238" priority="1027" operator="lessThan">
      <formula>0</formula>
    </cfRule>
  </conditionalFormatting>
  <conditionalFormatting sqref="Q444">
    <cfRule type="cellIs" dxfId="2237" priority="1030" operator="lessThan">
      <formula>0</formula>
    </cfRule>
  </conditionalFormatting>
  <conditionalFormatting sqref="B446">
    <cfRule type="cellIs" dxfId="2236" priority="1026" operator="lessThan">
      <formula>0</formula>
    </cfRule>
  </conditionalFormatting>
  <conditionalFormatting sqref="B440">
    <cfRule type="cellIs" dxfId="2235" priority="1029" operator="lessThan">
      <formula>0</formula>
    </cfRule>
  </conditionalFormatting>
  <conditionalFormatting sqref="P446">
    <cfRule type="cellIs" dxfId="2234" priority="1032" operator="lessThan">
      <formula>0</formula>
    </cfRule>
  </conditionalFormatting>
  <conditionalFormatting sqref="B447">
    <cfRule type="cellIs" dxfId="2233" priority="1025" operator="lessThan">
      <formula>0</formula>
    </cfRule>
  </conditionalFormatting>
  <conditionalFormatting sqref="Q439">
    <cfRule type="cellIs" dxfId="2232" priority="1028" operator="lessThan">
      <formula>0</formula>
    </cfRule>
  </conditionalFormatting>
  <conditionalFormatting sqref="Q448:Q450">
    <cfRule type="cellIs" dxfId="2231" priority="1024" operator="lessThan">
      <formula>0</formula>
    </cfRule>
  </conditionalFormatting>
  <conditionalFormatting sqref="P448:P450">
    <cfRule type="cellIs" dxfId="2230" priority="1023" operator="lessThan">
      <formula>0</formula>
    </cfRule>
  </conditionalFormatting>
  <conditionalFormatting sqref="Q603">
    <cfRule type="cellIs" dxfId="2229" priority="998" operator="lessThan">
      <formula>0</formula>
    </cfRule>
  </conditionalFormatting>
  <conditionalFormatting sqref="B625">
    <cfRule type="cellIs" dxfId="2228" priority="962" operator="lessThan">
      <formula>0</formula>
    </cfRule>
  </conditionalFormatting>
  <conditionalFormatting sqref="P454:P456">
    <cfRule type="cellIs" dxfId="2227" priority="1019" operator="lessThan">
      <formula>0</formula>
    </cfRule>
  </conditionalFormatting>
  <conditionalFormatting sqref="Q457">
    <cfRule type="cellIs" dxfId="2226" priority="1018" operator="lessThan">
      <formula>0</formula>
    </cfRule>
  </conditionalFormatting>
  <conditionalFormatting sqref="Q597">
    <cfRule type="cellIs" dxfId="2225" priority="1007" operator="lessThan">
      <formula>0</formula>
    </cfRule>
  </conditionalFormatting>
  <conditionalFormatting sqref="Q451">
    <cfRule type="cellIs" dxfId="2224" priority="1022" operator="lessThan">
      <formula>0</formula>
    </cfRule>
  </conditionalFormatting>
  <conditionalFormatting sqref="Q451">
    <cfRule type="cellIs" dxfId="2223" priority="1021" operator="lessThan">
      <formula>0</formula>
    </cfRule>
  </conditionalFormatting>
  <conditionalFormatting sqref="Q457">
    <cfRule type="cellIs" dxfId="2222" priority="1017" operator="lessThan">
      <formula>0</formula>
    </cfRule>
  </conditionalFormatting>
  <conditionalFormatting sqref="J593:N595 J596:M596">
    <cfRule type="cellIs" dxfId="2221" priority="1011" operator="lessThan">
      <formula>0</formula>
    </cfRule>
  </conditionalFormatting>
  <conditionalFormatting sqref="B453">
    <cfRule type="cellIs" dxfId="2220" priority="1015" operator="lessThan">
      <formula>0</formula>
    </cfRule>
  </conditionalFormatting>
  <conditionalFormatting sqref="P599:P602">
    <cfRule type="cellIs" dxfId="2219" priority="1004" operator="lessThan">
      <formula>0</formula>
    </cfRule>
  </conditionalFormatting>
  <conditionalFormatting sqref="Q454:Q456">
    <cfRule type="cellIs" dxfId="2218" priority="1020" operator="lessThan">
      <formula>0</formula>
    </cfRule>
  </conditionalFormatting>
  <conditionalFormatting sqref="Q593:Q595">
    <cfRule type="cellIs" dxfId="2217" priority="1014" operator="lessThan">
      <formula>0</formula>
    </cfRule>
  </conditionalFormatting>
  <conditionalFormatting sqref="Q596">
    <cfRule type="cellIs" dxfId="2216" priority="1009" operator="lessThan">
      <formula>0</formula>
    </cfRule>
  </conditionalFormatting>
  <conditionalFormatting sqref="Q452">
    <cfRule type="cellIs" dxfId="2215" priority="1016" operator="lessThan">
      <formula>0</formula>
    </cfRule>
  </conditionalFormatting>
  <conditionalFormatting sqref="B592">
    <cfRule type="cellIs" dxfId="2214" priority="1006" operator="lessThan">
      <formula>0</formula>
    </cfRule>
  </conditionalFormatting>
  <conditionalFormatting sqref="P593:P595">
    <cfRule type="cellIs" dxfId="2213" priority="1013" operator="lessThan">
      <formula>0</formula>
    </cfRule>
  </conditionalFormatting>
  <conditionalFormatting sqref="J594">
    <cfRule type="cellIs" dxfId="2212" priority="1010" operator="lessThan">
      <formula>0</formula>
    </cfRule>
  </conditionalFormatting>
  <conditionalFormatting sqref="Q602">
    <cfRule type="cellIs" dxfId="2211" priority="999" operator="lessThan">
      <formula>0</formula>
    </cfRule>
  </conditionalFormatting>
  <conditionalFormatting sqref="J595:N595 K593:N594 J596:M596">
    <cfRule type="cellIs" dxfId="2210" priority="1012" operator="lessThan">
      <formula>0</formula>
    </cfRule>
  </conditionalFormatting>
  <conditionalFormatting sqref="Q596">
    <cfRule type="cellIs" dxfId="2209" priority="1008" operator="lessThan">
      <formula>0</formula>
    </cfRule>
  </conditionalFormatting>
  <conditionalFormatting sqref="J599:N599 J601:N602 J600:M600">
    <cfRule type="cellIs" dxfId="2208" priority="1002" operator="lessThan">
      <formula>0</formula>
    </cfRule>
  </conditionalFormatting>
  <conditionalFormatting sqref="P616:P619">
    <cfRule type="cellIs" dxfId="2207" priority="996" operator="lessThan">
      <formula>0</formula>
    </cfRule>
  </conditionalFormatting>
  <conditionalFormatting sqref="Q602">
    <cfRule type="cellIs" dxfId="2206" priority="1000" operator="lessThan">
      <formula>0</formula>
    </cfRule>
  </conditionalFormatting>
  <conditionalFormatting sqref="J600">
    <cfRule type="cellIs" dxfId="2205" priority="1001" operator="lessThan">
      <formula>0</formula>
    </cfRule>
  </conditionalFormatting>
  <conditionalFormatting sqref="J601:N602 K599:N599 K600:M600">
    <cfRule type="cellIs" dxfId="2204" priority="1003" operator="lessThan">
      <formula>0</formula>
    </cfRule>
  </conditionalFormatting>
  <conditionalFormatting sqref="Q599:Q601">
    <cfRule type="cellIs" dxfId="2203" priority="1005" operator="lessThan">
      <formula>0</formula>
    </cfRule>
  </conditionalFormatting>
  <conditionalFormatting sqref="Q629">
    <cfRule type="cellIs" dxfId="2202" priority="966" operator="lessThan">
      <formula>0</formula>
    </cfRule>
  </conditionalFormatting>
  <conditionalFormatting sqref="I626">
    <cfRule type="cellIs" dxfId="2201" priority="969" operator="lessThan">
      <formula>0</formula>
    </cfRule>
  </conditionalFormatting>
  <conditionalFormatting sqref="C616:N619">
    <cfRule type="cellIs" dxfId="2200" priority="994" operator="lessThan">
      <formula>0</formula>
    </cfRule>
  </conditionalFormatting>
  <conditionalFormatting sqref="Q619">
    <cfRule type="cellIs" dxfId="2199" priority="990" operator="lessThan">
      <formula>0</formula>
    </cfRule>
  </conditionalFormatting>
  <conditionalFormatting sqref="I616">
    <cfRule type="cellIs" dxfId="2198" priority="993" operator="lessThan">
      <formula>0</formula>
    </cfRule>
  </conditionalFormatting>
  <conditionalFormatting sqref="H621:H624">
    <cfRule type="cellIs" dxfId="2197" priority="976" operator="lessThan">
      <formula>0</formula>
    </cfRule>
  </conditionalFormatting>
  <conditionalFormatting sqref="Q619">
    <cfRule type="cellIs" dxfId="2196" priority="991" operator="lessThan">
      <formula>0</formula>
    </cfRule>
  </conditionalFormatting>
  <conditionalFormatting sqref="H616">
    <cfRule type="cellIs" dxfId="2195" priority="987" operator="lessThan">
      <formula>0</formula>
    </cfRule>
  </conditionalFormatting>
  <conditionalFormatting sqref="H616:H619">
    <cfRule type="cellIs" dxfId="2194" priority="988" operator="lessThan">
      <formula>0</formula>
    </cfRule>
  </conditionalFormatting>
  <conditionalFormatting sqref="C617:J617">
    <cfRule type="cellIs" dxfId="2193" priority="992" operator="lessThan">
      <formula>0</formula>
    </cfRule>
  </conditionalFormatting>
  <conditionalFormatting sqref="H617:H619">
    <cfRule type="cellIs" dxfId="2192" priority="989" operator="lessThan">
      <formula>0</formula>
    </cfRule>
  </conditionalFormatting>
  <conditionalFormatting sqref="I617 K616:N617 C618:N619">
    <cfRule type="cellIs" dxfId="2191" priority="995" operator="lessThan">
      <formula>0</formula>
    </cfRule>
  </conditionalFormatting>
  <conditionalFormatting sqref="Q616:Q618">
    <cfRule type="cellIs" dxfId="2190" priority="997" operator="lessThan">
      <formula>0</formula>
    </cfRule>
  </conditionalFormatting>
  <conditionalFormatting sqref="B615">
    <cfRule type="cellIs" dxfId="2189" priority="986" operator="lessThan">
      <formula>0</formula>
    </cfRule>
  </conditionalFormatting>
  <conditionalFormatting sqref="Q624">
    <cfRule type="cellIs" dxfId="2188" priority="978" operator="lessThan">
      <formula>0</formula>
    </cfRule>
  </conditionalFormatting>
  <conditionalFormatting sqref="I621">
    <cfRule type="cellIs" dxfId="2187" priority="981" operator="lessThan">
      <formula>0</formula>
    </cfRule>
  </conditionalFormatting>
  <conditionalFormatting sqref="C621:N624">
    <cfRule type="cellIs" dxfId="2186" priority="982" operator="lessThan">
      <formula>0</formula>
    </cfRule>
  </conditionalFormatting>
  <conditionalFormatting sqref="Q624">
    <cfRule type="cellIs" dxfId="2185" priority="979" operator="lessThan">
      <formula>0</formula>
    </cfRule>
  </conditionalFormatting>
  <conditionalFormatting sqref="H621">
    <cfRule type="cellIs" dxfId="2184" priority="975" operator="lessThan">
      <formula>0</formula>
    </cfRule>
  </conditionalFormatting>
  <conditionalFormatting sqref="P621:P624">
    <cfRule type="cellIs" dxfId="2183" priority="984" operator="lessThan">
      <formula>0</formula>
    </cfRule>
  </conditionalFormatting>
  <conditionalFormatting sqref="C622:J622">
    <cfRule type="cellIs" dxfId="2182" priority="980" operator="lessThan">
      <formula>0</formula>
    </cfRule>
  </conditionalFormatting>
  <conditionalFormatting sqref="H622:H624">
    <cfRule type="cellIs" dxfId="2181" priority="977" operator="lessThan">
      <formula>0</formula>
    </cfRule>
  </conditionalFormatting>
  <conditionalFormatting sqref="I622 K621:N622 C623:N624">
    <cfRule type="cellIs" dxfId="2180" priority="983" operator="lessThan">
      <formula>0</formula>
    </cfRule>
  </conditionalFormatting>
  <conditionalFormatting sqref="Q621:Q623">
    <cfRule type="cellIs" dxfId="2179" priority="985" operator="lessThan">
      <formula>0</formula>
    </cfRule>
  </conditionalFormatting>
  <conditionalFormatting sqref="B620">
    <cfRule type="cellIs" dxfId="2178" priority="974" operator="lessThan">
      <formula>0</formula>
    </cfRule>
  </conditionalFormatting>
  <conditionalFormatting sqref="C626:N629">
    <cfRule type="cellIs" dxfId="2177" priority="970" operator="lessThan">
      <formula>0</formula>
    </cfRule>
  </conditionalFormatting>
  <conditionalFormatting sqref="Q629">
    <cfRule type="cellIs" dxfId="2176" priority="967" operator="lessThan">
      <formula>0</formula>
    </cfRule>
  </conditionalFormatting>
  <conditionalFormatting sqref="H626">
    <cfRule type="cellIs" dxfId="2175" priority="963" operator="lessThan">
      <formula>0</formula>
    </cfRule>
  </conditionalFormatting>
  <conditionalFormatting sqref="H626:H629">
    <cfRule type="cellIs" dxfId="2174" priority="964" operator="lessThan">
      <formula>0</formula>
    </cfRule>
  </conditionalFormatting>
  <conditionalFormatting sqref="P626:P629">
    <cfRule type="cellIs" dxfId="2173" priority="972" operator="lessThan">
      <formula>0</formula>
    </cfRule>
  </conditionalFormatting>
  <conditionalFormatting sqref="C627:J627">
    <cfRule type="cellIs" dxfId="2172" priority="968" operator="lessThan">
      <formula>0</formula>
    </cfRule>
  </conditionalFormatting>
  <conditionalFormatting sqref="H627:H629">
    <cfRule type="cellIs" dxfId="2171" priority="965" operator="lessThan">
      <formula>0</formula>
    </cfRule>
  </conditionalFormatting>
  <conditionalFormatting sqref="I627 K626:N627 C628:N629">
    <cfRule type="cellIs" dxfId="2170" priority="971" operator="lessThan">
      <formula>0</formula>
    </cfRule>
  </conditionalFormatting>
  <conditionalFormatting sqref="Q626:Q628">
    <cfRule type="cellIs" dxfId="2169" priority="973" operator="lessThan">
      <formula>0</formula>
    </cfRule>
  </conditionalFormatting>
  <conditionalFormatting sqref="C351:I351">
    <cfRule type="cellIs" dxfId="2168" priority="959" operator="lessThan">
      <formula>0</formula>
    </cfRule>
  </conditionalFormatting>
  <conditionalFormatting sqref="C353:I354">
    <cfRule type="cellIs" dxfId="2167" priority="960" operator="lessThan">
      <formula>0</formula>
    </cfRule>
  </conditionalFormatting>
  <conditionalFormatting sqref="P506:Q506">
    <cfRule type="cellIs" dxfId="2166" priority="943" operator="lessThan">
      <formula>0</formula>
    </cfRule>
  </conditionalFormatting>
  <conditionalFormatting sqref="P499:P502">
    <cfRule type="cellIs" dxfId="2165" priority="944" operator="lessThan">
      <formula>0</formula>
    </cfRule>
  </conditionalFormatting>
  <conditionalFormatting sqref="Q611:Q613">
    <cfRule type="cellIs" dxfId="2164" priority="906" operator="lessThan">
      <formula>0</formula>
    </cfRule>
  </conditionalFormatting>
  <conditionalFormatting sqref="B498">
    <cfRule type="cellIs" dxfId="2163" priority="961" operator="lessThan">
      <formula>0</formula>
    </cfRule>
  </conditionalFormatting>
  <conditionalFormatting sqref="N427">
    <cfRule type="cellIs" dxfId="2162" priority="680" operator="lessThan">
      <formula>0</formula>
    </cfRule>
  </conditionalFormatting>
  <conditionalFormatting sqref="C352:I352">
    <cfRule type="cellIs" dxfId="2161" priority="958" operator="lessThan">
      <formula>0</formula>
    </cfRule>
  </conditionalFormatting>
  <conditionalFormatting sqref="C355:I355">
    <cfRule type="cellIs" dxfId="2160" priority="957" operator="lessThan">
      <formula>0</formula>
    </cfRule>
  </conditionalFormatting>
  <conditionalFormatting sqref="C365:I366">
    <cfRule type="cellIs" dxfId="2159" priority="956" operator="lessThan">
      <formula>0</formula>
    </cfRule>
  </conditionalFormatting>
  <conditionalFormatting sqref="C363:I363">
    <cfRule type="cellIs" dxfId="2158" priority="955" operator="lessThan">
      <formula>0</formula>
    </cfRule>
  </conditionalFormatting>
  <conditionalFormatting sqref="C364:I364">
    <cfRule type="cellIs" dxfId="2157" priority="954" operator="lessThan">
      <formula>0</formula>
    </cfRule>
  </conditionalFormatting>
  <conditionalFormatting sqref="C367:I367">
    <cfRule type="cellIs" dxfId="2156" priority="953" operator="lessThan">
      <formula>0</formula>
    </cfRule>
  </conditionalFormatting>
  <conditionalFormatting sqref="C593:I596">
    <cfRule type="cellIs" dxfId="2155" priority="951" operator="lessThan">
      <formula>0</formula>
    </cfRule>
  </conditionalFormatting>
  <conditionalFormatting sqref="C594:I594">
    <cfRule type="cellIs" dxfId="2154" priority="950" operator="lessThan">
      <formula>0</formula>
    </cfRule>
  </conditionalFormatting>
  <conditionalFormatting sqref="C595:I596">
    <cfRule type="cellIs" dxfId="2153" priority="952" operator="lessThan">
      <formula>0</formula>
    </cfRule>
  </conditionalFormatting>
  <conditionalFormatting sqref="Q551">
    <cfRule type="cellIs" dxfId="2152" priority="932" operator="lessThan">
      <formula>0</formula>
    </cfRule>
  </conditionalFormatting>
  <conditionalFormatting sqref="Q551">
    <cfRule type="cellIs" dxfId="2151" priority="933" operator="lessThan">
      <formula>0</formula>
    </cfRule>
  </conditionalFormatting>
  <conditionalFormatting sqref="C599:I602">
    <cfRule type="cellIs" dxfId="2150" priority="948" operator="lessThan">
      <formula>0</formula>
    </cfRule>
  </conditionalFormatting>
  <conditionalFormatting sqref="C600:I600">
    <cfRule type="cellIs" dxfId="2149" priority="947" operator="lessThan">
      <formula>0</formula>
    </cfRule>
  </conditionalFormatting>
  <conditionalFormatting sqref="C601:I602">
    <cfRule type="cellIs" dxfId="2148" priority="949" operator="lessThan">
      <formula>0</formula>
    </cfRule>
  </conditionalFormatting>
  <conditionalFormatting sqref="C461:C464">
    <cfRule type="cellIs" dxfId="2147" priority="946" operator="lessThan">
      <formula>0</formula>
    </cfRule>
  </conditionalFormatting>
  <conditionalFormatting sqref="P468:P471">
    <cfRule type="cellIs" dxfId="2146" priority="945" operator="lessThan">
      <formula>0</formula>
    </cfRule>
  </conditionalFormatting>
  <conditionalFormatting sqref="Q507:Q510">
    <cfRule type="cellIs" dxfId="2145" priority="942" operator="lessThan">
      <formula>0</formula>
    </cfRule>
  </conditionalFormatting>
  <conditionalFormatting sqref="Q511:Q512">
    <cfRule type="cellIs" dxfId="2144" priority="941" operator="lessThan">
      <formula>0</formula>
    </cfRule>
  </conditionalFormatting>
  <conditionalFormatting sqref="Q512">
    <cfRule type="cellIs" dxfId="2143" priority="940" operator="lessThan">
      <formula>0</formula>
    </cfRule>
  </conditionalFormatting>
  <conditionalFormatting sqref="Q511">
    <cfRule type="cellIs" dxfId="2142" priority="939" operator="lessThan">
      <formula>0</formula>
    </cfRule>
  </conditionalFormatting>
  <conditionalFormatting sqref="P507:P510">
    <cfRule type="cellIs" dxfId="2141" priority="938" operator="lessThan">
      <formula>0</formula>
    </cfRule>
  </conditionalFormatting>
  <conditionalFormatting sqref="B506">
    <cfRule type="cellIs" dxfId="2140" priority="937" operator="lessThan">
      <formula>0</formula>
    </cfRule>
  </conditionalFormatting>
  <conditionalFormatting sqref="C611:N614">
    <cfRule type="cellIs" dxfId="2139" priority="903" operator="lessThan">
      <formula>0</formula>
    </cfRule>
  </conditionalFormatting>
  <conditionalFormatting sqref="Q614">
    <cfRule type="cellIs" dxfId="2138" priority="900" operator="lessThan">
      <formula>0</formula>
    </cfRule>
  </conditionalFormatting>
  <conditionalFormatting sqref="P547:P550">
    <cfRule type="cellIs" dxfId="2137" priority="931" operator="lessThan">
      <formula>0</formula>
    </cfRule>
  </conditionalFormatting>
  <conditionalFormatting sqref="H611:H614">
    <cfRule type="cellIs" dxfId="2136" priority="897" operator="lessThan">
      <formula>0</formula>
    </cfRule>
  </conditionalFormatting>
  <conditionalFormatting sqref="Q504">
    <cfRule type="cellIs" dxfId="2135" priority="936" operator="lessThan">
      <formula>0</formula>
    </cfRule>
  </conditionalFormatting>
  <conditionalFormatting sqref="Q547:Q550 Q552 Q554:Q560">
    <cfRule type="cellIs" dxfId="2134" priority="935" operator="lessThan">
      <formula>0</formula>
    </cfRule>
  </conditionalFormatting>
  <conditionalFormatting sqref="P546">
    <cfRule type="cellIs" dxfId="2133" priority="934" operator="lessThan">
      <formula>0</formula>
    </cfRule>
  </conditionalFormatting>
  <conditionalFormatting sqref="P554:P558">
    <cfRule type="cellIs" dxfId="2132" priority="930" operator="lessThan">
      <formula>0</formula>
    </cfRule>
  </conditionalFormatting>
  <conditionalFormatting sqref="Q570:Q573 Q575">
    <cfRule type="cellIs" dxfId="2131" priority="928" operator="lessThan">
      <formula>0</formula>
    </cfRule>
  </conditionalFormatting>
  <conditionalFormatting sqref="B546">
    <cfRule type="cellIs" dxfId="2130" priority="929" operator="lessThan">
      <formula>0</formula>
    </cfRule>
  </conditionalFormatting>
  <conditionalFormatting sqref="P569">
    <cfRule type="cellIs" dxfId="2129" priority="927" operator="lessThan">
      <formula>0</formula>
    </cfRule>
  </conditionalFormatting>
  <conditionalFormatting sqref="Q574">
    <cfRule type="cellIs" dxfId="2128" priority="926" operator="lessThan">
      <formula>0</formula>
    </cfRule>
  </conditionalFormatting>
  <conditionalFormatting sqref="Q574">
    <cfRule type="cellIs" dxfId="2127" priority="925" operator="lessThan">
      <formula>0</formula>
    </cfRule>
  </conditionalFormatting>
  <conditionalFormatting sqref="P570:P573">
    <cfRule type="cellIs" dxfId="2126" priority="924" operator="lessThan">
      <formula>0</formula>
    </cfRule>
  </conditionalFormatting>
  <conditionalFormatting sqref="Q582 Q577:Q580">
    <cfRule type="cellIs" dxfId="2125" priority="922" operator="lessThan">
      <formula>0</formula>
    </cfRule>
  </conditionalFormatting>
  <conditionalFormatting sqref="Q581">
    <cfRule type="cellIs" dxfId="2124" priority="920" operator="lessThan">
      <formula>0</formula>
    </cfRule>
  </conditionalFormatting>
  <conditionalFormatting sqref="B569">
    <cfRule type="cellIs" dxfId="2123" priority="923" operator="lessThan">
      <formula>0</formula>
    </cfRule>
  </conditionalFormatting>
  <conditionalFormatting sqref="P576">
    <cfRule type="cellIs" dxfId="2122" priority="921" operator="lessThan">
      <formula>0</formula>
    </cfRule>
  </conditionalFormatting>
  <conditionalFormatting sqref="P577:P580">
    <cfRule type="cellIs" dxfId="2121" priority="918" operator="lessThan">
      <formula>0</formula>
    </cfRule>
  </conditionalFormatting>
  <conditionalFormatting sqref="Q581">
    <cfRule type="cellIs" dxfId="2120" priority="919" operator="lessThan">
      <formula>0</formula>
    </cfRule>
  </conditionalFormatting>
  <conditionalFormatting sqref="P605:P607 P609">
    <cfRule type="cellIs" dxfId="2119" priority="916" operator="lessThan">
      <formula>0</formula>
    </cfRule>
  </conditionalFormatting>
  <conditionalFormatting sqref="Q605:Q607">
    <cfRule type="cellIs" dxfId="2118" priority="917" operator="lessThan">
      <formula>0</formula>
    </cfRule>
  </conditionalFormatting>
  <conditionalFormatting sqref="C607:I607">
    <cfRule type="cellIs" dxfId="2117" priority="909" operator="lessThan">
      <formula>0</formula>
    </cfRule>
  </conditionalFormatting>
  <conditionalFormatting sqref="C605:I607">
    <cfRule type="cellIs" dxfId="2116" priority="908" operator="lessThan">
      <formula>0</formula>
    </cfRule>
  </conditionalFormatting>
  <conditionalFormatting sqref="B604">
    <cfRule type="cellIs" dxfId="2115" priority="910" operator="lessThan">
      <formula>0</formula>
    </cfRule>
  </conditionalFormatting>
  <conditionalFormatting sqref="J605:N607">
    <cfRule type="cellIs" dxfId="2114" priority="914" operator="lessThan">
      <formula>0</formula>
    </cfRule>
  </conditionalFormatting>
  <conditionalFormatting sqref="P611:P614">
    <cfRule type="cellIs" dxfId="2113" priority="905" operator="lessThan">
      <formula>0</formula>
    </cfRule>
  </conditionalFormatting>
  <conditionalFormatting sqref="Q608:Q609">
    <cfRule type="cellIs" dxfId="2112" priority="911" operator="lessThan">
      <formula>0</formula>
    </cfRule>
  </conditionalFormatting>
  <conditionalFormatting sqref="C433:M433">
    <cfRule type="cellIs" dxfId="2111" priority="678" operator="lessThan">
      <formula>0</formula>
    </cfRule>
  </conditionalFormatting>
  <conditionalFormatting sqref="Q608:Q609">
    <cfRule type="cellIs" dxfId="2110" priority="912" operator="lessThan">
      <formula>0</formula>
    </cfRule>
  </conditionalFormatting>
  <conditionalFormatting sqref="J606">
    <cfRule type="cellIs" dxfId="2109" priority="913" operator="lessThan">
      <formula>0</formula>
    </cfRule>
  </conditionalFormatting>
  <conditionalFormatting sqref="J607:N607 K605:N606">
    <cfRule type="cellIs" dxfId="2108" priority="915" operator="lessThan">
      <formula>0</formula>
    </cfRule>
  </conditionalFormatting>
  <conditionalFormatting sqref="I612 K611:N612 C613:N614">
    <cfRule type="cellIs" dxfId="2107" priority="904" operator="lessThan">
      <formula>0</formula>
    </cfRule>
  </conditionalFormatting>
  <conditionalFormatting sqref="N427">
    <cfRule type="cellIs" dxfId="2106" priority="681" operator="lessThan">
      <formula>0</formula>
    </cfRule>
  </conditionalFormatting>
  <conditionalFormatting sqref="B429:N429">
    <cfRule type="cellIs" dxfId="2105" priority="673" operator="lessThan">
      <formula>0</formula>
    </cfRule>
  </conditionalFormatting>
  <conditionalFormatting sqref="C606:I606">
    <cfRule type="cellIs" dxfId="2104" priority="907" operator="lessThan">
      <formula>0</formula>
    </cfRule>
  </conditionalFormatting>
  <conditionalFormatting sqref="B429:N429">
    <cfRule type="cellIs" dxfId="2103" priority="674" operator="lessThan">
      <formula>0</formula>
    </cfRule>
  </conditionalFormatting>
  <conditionalFormatting sqref="H433">
    <cfRule type="cellIs" dxfId="2102" priority="677" operator="lessThan">
      <formula>0</formula>
    </cfRule>
  </conditionalFormatting>
  <conditionalFormatting sqref="B433">
    <cfRule type="cellIs" dxfId="2101" priority="676" operator="lessThan">
      <formula>0</formula>
    </cfRule>
  </conditionalFormatting>
  <conditionalFormatting sqref="B433">
    <cfRule type="cellIs" dxfId="2100" priority="675" operator="lessThan">
      <formula>0</formula>
    </cfRule>
  </conditionalFormatting>
  <conditionalFormatting sqref="B429:N429">
    <cfRule type="cellIs" dxfId="2099" priority="671" operator="lessThan">
      <formula>0</formula>
    </cfRule>
  </conditionalFormatting>
  <conditionalFormatting sqref="B429:N429">
    <cfRule type="cellIs" dxfId="2098" priority="672" operator="lessThan">
      <formula>0</formula>
    </cfRule>
  </conditionalFormatting>
  <conditionalFormatting sqref="B435:N435">
    <cfRule type="cellIs" dxfId="2097" priority="658" operator="lessThan">
      <formula>0</formula>
    </cfRule>
  </conditionalFormatting>
  <conditionalFormatting sqref="H611">
    <cfRule type="cellIs" dxfId="2096" priority="896" operator="lessThan">
      <formula>0</formula>
    </cfRule>
  </conditionalFormatting>
  <conditionalFormatting sqref="C433:M433">
    <cfRule type="cellIs" dxfId="2095" priority="679" operator="lessThan">
      <formula>0</formula>
    </cfRule>
  </conditionalFormatting>
  <conditionalFormatting sqref="H612:H614">
    <cfRule type="cellIs" dxfId="2094" priority="898" operator="lessThan">
      <formula>0</formula>
    </cfRule>
  </conditionalFormatting>
  <conditionalFormatting sqref="Q614">
    <cfRule type="cellIs" dxfId="2093" priority="899" operator="lessThan">
      <formula>0</formula>
    </cfRule>
  </conditionalFormatting>
  <conditionalFormatting sqref="I611">
    <cfRule type="cellIs" dxfId="2092" priority="902" operator="lessThan">
      <formula>0</formula>
    </cfRule>
  </conditionalFormatting>
  <conditionalFormatting sqref="N439">
    <cfRule type="cellIs" dxfId="2091" priority="651" operator="lessThan">
      <formula>0</formula>
    </cfRule>
  </conditionalFormatting>
  <conditionalFormatting sqref="C612:J612">
    <cfRule type="cellIs" dxfId="2090" priority="901" operator="lessThan">
      <formula>0</formula>
    </cfRule>
  </conditionalFormatting>
  <conditionalFormatting sqref="B610">
    <cfRule type="cellIs" dxfId="2089" priority="895" operator="lessThan">
      <formula>0</formula>
    </cfRule>
  </conditionalFormatting>
  <conditionalFormatting sqref="B435:N435">
    <cfRule type="cellIs" dxfId="2088" priority="657" operator="lessThan">
      <formula>0</formula>
    </cfRule>
  </conditionalFormatting>
  <conditionalFormatting sqref="C445:M445">
    <cfRule type="cellIs" dxfId="2087" priority="648" operator="lessThan">
      <formula>0</formula>
    </cfRule>
  </conditionalFormatting>
  <conditionalFormatting sqref="C445:M445">
    <cfRule type="cellIs" dxfId="2086" priority="649" operator="lessThan">
      <formula>0</formula>
    </cfRule>
  </conditionalFormatting>
  <conditionalFormatting sqref="B435:N435">
    <cfRule type="cellIs" dxfId="2085" priority="656" operator="lessThan">
      <formula>0</formula>
    </cfRule>
  </conditionalFormatting>
  <conditionalFormatting sqref="N438">
    <cfRule type="cellIs" dxfId="2084" priority="652" operator="lessThan">
      <formula>0</formula>
    </cfRule>
  </conditionalFormatting>
  <conditionalFormatting sqref="B435:N435">
    <cfRule type="cellIs" dxfId="2083" priority="655" operator="lessThan">
      <formula>0</formula>
    </cfRule>
  </conditionalFormatting>
  <conditionalFormatting sqref="B435:N435">
    <cfRule type="cellIs" dxfId="2082" priority="653" operator="lessThan">
      <formula>0</formula>
    </cfRule>
  </conditionalFormatting>
  <conditionalFormatting sqref="B598">
    <cfRule type="cellIs" dxfId="2081" priority="894" operator="lessThan">
      <formula>0</formula>
    </cfRule>
  </conditionalFormatting>
  <conditionalFormatting sqref="N439">
    <cfRule type="cellIs" dxfId="2080" priority="650" operator="lessThan">
      <formula>0</formula>
    </cfRule>
  </conditionalFormatting>
  <conditionalFormatting sqref="B435:N435">
    <cfRule type="cellIs" dxfId="2079" priority="654" operator="lessThan">
      <formula>0</formula>
    </cfRule>
  </conditionalFormatting>
  <conditionalFormatting sqref="B598">
    <cfRule type="cellIs" dxfId="2078" priority="893" operator="lessThan">
      <formula>0</formula>
    </cfRule>
  </conditionalFormatting>
  <conditionalFormatting sqref="B641">
    <cfRule type="cellIs" dxfId="2077" priority="881" operator="lessThan">
      <formula>0</formula>
    </cfRule>
  </conditionalFormatting>
  <conditionalFormatting sqref="B591">
    <cfRule type="cellIs" dxfId="2076" priority="891" operator="lessThan">
      <formula>0</formula>
    </cfRule>
  </conditionalFormatting>
  <conditionalFormatting sqref="B591">
    <cfRule type="cellIs" dxfId="2075" priority="892" operator="lessThan">
      <formula>0</formula>
    </cfRule>
  </conditionalFormatting>
  <conditionalFormatting sqref="B609">
    <cfRule type="cellIs" dxfId="2074" priority="889" operator="lessThan">
      <formula>0</formula>
    </cfRule>
  </conditionalFormatting>
  <conditionalFormatting sqref="B609">
    <cfRule type="cellIs" dxfId="2073"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72" priority="888" operator="lessThan">
      <formula>0</formula>
    </cfRule>
  </conditionalFormatting>
  <conditionalFormatting sqref="B646">
    <cfRule type="cellIs" dxfId="2071" priority="885" operator="lessThan">
      <formula>0</formula>
    </cfRule>
  </conditionalFormatting>
  <conditionalFormatting sqref="B631">
    <cfRule type="cellIs" dxfId="2070" priority="887" operator="lessThan">
      <formula>0</formula>
    </cfRule>
  </conditionalFormatting>
  <conditionalFormatting sqref="B635">
    <cfRule type="cellIs" dxfId="2069" priority="886" operator="lessThan">
      <formula>0</formula>
    </cfRule>
  </conditionalFormatting>
  <conditionalFormatting sqref="B662">
    <cfRule type="cellIs" dxfId="2068" priority="884" operator="lessThan">
      <formula>0</formula>
    </cfRule>
  </conditionalFormatting>
  <conditionalFormatting sqref="B671">
    <cfRule type="cellIs" dxfId="2067" priority="883" operator="lessThan">
      <formula>0</formula>
    </cfRule>
  </conditionalFormatting>
  <conditionalFormatting sqref="I674:N674 P672:Q675">
    <cfRule type="cellIs" dxfId="2066" priority="882" operator="lessThan">
      <formula>0</formula>
    </cfRule>
  </conditionalFormatting>
  <conditionalFormatting sqref="P641">
    <cfRule type="cellIs" dxfId="2065" priority="879" operator="lessThan">
      <formula>0</formula>
    </cfRule>
  </conditionalFormatting>
  <conditionalFormatting sqref="P641">
    <cfRule type="cellIs" dxfId="2064" priority="880" operator="lessThan">
      <formula>0</formula>
    </cfRule>
  </conditionalFormatting>
  <conditionalFormatting sqref="P422:Q422 Q423:Q425">
    <cfRule type="cellIs" dxfId="2063" priority="866" operator="lessThan">
      <formula>0</formula>
    </cfRule>
  </conditionalFormatting>
  <conditionalFormatting sqref="B416">
    <cfRule type="cellIs" dxfId="2062" priority="867" operator="lessThan">
      <formula>0</formula>
    </cfRule>
  </conditionalFormatting>
  <conditionalFormatting sqref="P423:P425">
    <cfRule type="cellIs" dxfId="2061" priority="864" operator="lessThan">
      <formula>0</formula>
    </cfRule>
  </conditionalFormatting>
  <conditionalFormatting sqref="P422">
    <cfRule type="cellIs" dxfId="2060" priority="865" operator="lessThan">
      <formula>0</formula>
    </cfRule>
  </conditionalFormatting>
  <conditionalFormatting sqref="Q426">
    <cfRule type="cellIs" dxfId="2059" priority="862" operator="lessThan">
      <formula>0</formula>
    </cfRule>
  </conditionalFormatting>
  <conditionalFormatting sqref="Q427">
    <cfRule type="cellIs" dxfId="2058" priority="863" operator="lessThan">
      <formula>0</formula>
    </cfRule>
  </conditionalFormatting>
  <conditionalFormatting sqref="B422">
    <cfRule type="cellIs" dxfId="2057" priority="860" operator="lessThan">
      <formula>0</formula>
    </cfRule>
  </conditionalFormatting>
  <conditionalFormatting sqref="Q426">
    <cfRule type="cellIs" dxfId="2056" priority="861" operator="lessThan">
      <formula>0</formula>
    </cfRule>
  </conditionalFormatting>
  <conditionalFormatting sqref="B454:N454">
    <cfRule type="cellIs" dxfId="2055" priority="611" operator="lessThan">
      <formula>0</formula>
    </cfRule>
  </conditionalFormatting>
  <conditionalFormatting sqref="B454:N454">
    <cfRule type="cellIs" dxfId="2054" priority="612" operator="lessThan">
      <formula>0</formula>
    </cfRule>
  </conditionalFormatting>
  <conditionalFormatting sqref="C652:I652">
    <cfRule type="cellIs" dxfId="2053" priority="878" operator="lessThan">
      <formula>0</formula>
    </cfRule>
  </conditionalFormatting>
  <conditionalFormatting sqref="C653:I653">
    <cfRule type="cellIs" dxfId="2052" priority="877" operator="lessThan">
      <formula>0</formula>
    </cfRule>
  </conditionalFormatting>
  <conditionalFormatting sqref="C658:M658">
    <cfRule type="cellIs" dxfId="2051" priority="876" operator="lessThan">
      <formula>0</formula>
    </cfRule>
  </conditionalFormatting>
  <conditionalFormatting sqref="C647:N647">
    <cfRule type="cellIs" dxfId="2050" priority="875" operator="lessThan">
      <formula>0</formula>
    </cfRule>
  </conditionalFormatting>
  <conditionalFormatting sqref="P650">
    <cfRule type="cellIs" dxfId="2049" priority="874" operator="lessThan">
      <formula>0</formula>
    </cfRule>
  </conditionalFormatting>
  <conditionalFormatting sqref="P417:P419">
    <cfRule type="cellIs" dxfId="2048" priority="871" operator="lessThan">
      <formula>0</formula>
    </cfRule>
  </conditionalFormatting>
  <conditionalFormatting sqref="Q420">
    <cfRule type="cellIs" dxfId="2047" priority="868" operator="lessThan">
      <formula>0</formula>
    </cfRule>
  </conditionalFormatting>
  <conditionalFormatting sqref="Q421">
    <cfRule type="cellIs" dxfId="2046" priority="870" operator="lessThan">
      <formula>0</formula>
    </cfRule>
  </conditionalFormatting>
  <conditionalFormatting sqref="P416:Q416 Q417:Q419">
    <cfRule type="cellIs" dxfId="2045" priority="873" operator="lessThan">
      <formula>0</formula>
    </cfRule>
  </conditionalFormatting>
  <conditionalFormatting sqref="P416">
    <cfRule type="cellIs" dxfId="2044" priority="872" operator="lessThan">
      <formula>0</formula>
    </cfRule>
  </conditionalFormatting>
  <conditionalFormatting sqref="Q420">
    <cfRule type="cellIs" dxfId="2043" priority="869" operator="lessThan">
      <formula>0</formula>
    </cfRule>
  </conditionalFormatting>
  <conditionalFormatting sqref="B454:N454">
    <cfRule type="cellIs" dxfId="2042" priority="610" operator="lessThan">
      <formula>0</formula>
    </cfRule>
  </conditionalFormatting>
  <conditionalFormatting sqref="B454:N454">
    <cfRule type="cellIs" dxfId="2041" priority="609" operator="lessThan">
      <formula>0</formula>
    </cfRule>
  </conditionalFormatting>
  <conditionalFormatting sqref="B454:N454">
    <cfRule type="cellIs" dxfId="2040" priority="608" operator="lessThan">
      <formula>0</formula>
    </cfRule>
  </conditionalFormatting>
  <conditionalFormatting sqref="B454:N454">
    <cfRule type="cellIs" dxfId="2039" priority="606" operator="lessThan">
      <formula>0</formula>
    </cfRule>
  </conditionalFormatting>
  <conditionalFormatting sqref="B454:N454">
    <cfRule type="cellIs" dxfId="2038" priority="607" operator="lessThan">
      <formula>0</formula>
    </cfRule>
  </conditionalFormatting>
  <conditionalFormatting sqref="N457">
    <cfRule type="cellIs" dxfId="2037" priority="604" operator="lessThan">
      <formula>0</formula>
    </cfRule>
  </conditionalFormatting>
  <conditionalFormatting sqref="B454:N454">
    <cfRule type="cellIs" dxfId="2036" priority="605" operator="lessThan">
      <formula>0</formula>
    </cfRule>
  </conditionalFormatting>
  <conditionalFormatting sqref="N458">
    <cfRule type="cellIs" dxfId="2035" priority="603" operator="lessThan">
      <formula>0</formula>
    </cfRule>
  </conditionalFormatting>
  <conditionalFormatting sqref="P530">
    <cfRule type="cellIs" dxfId="2034" priority="325" operator="lessThan">
      <formula>0</formula>
    </cfRule>
  </conditionalFormatting>
  <conditionalFormatting sqref="N458">
    <cfRule type="cellIs" dxfId="2033" priority="602" operator="lessThan">
      <formula>0</formula>
    </cfRule>
  </conditionalFormatting>
  <conditionalFormatting sqref="D461:N464">
    <cfRule type="cellIs" dxfId="2032" priority="599" operator="lessThan">
      <formula>0</formula>
    </cfRule>
  </conditionalFormatting>
  <conditionalFormatting sqref="P538">
    <cfRule type="cellIs" dxfId="2031" priority="322" operator="lessThan">
      <formula>0</formula>
    </cfRule>
  </conditionalFormatting>
  <conditionalFormatting sqref="B461:B464">
    <cfRule type="cellIs" dxfId="2030" priority="596" operator="lessThan">
      <formula>0</formula>
    </cfRule>
  </conditionalFormatting>
  <conditionalFormatting sqref="P553">
    <cfRule type="cellIs" dxfId="2029" priority="319" operator="lessThan">
      <formula>0</formula>
    </cfRule>
  </conditionalFormatting>
  <conditionalFormatting sqref="B512">
    <cfRule type="cellIs" dxfId="2028" priority="593" operator="lessThan">
      <formula>0</formula>
    </cfRule>
  </conditionalFormatting>
  <conditionalFormatting sqref="C512">
    <cfRule type="cellIs" dxfId="2027" priority="590" operator="lessThan">
      <formula>0</formula>
    </cfRule>
  </conditionalFormatting>
  <conditionalFormatting sqref="P561">
    <cfRule type="cellIs" dxfId="2026" priority="316" operator="lessThan">
      <formula>0</formula>
    </cfRule>
  </conditionalFormatting>
  <conditionalFormatting sqref="P590">
    <cfRule type="cellIs" dxfId="2025" priority="313" operator="lessThan">
      <formula>0</formula>
    </cfRule>
  </conditionalFormatting>
  <conditionalFormatting sqref="N365">
    <cfRule type="cellIs" dxfId="2024" priority="859" operator="lessThan">
      <formula>0</formula>
    </cfRule>
  </conditionalFormatting>
  <conditionalFormatting sqref="N371">
    <cfRule type="cellIs" dxfId="2023" priority="858" operator="lessThan">
      <formula>0</formula>
    </cfRule>
  </conditionalFormatting>
  <conditionalFormatting sqref="N377">
    <cfRule type="cellIs" dxfId="2022" priority="857" operator="lessThan">
      <formula>0</formula>
    </cfRule>
  </conditionalFormatting>
  <conditionalFormatting sqref="N359">
    <cfRule type="cellIs" dxfId="2021" priority="856" operator="lessThan">
      <formula>0</formula>
    </cfRule>
  </conditionalFormatting>
  <conditionalFormatting sqref="B376">
    <cfRule type="cellIs" dxfId="2020" priority="840" operator="lessThan">
      <formula>0</formula>
    </cfRule>
  </conditionalFormatting>
  <conditionalFormatting sqref="B588">
    <cfRule type="cellIs" dxfId="2019" priority="850" operator="lessThan">
      <formula>0</formula>
    </cfRule>
  </conditionalFormatting>
  <conditionalFormatting sqref="B371:B372">
    <cfRule type="cellIs" dxfId="2018" priority="845" operator="lessThan">
      <formula>0</formula>
    </cfRule>
  </conditionalFormatting>
  <conditionalFormatting sqref="B377:B378">
    <cfRule type="cellIs" dxfId="2017" priority="842" operator="lessThan">
      <formula>0</formula>
    </cfRule>
  </conditionalFormatting>
  <conditionalFormatting sqref="C351:M354">
    <cfRule type="cellIs" dxfId="2016" priority="855" operator="lessThan">
      <formula>0</formula>
    </cfRule>
  </conditionalFormatting>
  <conditionalFormatting sqref="B428">
    <cfRule type="cellIs" dxfId="2015" priority="854" operator="lessThan">
      <formula>0</formula>
    </cfRule>
  </conditionalFormatting>
  <conditionalFormatting sqref="B428">
    <cfRule type="cellIs" dxfId="2014" priority="853" operator="lessThan">
      <formula>0</formula>
    </cfRule>
  </conditionalFormatting>
  <conditionalFormatting sqref="B391 B397 B381:B385 B375:B379 B369:B373 B363:B367 B357:B361 B351:B355">
    <cfRule type="cellIs" dxfId="2013" priority="852" operator="lessThan">
      <formula>0</formula>
    </cfRule>
  </conditionalFormatting>
  <conditionalFormatting sqref="B359:B360">
    <cfRule type="cellIs" dxfId="2012" priority="848" operator="lessThan">
      <formula>0</formula>
    </cfRule>
  </conditionalFormatting>
  <conditionalFormatting sqref="B357">
    <cfRule type="cellIs" dxfId="2011" priority="847" operator="lessThan">
      <formula>0</formula>
    </cfRule>
  </conditionalFormatting>
  <conditionalFormatting sqref="B585:B587">
    <cfRule type="cellIs" dxfId="2010" priority="851" operator="lessThan">
      <formula>0</formula>
    </cfRule>
  </conditionalFormatting>
  <conditionalFormatting sqref="B584">
    <cfRule type="cellIs" dxfId="2009" priority="849" operator="lessThan">
      <formula>0</formula>
    </cfRule>
  </conditionalFormatting>
  <conditionalFormatting sqref="B397">
    <cfRule type="cellIs" dxfId="2008" priority="836" operator="lessThan">
      <formula>0</formula>
    </cfRule>
  </conditionalFormatting>
  <conditionalFormatting sqref="B358">
    <cfRule type="cellIs" dxfId="2007" priority="846" operator="lessThan">
      <formula>0</formula>
    </cfRule>
  </conditionalFormatting>
  <conditionalFormatting sqref="B369">
    <cfRule type="cellIs" dxfId="2006" priority="844" operator="lessThan">
      <formula>0</formula>
    </cfRule>
  </conditionalFormatting>
  <conditionalFormatting sqref="B370">
    <cfRule type="cellIs" dxfId="2005" priority="843" operator="lessThan">
      <formula>0</formula>
    </cfRule>
  </conditionalFormatting>
  <conditionalFormatting sqref="B375">
    <cfRule type="cellIs" dxfId="2004" priority="841" operator="lessThan">
      <formula>0</formula>
    </cfRule>
  </conditionalFormatting>
  <conditionalFormatting sqref="B383:B384">
    <cfRule type="cellIs" dxfId="2003" priority="839" operator="lessThan">
      <formula>0</formula>
    </cfRule>
  </conditionalFormatting>
  <conditionalFormatting sqref="B381">
    <cfRule type="cellIs" dxfId="2002" priority="838" operator="lessThan">
      <formula>0</formula>
    </cfRule>
  </conditionalFormatting>
  <conditionalFormatting sqref="B382">
    <cfRule type="cellIs" dxfId="2001" priority="837" operator="lessThan">
      <formula>0</formula>
    </cfRule>
  </conditionalFormatting>
  <conditionalFormatting sqref="B391">
    <cfRule type="cellIs" dxfId="2000" priority="835" operator="lessThan">
      <formula>0</formula>
    </cfRule>
  </conditionalFormatting>
  <conditionalFormatting sqref="B385">
    <cfRule type="cellIs" dxfId="1999" priority="834" operator="lessThan">
      <formula>0</formula>
    </cfRule>
  </conditionalFormatting>
  <conditionalFormatting sqref="B379">
    <cfRule type="cellIs" dxfId="1998" priority="833" operator="lessThan">
      <formula>0</formula>
    </cfRule>
  </conditionalFormatting>
  <conditionalFormatting sqref="B373">
    <cfRule type="cellIs" dxfId="1997" priority="832" operator="lessThan">
      <formula>0</formula>
    </cfRule>
  </conditionalFormatting>
  <conditionalFormatting sqref="B361">
    <cfRule type="cellIs" dxfId="1996" priority="831" operator="lessThan">
      <formula>0</formula>
    </cfRule>
  </conditionalFormatting>
  <conditionalFormatting sqref="B621:B624">
    <cfRule type="cellIs" dxfId="1995" priority="826" operator="lessThan">
      <formula>0</formula>
    </cfRule>
  </conditionalFormatting>
  <conditionalFormatting sqref="B616:B619">
    <cfRule type="cellIs" dxfId="1994" priority="829" operator="lessThan">
      <formula>0</formula>
    </cfRule>
  </conditionalFormatting>
  <conditionalFormatting sqref="B617">
    <cfRule type="cellIs" dxfId="1993" priority="828" operator="lessThan">
      <formula>0</formula>
    </cfRule>
  </conditionalFormatting>
  <conditionalFormatting sqref="B618:B619">
    <cfRule type="cellIs" dxfId="1992" priority="830" operator="lessThan">
      <formula>0</formula>
    </cfRule>
  </conditionalFormatting>
  <conditionalFormatting sqref="B628:B629">
    <cfRule type="cellIs" dxfId="1991" priority="824" operator="lessThan">
      <formula>0</formula>
    </cfRule>
  </conditionalFormatting>
  <conditionalFormatting sqref="B622">
    <cfRule type="cellIs" dxfId="1990" priority="825" operator="lessThan">
      <formula>0</formula>
    </cfRule>
  </conditionalFormatting>
  <conditionalFormatting sqref="B623:B624">
    <cfRule type="cellIs" dxfId="1989" priority="827" operator="lessThan">
      <formula>0</formula>
    </cfRule>
  </conditionalFormatting>
  <conditionalFormatting sqref="B626:B629">
    <cfRule type="cellIs" dxfId="1988" priority="823" operator="lessThan">
      <formula>0</formula>
    </cfRule>
  </conditionalFormatting>
  <conditionalFormatting sqref="B627">
    <cfRule type="cellIs" dxfId="1987" priority="822" operator="lessThan">
      <formula>0</formula>
    </cfRule>
  </conditionalFormatting>
  <conditionalFormatting sqref="B365:B366">
    <cfRule type="cellIs" dxfId="1986" priority="817" operator="lessThan">
      <formula>0</formula>
    </cfRule>
  </conditionalFormatting>
  <conditionalFormatting sqref="B355">
    <cfRule type="cellIs" dxfId="1985" priority="818" operator="lessThan">
      <formula>0</formula>
    </cfRule>
  </conditionalFormatting>
  <conditionalFormatting sqref="B393:N393">
    <cfRule type="cellIs" dxfId="1984" priority="772" operator="lessThan">
      <formula>0</formula>
    </cfRule>
  </conditionalFormatting>
  <conditionalFormatting sqref="B387:N387">
    <cfRule type="cellIs" dxfId="1983" priority="783" operator="lessThan">
      <formula>0</formula>
    </cfRule>
  </conditionalFormatting>
  <conditionalFormatting sqref="B387:N387">
    <cfRule type="cellIs" dxfId="1982" priority="782" operator="lessThan">
      <formula>0</formula>
    </cfRule>
  </conditionalFormatting>
  <conditionalFormatting sqref="B353:B354">
    <cfRule type="cellIs" dxfId="1981" priority="821" operator="lessThan">
      <formula>0</formula>
    </cfRule>
  </conditionalFormatting>
  <conditionalFormatting sqref="B351">
    <cfRule type="cellIs" dxfId="1980" priority="820" operator="lessThan">
      <formula>0</formula>
    </cfRule>
  </conditionalFormatting>
  <conditionalFormatting sqref="B352">
    <cfRule type="cellIs" dxfId="1979" priority="819" operator="lessThan">
      <formula>0</formula>
    </cfRule>
  </conditionalFormatting>
  <conditionalFormatting sqref="B363">
    <cfRule type="cellIs" dxfId="1978" priority="816" operator="lessThan">
      <formula>0</formula>
    </cfRule>
  </conditionalFormatting>
  <conditionalFormatting sqref="B364">
    <cfRule type="cellIs" dxfId="1977" priority="815" operator="lessThan">
      <formula>0</formula>
    </cfRule>
  </conditionalFormatting>
  <conditionalFormatting sqref="B367">
    <cfRule type="cellIs" dxfId="1976" priority="814" operator="lessThan">
      <formula>0</formula>
    </cfRule>
  </conditionalFormatting>
  <conditionalFormatting sqref="B593:B596">
    <cfRule type="cellIs" dxfId="1975" priority="812" operator="lessThan">
      <formula>0</formula>
    </cfRule>
  </conditionalFormatting>
  <conditionalFormatting sqref="B594">
    <cfRule type="cellIs" dxfId="1974" priority="811" operator="lessThan">
      <formula>0</formula>
    </cfRule>
  </conditionalFormatting>
  <conditionalFormatting sqref="B595:B596">
    <cfRule type="cellIs" dxfId="1973" priority="813" operator="lessThan">
      <formula>0</formula>
    </cfRule>
  </conditionalFormatting>
  <conditionalFormatting sqref="B603">
    <cfRule type="cellIs" dxfId="1972" priority="806" operator="lessThan">
      <formula>0</formula>
    </cfRule>
  </conditionalFormatting>
  <conditionalFormatting sqref="B603">
    <cfRule type="cellIs" dxfId="1971" priority="807" operator="lessThan">
      <formula>0</formula>
    </cfRule>
  </conditionalFormatting>
  <conditionalFormatting sqref="B599:B602">
    <cfRule type="cellIs" dxfId="1970" priority="809" operator="lessThan">
      <formula>0</formula>
    </cfRule>
  </conditionalFormatting>
  <conditionalFormatting sqref="B600">
    <cfRule type="cellIs" dxfId="1969" priority="808" operator="lessThan">
      <formula>0</formula>
    </cfRule>
  </conditionalFormatting>
  <conditionalFormatting sqref="B601:B602">
    <cfRule type="cellIs" dxfId="1968" priority="810" operator="lessThan">
      <formula>0</formula>
    </cfRule>
  </conditionalFormatting>
  <conditionalFormatting sqref="N390">
    <cfRule type="cellIs" dxfId="1967" priority="777" operator="lessThan">
      <formula>0</formula>
    </cfRule>
  </conditionalFormatting>
  <conditionalFormatting sqref="B393:N393">
    <cfRule type="cellIs" dxfId="1966" priority="775" operator="lessThan">
      <formula>0</formula>
    </cfRule>
  </conditionalFormatting>
  <conditionalFormatting sqref="B571:B573">
    <cfRule type="cellIs" dxfId="1965" priority="805" operator="lessThan">
      <formula>0</formula>
    </cfRule>
  </conditionalFormatting>
  <conditionalFormatting sqref="B574">
    <cfRule type="cellIs" dxfId="1964" priority="804" operator="lessThan">
      <formula>0</formula>
    </cfRule>
  </conditionalFormatting>
  <conditionalFormatting sqref="B570">
    <cfRule type="cellIs" dxfId="1963" priority="803" operator="lessThan">
      <formula>0</formula>
    </cfRule>
  </conditionalFormatting>
  <conditionalFormatting sqref="B607:B608">
    <cfRule type="cellIs" dxfId="1962" priority="802" operator="lessThan">
      <formula>0</formula>
    </cfRule>
  </conditionalFormatting>
  <conditionalFormatting sqref="B605:B608">
    <cfRule type="cellIs" dxfId="1961" priority="801" operator="lessThan">
      <formula>0</formula>
    </cfRule>
  </conditionalFormatting>
  <conditionalFormatting sqref="B589">
    <cfRule type="cellIs" dxfId="1960" priority="527" operator="lessThan">
      <formula>0</formula>
    </cfRule>
  </conditionalFormatting>
  <conditionalFormatting sqref="B613:B614">
    <cfRule type="cellIs" dxfId="1959" priority="799" operator="lessThan">
      <formula>0</formula>
    </cfRule>
  </conditionalFormatting>
  <conditionalFormatting sqref="B606">
    <cfRule type="cellIs" dxfId="1958" priority="800" operator="lessThan">
      <formula>0</formula>
    </cfRule>
  </conditionalFormatting>
  <conditionalFormatting sqref="B611:B614">
    <cfRule type="cellIs" dxfId="1957" priority="798" operator="lessThan">
      <formula>0</formula>
    </cfRule>
  </conditionalFormatting>
  <conditionalFormatting sqref="O616:O619">
    <cfRule type="cellIs" dxfId="1956" priority="278" operator="lessThan">
      <formula>0</formula>
    </cfRule>
  </conditionalFormatting>
  <conditionalFormatting sqref="O599 O601:O602">
    <cfRule type="cellIs" dxfId="1955" priority="280" operator="lessThan">
      <formula>0</formula>
    </cfRule>
  </conditionalFormatting>
  <conditionalFormatting sqref="B612">
    <cfRule type="cellIs" dxfId="1954" priority="797" operator="lessThan">
      <formula>0</formula>
    </cfRule>
  </conditionalFormatting>
  <conditionalFormatting sqref="D589">
    <cfRule type="cellIs" dxfId="1953" priority="521" operator="lessThan">
      <formula>0</formula>
    </cfRule>
  </conditionalFormatting>
  <conditionalFormatting sqref="O605:O607">
    <cfRule type="cellIs" dxfId="1952" priority="272" operator="lessThan">
      <formula>0</formula>
    </cfRule>
  </conditionalFormatting>
  <conditionalFormatting sqref="O626:O629">
    <cfRule type="cellIs" dxfId="1951" priority="274" operator="lessThan">
      <formula>0</formula>
    </cfRule>
  </conditionalFormatting>
  <conditionalFormatting sqref="B650 B655:B657 B663 B665:B668 B642:B645 B670">
    <cfRule type="cellIs" dxfId="1950" priority="796" operator="lessThan">
      <formula>0</formula>
    </cfRule>
  </conditionalFormatting>
  <conditionalFormatting sqref="N378">
    <cfRule type="cellIs" dxfId="1949" priority="787" operator="lessThan">
      <formula>0</formula>
    </cfRule>
  </conditionalFormatting>
  <conditionalFormatting sqref="N372">
    <cfRule type="cellIs" dxfId="1948" priority="788" operator="lessThan">
      <formula>0</formula>
    </cfRule>
  </conditionalFormatting>
  <conditionalFormatting sqref="B387:N387">
    <cfRule type="cellIs" dxfId="1947" priority="785" operator="lessThan">
      <formula>0</formula>
    </cfRule>
  </conditionalFormatting>
  <conditionalFormatting sqref="N384">
    <cfRule type="cellIs" dxfId="1946" priority="786" operator="lessThan">
      <formula>0</formula>
    </cfRule>
  </conditionalFormatting>
  <conditionalFormatting sqref="B387:N387">
    <cfRule type="cellIs" dxfId="1945" priority="784" operator="lessThan">
      <formula>0</formula>
    </cfRule>
  </conditionalFormatting>
  <conditionalFormatting sqref="B387:N387">
    <cfRule type="cellIs" dxfId="1944" priority="781" operator="lessThan">
      <formula>0</formula>
    </cfRule>
  </conditionalFormatting>
  <conditionalFormatting sqref="B652">
    <cfRule type="cellIs" dxfId="1943" priority="795" operator="lessThan">
      <formula>0</formula>
    </cfRule>
  </conditionalFormatting>
  <conditionalFormatting sqref="B653">
    <cfRule type="cellIs" dxfId="1942" priority="794" operator="lessThan">
      <formula>0</formula>
    </cfRule>
  </conditionalFormatting>
  <conditionalFormatting sqref="B658">
    <cfRule type="cellIs" dxfId="1941" priority="793" operator="lessThan">
      <formula>0</formula>
    </cfRule>
  </conditionalFormatting>
  <conditionalFormatting sqref="B647">
    <cfRule type="cellIs" dxfId="1940" priority="792" operator="lessThan">
      <formula>0</formula>
    </cfRule>
  </conditionalFormatting>
  <conditionalFormatting sqref="O365">
    <cfRule type="cellIs" dxfId="1939" priority="266" operator="lessThan">
      <formula>0</formula>
    </cfRule>
  </conditionalFormatting>
  <conditionalFormatting sqref="O371">
    <cfRule type="cellIs" dxfId="1938" priority="265" operator="lessThan">
      <formula>0</formula>
    </cfRule>
  </conditionalFormatting>
  <conditionalFormatting sqref="G589">
    <cfRule type="cellIs" dxfId="1937" priority="512" operator="lessThan">
      <formula>0</formula>
    </cfRule>
  </conditionalFormatting>
  <conditionalFormatting sqref="O359">
    <cfRule type="cellIs" dxfId="1936" priority="263" operator="lessThan">
      <formula>0</formula>
    </cfRule>
  </conditionalFormatting>
  <conditionalFormatting sqref="O360">
    <cfRule type="cellIs" dxfId="1935" priority="262" operator="lessThan">
      <formula>0</formula>
    </cfRule>
  </conditionalFormatting>
  <conditionalFormatting sqref="H589">
    <cfRule type="cellIs" dxfId="1934" priority="509" operator="lessThan">
      <formula>0</formula>
    </cfRule>
  </conditionalFormatting>
  <conditionalFormatting sqref="B351:B354">
    <cfRule type="cellIs" dxfId="1933" priority="791" operator="lessThan">
      <formula>0</formula>
    </cfRule>
  </conditionalFormatting>
  <conditionalFormatting sqref="N360">
    <cfRule type="cellIs" dxfId="1932" priority="790" operator="lessThan">
      <formula>0</formula>
    </cfRule>
  </conditionalFormatting>
  <conditionalFormatting sqref="N366">
    <cfRule type="cellIs" dxfId="1931" priority="789" operator="lessThan">
      <formula>0</formula>
    </cfRule>
  </conditionalFormatting>
  <conditionalFormatting sqref="B387:N387">
    <cfRule type="cellIs" dxfId="1930" priority="780" operator="lessThan">
      <formula>0</formula>
    </cfRule>
  </conditionalFormatting>
  <conditionalFormatting sqref="B387:N387">
    <cfRule type="cellIs" dxfId="1929" priority="779" operator="lessThan">
      <formula>0</formula>
    </cfRule>
  </conditionalFormatting>
  <conditionalFormatting sqref="B387:N387">
    <cfRule type="cellIs" dxfId="1928" priority="778" operator="lessThan">
      <formula>0</formula>
    </cfRule>
  </conditionalFormatting>
  <conditionalFormatting sqref="B393:N393">
    <cfRule type="cellIs" dxfId="1927" priority="773" operator="lessThan">
      <formula>0</formula>
    </cfRule>
  </conditionalFormatting>
  <conditionalFormatting sqref="B393:N393">
    <cfRule type="cellIs" dxfId="1926" priority="776" operator="lessThan">
      <formula>0</formula>
    </cfRule>
  </conditionalFormatting>
  <conditionalFormatting sqref="B393:N393">
    <cfRule type="cellIs" dxfId="1925" priority="771" operator="lessThan">
      <formula>0</formula>
    </cfRule>
  </conditionalFormatting>
  <conditionalFormatting sqref="B393:N393">
    <cfRule type="cellIs" dxfId="1924" priority="774" operator="lessThan">
      <formula>0</formula>
    </cfRule>
  </conditionalFormatting>
  <conditionalFormatting sqref="B393:N393">
    <cfRule type="cellIs" dxfId="1923" priority="769" operator="lessThan">
      <formula>0</formula>
    </cfRule>
  </conditionalFormatting>
  <conditionalFormatting sqref="B393:N393">
    <cfRule type="cellIs" dxfId="1922" priority="770" operator="lessThan">
      <formula>0</formula>
    </cfRule>
  </conditionalFormatting>
  <conditionalFormatting sqref="B399:N399">
    <cfRule type="cellIs" dxfId="1921" priority="767" operator="lessThan">
      <formula>0</formula>
    </cfRule>
  </conditionalFormatting>
  <conditionalFormatting sqref="N396">
    <cfRule type="cellIs" dxfId="1920" priority="768" operator="lessThan">
      <formula>0</formula>
    </cfRule>
  </conditionalFormatting>
  <conditionalFormatting sqref="B399:N399">
    <cfRule type="cellIs" dxfId="1919" priority="766" operator="lessThan">
      <formula>0</formula>
    </cfRule>
  </conditionalFormatting>
  <conditionalFormatting sqref="B399:N399">
    <cfRule type="cellIs" dxfId="1918" priority="765" operator="lessThan">
      <formula>0</formula>
    </cfRule>
  </conditionalFormatting>
  <conditionalFormatting sqref="B399:N399">
    <cfRule type="cellIs" dxfId="1917" priority="764" operator="lessThan">
      <formula>0</formula>
    </cfRule>
  </conditionalFormatting>
  <conditionalFormatting sqref="B399:N399">
    <cfRule type="cellIs" dxfId="1916" priority="763" operator="lessThan">
      <formula>0</formula>
    </cfRule>
  </conditionalFormatting>
  <conditionalFormatting sqref="B399:N399">
    <cfRule type="cellIs" dxfId="1915" priority="762" operator="lessThan">
      <formula>0</formula>
    </cfRule>
  </conditionalFormatting>
  <conditionalFormatting sqref="B399:N399">
    <cfRule type="cellIs" dxfId="1914" priority="761" operator="lessThan">
      <formula>0</formula>
    </cfRule>
  </conditionalFormatting>
  <conditionalFormatting sqref="B399:N399">
    <cfRule type="cellIs" dxfId="1913" priority="760" operator="lessThan">
      <formula>0</formula>
    </cfRule>
  </conditionalFormatting>
  <conditionalFormatting sqref="N402">
    <cfRule type="cellIs" dxfId="1912" priority="759" operator="lessThan">
      <formula>0</formula>
    </cfRule>
  </conditionalFormatting>
  <conditionalFormatting sqref="N355">
    <cfRule type="cellIs" dxfId="1911" priority="758" operator="lessThan">
      <formula>0</formula>
    </cfRule>
  </conditionalFormatting>
  <conditionalFormatting sqref="N361">
    <cfRule type="cellIs" dxfId="1910" priority="757" operator="lessThan">
      <formula>0</formula>
    </cfRule>
  </conditionalFormatting>
  <conditionalFormatting sqref="N361">
    <cfRule type="cellIs" dxfId="1909" priority="756" operator="lessThan">
      <formula>0</formula>
    </cfRule>
  </conditionalFormatting>
  <conditionalFormatting sqref="N367">
    <cfRule type="cellIs" dxfId="1908" priority="755" operator="lessThan">
      <formula>0</formula>
    </cfRule>
  </conditionalFormatting>
  <conditionalFormatting sqref="N367">
    <cfRule type="cellIs" dxfId="1907" priority="754" operator="lessThan">
      <formula>0</formula>
    </cfRule>
  </conditionalFormatting>
  <conditionalFormatting sqref="N373">
    <cfRule type="cellIs" dxfId="1906" priority="753" operator="lessThan">
      <formula>0</formula>
    </cfRule>
  </conditionalFormatting>
  <conditionalFormatting sqref="N373">
    <cfRule type="cellIs" dxfId="1905" priority="752" operator="lessThan">
      <formula>0</formula>
    </cfRule>
  </conditionalFormatting>
  <conditionalFormatting sqref="N379">
    <cfRule type="cellIs" dxfId="1904" priority="751" operator="lessThan">
      <formula>0</formula>
    </cfRule>
  </conditionalFormatting>
  <conditionalFormatting sqref="N379">
    <cfRule type="cellIs" dxfId="1903" priority="750" operator="lessThan">
      <formula>0</formula>
    </cfRule>
  </conditionalFormatting>
  <conditionalFormatting sqref="N385">
    <cfRule type="cellIs" dxfId="1902" priority="749" operator="lessThan">
      <formula>0</formula>
    </cfRule>
  </conditionalFormatting>
  <conditionalFormatting sqref="N385">
    <cfRule type="cellIs" dxfId="1901" priority="748" operator="lessThan">
      <formula>0</formula>
    </cfRule>
  </conditionalFormatting>
  <conditionalFormatting sqref="N391">
    <cfRule type="cellIs" dxfId="1900" priority="747" operator="lessThan">
      <formula>0</formula>
    </cfRule>
  </conditionalFormatting>
  <conditionalFormatting sqref="N391">
    <cfRule type="cellIs" dxfId="1899" priority="746" operator="lessThan">
      <formula>0</formula>
    </cfRule>
  </conditionalFormatting>
  <conditionalFormatting sqref="N397">
    <cfRule type="cellIs" dxfId="1898" priority="745" operator="lessThan">
      <formula>0</formula>
    </cfRule>
  </conditionalFormatting>
  <conditionalFormatting sqref="N397">
    <cfRule type="cellIs" dxfId="1897" priority="744" operator="lessThan">
      <formula>0</formula>
    </cfRule>
  </conditionalFormatting>
  <conditionalFormatting sqref="C409:M409">
    <cfRule type="cellIs" dxfId="1896" priority="743" operator="lessThan">
      <formula>0</formula>
    </cfRule>
  </conditionalFormatting>
  <conditionalFormatting sqref="C409:M409">
    <cfRule type="cellIs" dxfId="1895" priority="742" operator="lessThan">
      <formula>0</formula>
    </cfRule>
  </conditionalFormatting>
  <conditionalFormatting sqref="H409">
    <cfRule type="cellIs" dxfId="1894" priority="741" operator="lessThan">
      <formula>0</formula>
    </cfRule>
  </conditionalFormatting>
  <conditionalFormatting sqref="B409">
    <cfRule type="cellIs" dxfId="1893" priority="740" operator="lessThan">
      <formula>0</formula>
    </cfRule>
  </conditionalFormatting>
  <conditionalFormatting sqref="B409">
    <cfRule type="cellIs" dxfId="1892" priority="739" operator="lessThan">
      <formula>0</formula>
    </cfRule>
  </conditionalFormatting>
  <conditionalFormatting sqref="B405:N405">
    <cfRule type="cellIs" dxfId="1891" priority="738" operator="lessThan">
      <formula>0</formula>
    </cfRule>
  </conditionalFormatting>
  <conditionalFormatting sqref="B405:N405">
    <cfRule type="cellIs" dxfId="1890" priority="737" operator="lessThan">
      <formula>0</formula>
    </cfRule>
  </conditionalFormatting>
  <conditionalFormatting sqref="B405:N405">
    <cfRule type="cellIs" dxfId="1889" priority="736" operator="lessThan">
      <formula>0</formula>
    </cfRule>
  </conditionalFormatting>
  <conditionalFormatting sqref="B405:N405">
    <cfRule type="cellIs" dxfId="1888" priority="735" operator="lessThan">
      <formula>0</formula>
    </cfRule>
  </conditionalFormatting>
  <conditionalFormatting sqref="B405:N405">
    <cfRule type="cellIs" dxfId="1887" priority="734" operator="lessThan">
      <formula>0</formula>
    </cfRule>
  </conditionalFormatting>
  <conditionalFormatting sqref="B405:N405">
    <cfRule type="cellIs" dxfId="1886" priority="733" operator="lessThan">
      <formula>0</formula>
    </cfRule>
  </conditionalFormatting>
  <conditionalFormatting sqref="B405:N405">
    <cfRule type="cellIs" dxfId="1885" priority="732" operator="lessThan">
      <formula>0</formula>
    </cfRule>
  </conditionalFormatting>
  <conditionalFormatting sqref="B405:N405">
    <cfRule type="cellIs" dxfId="1884" priority="731" operator="lessThan">
      <formula>0</formula>
    </cfRule>
  </conditionalFormatting>
  <conditionalFormatting sqref="N408">
    <cfRule type="cellIs" dxfId="1883" priority="730" operator="lessThan">
      <formula>0</formula>
    </cfRule>
  </conditionalFormatting>
  <conditionalFormatting sqref="N409">
    <cfRule type="cellIs" dxfId="1882" priority="729" operator="lessThan">
      <formula>0</formula>
    </cfRule>
  </conditionalFormatting>
  <conditionalFormatting sqref="N409">
    <cfRule type="cellIs" dxfId="1881" priority="728" operator="lessThan">
      <formula>0</formula>
    </cfRule>
  </conditionalFormatting>
  <conditionalFormatting sqref="C415:M415">
    <cfRule type="cellIs" dxfId="1880" priority="727" operator="lessThan">
      <formula>0</formula>
    </cfRule>
  </conditionalFormatting>
  <conditionalFormatting sqref="C415:M415">
    <cfRule type="cellIs" dxfId="1879" priority="726" operator="lessThan">
      <formula>0</formula>
    </cfRule>
  </conditionalFormatting>
  <conditionalFormatting sqref="H415">
    <cfRule type="cellIs" dxfId="1878" priority="725" operator="lessThan">
      <formula>0</formula>
    </cfRule>
  </conditionalFormatting>
  <conditionalFormatting sqref="B415">
    <cfRule type="cellIs" dxfId="1877" priority="724" operator="lessThan">
      <formula>0</formula>
    </cfRule>
  </conditionalFormatting>
  <conditionalFormatting sqref="B415">
    <cfRule type="cellIs" dxfId="1876" priority="723" operator="lessThan">
      <formula>0</formula>
    </cfRule>
  </conditionalFormatting>
  <conditionalFormatting sqref="B411:N411">
    <cfRule type="cellIs" dxfId="1875" priority="722" operator="lessThan">
      <formula>0</formula>
    </cfRule>
  </conditionalFormatting>
  <conditionalFormatting sqref="B411:N411">
    <cfRule type="cellIs" dxfId="1874" priority="721" operator="lessThan">
      <formula>0</formula>
    </cfRule>
  </conditionalFormatting>
  <conditionalFormatting sqref="B411:N411">
    <cfRule type="cellIs" dxfId="1873" priority="720" operator="lessThan">
      <formula>0</formula>
    </cfRule>
  </conditionalFormatting>
  <conditionalFormatting sqref="B411:N411">
    <cfRule type="cellIs" dxfId="1872" priority="719" operator="lessThan">
      <formula>0</formula>
    </cfRule>
  </conditionalFormatting>
  <conditionalFormatting sqref="B411:N411">
    <cfRule type="cellIs" dxfId="1871" priority="718" operator="lessThan">
      <formula>0</formula>
    </cfRule>
  </conditionalFormatting>
  <conditionalFormatting sqref="B411:N411">
    <cfRule type="cellIs" dxfId="1870" priority="717" operator="lessThan">
      <formula>0</formula>
    </cfRule>
  </conditionalFormatting>
  <conditionalFormatting sqref="B411:N411">
    <cfRule type="cellIs" dxfId="1869" priority="716" operator="lessThan">
      <formula>0</formula>
    </cfRule>
  </conditionalFormatting>
  <conditionalFormatting sqref="B411:N411">
    <cfRule type="cellIs" dxfId="1868" priority="715" operator="lessThan">
      <formula>0</formula>
    </cfRule>
  </conditionalFormatting>
  <conditionalFormatting sqref="N414">
    <cfRule type="cellIs" dxfId="1867" priority="714" operator="lessThan">
      <formula>0</formula>
    </cfRule>
  </conditionalFormatting>
  <conditionalFormatting sqref="N415">
    <cfRule type="cellIs" dxfId="1866" priority="713" operator="lessThan">
      <formula>0</formula>
    </cfRule>
  </conditionalFormatting>
  <conditionalFormatting sqref="N415">
    <cfRule type="cellIs" dxfId="1865" priority="712" operator="lessThan">
      <formula>0</formula>
    </cfRule>
  </conditionalFormatting>
  <conditionalFormatting sqref="C421:M421">
    <cfRule type="cellIs" dxfId="1864" priority="711" operator="lessThan">
      <formula>0</formula>
    </cfRule>
  </conditionalFormatting>
  <conditionalFormatting sqref="C421:M421">
    <cfRule type="cellIs" dxfId="1863" priority="710" operator="lessThan">
      <formula>0</formula>
    </cfRule>
  </conditionalFormatting>
  <conditionalFormatting sqref="H421">
    <cfRule type="cellIs" dxfId="1862" priority="709" operator="lessThan">
      <formula>0</formula>
    </cfRule>
  </conditionalFormatting>
  <conditionalFormatting sqref="B421">
    <cfRule type="cellIs" dxfId="1861" priority="708" operator="lessThan">
      <formula>0</formula>
    </cfRule>
  </conditionalFormatting>
  <conditionalFormatting sqref="B421">
    <cfRule type="cellIs" dxfId="1860" priority="707" operator="lessThan">
      <formula>0</formula>
    </cfRule>
  </conditionalFormatting>
  <conditionalFormatting sqref="B417:N417">
    <cfRule type="cellIs" dxfId="1859" priority="706" operator="lessThan">
      <formula>0</formula>
    </cfRule>
  </conditionalFormatting>
  <conditionalFormatting sqref="B417:N417">
    <cfRule type="cellIs" dxfId="1858" priority="705" operator="lessThan">
      <formula>0</formula>
    </cfRule>
  </conditionalFormatting>
  <conditionalFormatting sqref="B417:N417">
    <cfRule type="cellIs" dxfId="1857" priority="704" operator="lessThan">
      <formula>0</formula>
    </cfRule>
  </conditionalFormatting>
  <conditionalFormatting sqref="B417:N417">
    <cfRule type="cellIs" dxfId="1856" priority="703" operator="lessThan">
      <formula>0</formula>
    </cfRule>
  </conditionalFormatting>
  <conditionalFormatting sqref="B417:N417">
    <cfRule type="cellIs" dxfId="1855" priority="702" operator="lessThan">
      <formula>0</formula>
    </cfRule>
  </conditionalFormatting>
  <conditionalFormatting sqref="B417:N417">
    <cfRule type="cellIs" dxfId="1854" priority="701" operator="lessThan">
      <formula>0</formula>
    </cfRule>
  </conditionalFormatting>
  <conditionalFormatting sqref="B417:N417">
    <cfRule type="cellIs" dxfId="1853" priority="700" operator="lessThan">
      <formula>0</formula>
    </cfRule>
  </conditionalFormatting>
  <conditionalFormatting sqref="B417:N417">
    <cfRule type="cellIs" dxfId="1852" priority="699" operator="lessThan">
      <formula>0</formula>
    </cfRule>
  </conditionalFormatting>
  <conditionalFormatting sqref="N420">
    <cfRule type="cellIs" dxfId="1851" priority="698" operator="lessThan">
      <formula>0</formula>
    </cfRule>
  </conditionalFormatting>
  <conditionalFormatting sqref="N421">
    <cfRule type="cellIs" dxfId="1850" priority="697" operator="lessThan">
      <formula>0</formula>
    </cfRule>
  </conditionalFormatting>
  <conditionalFormatting sqref="N421">
    <cfRule type="cellIs" dxfId="1849" priority="696" operator="lessThan">
      <formula>0</formula>
    </cfRule>
  </conditionalFormatting>
  <conditionalFormatting sqref="C427:M427">
    <cfRule type="cellIs" dxfId="1848" priority="695" operator="lessThan">
      <formula>0</formula>
    </cfRule>
  </conditionalFormatting>
  <conditionalFormatting sqref="C427:M427">
    <cfRule type="cellIs" dxfId="1847" priority="694" operator="lessThan">
      <formula>0</formula>
    </cfRule>
  </conditionalFormatting>
  <conditionalFormatting sqref="H427">
    <cfRule type="cellIs" dxfId="1846" priority="693" operator="lessThan">
      <formula>0</formula>
    </cfRule>
  </conditionalFormatting>
  <conditionalFormatting sqref="B427">
    <cfRule type="cellIs" dxfId="1845" priority="692" operator="lessThan">
      <formula>0</formula>
    </cfRule>
  </conditionalFormatting>
  <conditionalFormatting sqref="B427">
    <cfRule type="cellIs" dxfId="1844" priority="691" operator="lessThan">
      <formula>0</formula>
    </cfRule>
  </conditionalFormatting>
  <conditionalFormatting sqref="B423:N423">
    <cfRule type="cellIs" dxfId="1843" priority="690" operator="lessThan">
      <formula>0</formula>
    </cfRule>
  </conditionalFormatting>
  <conditionalFormatting sqref="B423:N423">
    <cfRule type="cellIs" dxfId="1842" priority="689" operator="lessThan">
      <formula>0</formula>
    </cfRule>
  </conditionalFormatting>
  <conditionalFormatting sqref="B423:N423">
    <cfRule type="cellIs" dxfId="1841" priority="688" operator="lessThan">
      <formula>0</formula>
    </cfRule>
  </conditionalFormatting>
  <conditionalFormatting sqref="B423:N423">
    <cfRule type="cellIs" dxfId="1840" priority="687" operator="lessThan">
      <formula>0</formula>
    </cfRule>
  </conditionalFormatting>
  <conditionalFormatting sqref="B423:N423">
    <cfRule type="cellIs" dxfId="1839" priority="686" operator="lessThan">
      <formula>0</formula>
    </cfRule>
  </conditionalFormatting>
  <conditionalFormatting sqref="B423:N423">
    <cfRule type="cellIs" dxfId="1838" priority="685" operator="lessThan">
      <formula>0</formula>
    </cfRule>
  </conditionalFormatting>
  <conditionalFormatting sqref="B423:N423">
    <cfRule type="cellIs" dxfId="1837" priority="684" operator="lessThan">
      <formula>0</formula>
    </cfRule>
  </conditionalFormatting>
  <conditionalFormatting sqref="B423:N423">
    <cfRule type="cellIs" dxfId="1836" priority="683" operator="lessThan">
      <formula>0</formula>
    </cfRule>
  </conditionalFormatting>
  <conditionalFormatting sqref="N426">
    <cfRule type="cellIs" dxfId="1835" priority="682" operator="lessThan">
      <formula>0</formula>
    </cfRule>
  </conditionalFormatting>
  <conditionalFormatting sqref="C537:N537">
    <cfRule type="cellIs" dxfId="1834" priority="402" operator="lessThan">
      <formula>0</formula>
    </cfRule>
  </conditionalFormatting>
  <conditionalFormatting sqref="C568:N568">
    <cfRule type="cellIs" dxfId="1833" priority="399" operator="lessThan">
      <formula>0</formula>
    </cfRule>
  </conditionalFormatting>
  <conditionalFormatting sqref="I552:N552">
    <cfRule type="cellIs" dxfId="1832" priority="396" operator="lessThan">
      <formula>0</formula>
    </cfRule>
  </conditionalFormatting>
  <conditionalFormatting sqref="I560:N560">
    <cfRule type="cellIs" dxfId="1831" priority="393" operator="lessThan">
      <formula>0</formula>
    </cfRule>
  </conditionalFormatting>
  <conditionalFormatting sqref="B429:N429">
    <cfRule type="cellIs" dxfId="1830" priority="670" operator="lessThan">
      <formula>0</formula>
    </cfRule>
  </conditionalFormatting>
  <conditionalFormatting sqref="B429:N429">
    <cfRule type="cellIs" dxfId="1829" priority="669" operator="lessThan">
      <formula>0</formula>
    </cfRule>
  </conditionalFormatting>
  <conditionalFormatting sqref="B429:N429">
    <cfRule type="cellIs" dxfId="1828" priority="668" operator="lessThan">
      <formula>0</formula>
    </cfRule>
  </conditionalFormatting>
  <conditionalFormatting sqref="B429:N429">
    <cfRule type="cellIs" dxfId="1827" priority="667" operator="lessThan">
      <formula>0</formula>
    </cfRule>
  </conditionalFormatting>
  <conditionalFormatting sqref="N432">
    <cfRule type="cellIs" dxfId="1826" priority="666" operator="lessThan">
      <formula>0</formula>
    </cfRule>
  </conditionalFormatting>
  <conditionalFormatting sqref="C439:M439">
    <cfRule type="cellIs" dxfId="1825" priority="665" operator="lessThan">
      <formula>0</formula>
    </cfRule>
  </conditionalFormatting>
  <conditionalFormatting sqref="C439:M439">
    <cfRule type="cellIs" dxfId="1824" priority="664" operator="lessThan">
      <formula>0</formula>
    </cfRule>
  </conditionalFormatting>
  <conditionalFormatting sqref="H439">
    <cfRule type="cellIs" dxfId="1823" priority="663" operator="lessThan">
      <formula>0</formula>
    </cfRule>
  </conditionalFormatting>
  <conditionalFormatting sqref="B439">
    <cfRule type="cellIs" dxfId="1822" priority="662" operator="lessThan">
      <formula>0</formula>
    </cfRule>
  </conditionalFormatting>
  <conditionalFormatting sqref="B439">
    <cfRule type="cellIs" dxfId="1821" priority="661" operator="lessThan">
      <formula>0</formula>
    </cfRule>
  </conditionalFormatting>
  <conditionalFormatting sqref="B435:N435">
    <cfRule type="cellIs" dxfId="1820" priority="660" operator="lessThan">
      <formula>0</formula>
    </cfRule>
  </conditionalFormatting>
  <conditionalFormatting sqref="B435:N435">
    <cfRule type="cellIs" dxfId="1819" priority="659" operator="lessThan">
      <formula>0</formula>
    </cfRule>
  </conditionalFormatting>
  <conditionalFormatting sqref="C641:N645">
    <cfRule type="cellIs" dxfId="1818" priority="378" operator="lessThan">
      <formula>0</formula>
    </cfRule>
  </conditionalFormatting>
  <conditionalFormatting sqref="C597:N597">
    <cfRule type="cellIs" dxfId="1817" priority="377" operator="lessThan">
      <formula>0</formula>
    </cfRule>
  </conditionalFormatting>
  <conditionalFormatting sqref="C603:N603">
    <cfRule type="cellIs" dxfId="1816" priority="374" operator="lessThan">
      <formula>0</formula>
    </cfRule>
  </conditionalFormatting>
  <conditionalFormatting sqref="C603:N603">
    <cfRule type="cellIs" dxfId="1815" priority="373" operator="lessThan">
      <formula>0</formula>
    </cfRule>
  </conditionalFormatting>
  <conditionalFormatting sqref="C603:N603">
    <cfRule type="cellIs" dxfId="1814" priority="372" operator="lessThan">
      <formula>0</formula>
    </cfRule>
  </conditionalFormatting>
  <conditionalFormatting sqref="H445">
    <cfRule type="cellIs" dxfId="1813" priority="647" operator="lessThan">
      <formula>0</formula>
    </cfRule>
  </conditionalFormatting>
  <conditionalFormatting sqref="B445">
    <cfRule type="cellIs" dxfId="1812" priority="646" operator="lessThan">
      <formula>0</formula>
    </cfRule>
  </conditionalFormatting>
  <conditionalFormatting sqref="B445">
    <cfRule type="cellIs" dxfId="1811" priority="645" operator="lessThan">
      <formula>0</formula>
    </cfRule>
  </conditionalFormatting>
  <conditionalFormatting sqref="B441:N441">
    <cfRule type="cellIs" dxfId="1810" priority="644" operator="lessThan">
      <formula>0</formula>
    </cfRule>
  </conditionalFormatting>
  <conditionalFormatting sqref="B441:N441">
    <cfRule type="cellIs" dxfId="1809" priority="643" operator="lessThan">
      <formula>0</formula>
    </cfRule>
  </conditionalFormatting>
  <conditionalFormatting sqref="B441:N441">
    <cfRule type="cellIs" dxfId="1808" priority="642" operator="lessThan">
      <formula>0</formula>
    </cfRule>
  </conditionalFormatting>
  <conditionalFormatting sqref="B441:N441">
    <cfRule type="cellIs" dxfId="1807" priority="641" operator="lessThan">
      <formula>0</formula>
    </cfRule>
  </conditionalFormatting>
  <conditionalFormatting sqref="B441:N441">
    <cfRule type="cellIs" dxfId="1806" priority="640" operator="lessThan">
      <formula>0</formula>
    </cfRule>
  </conditionalFormatting>
  <conditionalFormatting sqref="B441:N441">
    <cfRule type="cellIs" dxfId="1805" priority="639" operator="lessThan">
      <formula>0</formula>
    </cfRule>
  </conditionalFormatting>
  <conditionalFormatting sqref="B441:N441">
    <cfRule type="cellIs" dxfId="1804" priority="638" operator="lessThan">
      <formula>0</formula>
    </cfRule>
  </conditionalFormatting>
  <conditionalFormatting sqref="B441:N441">
    <cfRule type="cellIs" dxfId="1803" priority="637" operator="lessThan">
      <formula>0</formula>
    </cfRule>
  </conditionalFormatting>
  <conditionalFormatting sqref="N444">
    <cfRule type="cellIs" dxfId="1802" priority="636" operator="lessThan">
      <formula>0</formula>
    </cfRule>
  </conditionalFormatting>
  <conditionalFormatting sqref="N445">
    <cfRule type="cellIs" dxfId="1801" priority="635" operator="lessThan">
      <formula>0</formula>
    </cfRule>
  </conditionalFormatting>
  <conditionalFormatting sqref="N445">
    <cfRule type="cellIs" dxfId="1800" priority="634" operator="lessThan">
      <formula>0</formula>
    </cfRule>
  </conditionalFormatting>
  <conditionalFormatting sqref="C452:M452">
    <cfRule type="cellIs" dxfId="1799" priority="633" operator="lessThan">
      <formula>0</formula>
    </cfRule>
  </conditionalFormatting>
  <conditionalFormatting sqref="C452:M452">
    <cfRule type="cellIs" dxfId="1798" priority="632" operator="lessThan">
      <formula>0</formula>
    </cfRule>
  </conditionalFormatting>
  <conditionalFormatting sqref="H452">
    <cfRule type="cellIs" dxfId="1797" priority="631" operator="lessThan">
      <formula>0</formula>
    </cfRule>
  </conditionalFormatting>
  <conditionalFormatting sqref="B452">
    <cfRule type="cellIs" dxfId="1796" priority="630" operator="lessThan">
      <formula>0</formula>
    </cfRule>
  </conditionalFormatting>
  <conditionalFormatting sqref="B452">
    <cfRule type="cellIs" dxfId="1795" priority="629" operator="lessThan">
      <formula>0</formula>
    </cfRule>
  </conditionalFormatting>
  <conditionalFormatting sqref="B448:N448">
    <cfRule type="cellIs" dxfId="1794" priority="628" operator="lessThan">
      <formula>0</formula>
    </cfRule>
  </conditionalFormatting>
  <conditionalFormatting sqref="B448:N448">
    <cfRule type="cellIs" dxfId="1793" priority="627" operator="lessThan">
      <formula>0</formula>
    </cfRule>
  </conditionalFormatting>
  <conditionalFormatting sqref="B448:N448">
    <cfRule type="cellIs" dxfId="1792" priority="626" operator="lessThan">
      <formula>0</formula>
    </cfRule>
  </conditionalFormatting>
  <conditionalFormatting sqref="B448:N448">
    <cfRule type="cellIs" dxfId="1791" priority="625" operator="lessThan">
      <formula>0</formula>
    </cfRule>
  </conditionalFormatting>
  <conditionalFormatting sqref="B448:N448">
    <cfRule type="cellIs" dxfId="1790" priority="624" operator="lessThan">
      <formula>0</formula>
    </cfRule>
  </conditionalFormatting>
  <conditionalFormatting sqref="B448:N448">
    <cfRule type="cellIs" dxfId="1789" priority="623" operator="lessThan">
      <formula>0</formula>
    </cfRule>
  </conditionalFormatting>
  <conditionalFormatting sqref="B448:N448">
    <cfRule type="cellIs" dxfId="1788" priority="622" operator="lessThan">
      <formula>0</formula>
    </cfRule>
  </conditionalFormatting>
  <conditionalFormatting sqref="B448:N448">
    <cfRule type="cellIs" dxfId="1787" priority="621" operator="lessThan">
      <formula>0</formula>
    </cfRule>
  </conditionalFormatting>
  <conditionalFormatting sqref="N451">
    <cfRule type="cellIs" dxfId="1786" priority="620" operator="lessThan">
      <formula>0</formula>
    </cfRule>
  </conditionalFormatting>
  <conditionalFormatting sqref="N452">
    <cfRule type="cellIs" dxfId="1785" priority="619" operator="lessThan">
      <formula>0</formula>
    </cfRule>
  </conditionalFormatting>
  <conditionalFormatting sqref="N452">
    <cfRule type="cellIs" dxfId="1784" priority="618" operator="lessThan">
      <formula>0</formula>
    </cfRule>
  </conditionalFormatting>
  <conditionalFormatting sqref="C458:M458">
    <cfRule type="cellIs" dxfId="1783" priority="617" operator="lessThan">
      <formula>0</formula>
    </cfRule>
  </conditionalFormatting>
  <conditionalFormatting sqref="C458:M458">
    <cfRule type="cellIs" dxfId="1782" priority="616" operator="lessThan">
      <formula>0</formula>
    </cfRule>
  </conditionalFormatting>
  <conditionalFormatting sqref="H458">
    <cfRule type="cellIs" dxfId="1781" priority="615" operator="lessThan">
      <formula>0</formula>
    </cfRule>
  </conditionalFormatting>
  <conditionalFormatting sqref="B458">
    <cfRule type="cellIs" dxfId="1780" priority="614" operator="lessThan">
      <formula>0</formula>
    </cfRule>
  </conditionalFormatting>
  <conditionalFormatting sqref="B458">
    <cfRule type="cellIs" dxfId="1779" priority="613" operator="lessThan">
      <formula>0</formula>
    </cfRule>
  </conditionalFormatting>
  <conditionalFormatting sqref="Q505">
    <cfRule type="cellIs" dxfId="1778" priority="335" operator="lessThan">
      <formula>0</formula>
    </cfRule>
  </conditionalFormatting>
  <conditionalFormatting sqref="P505">
    <cfRule type="cellIs" dxfId="1777" priority="334" operator="lessThan">
      <formula>0</formula>
    </cfRule>
  </conditionalFormatting>
  <conditionalFormatting sqref="Q513">
    <cfRule type="cellIs" dxfId="1776" priority="332" operator="lessThan">
      <formula>0</formula>
    </cfRule>
  </conditionalFormatting>
  <conditionalFormatting sqref="P513">
    <cfRule type="cellIs" dxfId="1775" priority="331" operator="lessThan">
      <formula>0</formula>
    </cfRule>
  </conditionalFormatting>
  <conditionalFormatting sqref="Q522">
    <cfRule type="cellIs" dxfId="1774" priority="329" operator="lessThan">
      <formula>0</formula>
    </cfRule>
  </conditionalFormatting>
  <conditionalFormatting sqref="P522">
    <cfRule type="cellIs" dxfId="1773" priority="328" operator="lessThan">
      <formula>0</formula>
    </cfRule>
  </conditionalFormatting>
  <conditionalFormatting sqref="Q530">
    <cfRule type="cellIs" dxfId="1772" priority="326" operator="lessThan">
      <formula>0</formula>
    </cfRule>
  </conditionalFormatting>
  <conditionalFormatting sqref="C461:C464">
    <cfRule type="expression" dxfId="1771" priority="600">
      <formula>C461/B461&gt;1</formula>
    </cfRule>
    <cfRule type="expression" dxfId="1770" priority="601">
      <formula>C461/B461&lt;1</formula>
    </cfRule>
  </conditionalFormatting>
  <conditionalFormatting sqref="Q538">
    <cfRule type="cellIs" dxfId="1769" priority="323" operator="lessThan">
      <formula>0</formula>
    </cfRule>
  </conditionalFormatting>
  <conditionalFormatting sqref="D461:N464">
    <cfRule type="expression" dxfId="1768" priority="597">
      <formula>D461/C461&gt;1</formula>
    </cfRule>
    <cfRule type="expression" dxfId="1767" priority="598">
      <formula>D461/C461&lt;1</formula>
    </cfRule>
  </conditionalFormatting>
  <conditionalFormatting sqref="Q553">
    <cfRule type="cellIs" dxfId="1766" priority="320" operator="lessThan">
      <formula>0</formula>
    </cfRule>
  </conditionalFormatting>
  <conditionalFormatting sqref="B461:B464 B552:N552 B560:N560 B575:N575 B589:N589">
    <cfRule type="expression" dxfId="1765" priority="594">
      <formula>B461/#REF!&gt;1</formula>
    </cfRule>
    <cfRule type="expression" dxfId="1764" priority="595">
      <formula>B461/#REF!&lt;1</formula>
    </cfRule>
  </conditionalFormatting>
  <conditionalFormatting sqref="Q561">
    <cfRule type="cellIs" dxfId="1763" priority="317" operator="lessThan">
      <formula>0</formula>
    </cfRule>
  </conditionalFormatting>
  <conditionalFormatting sqref="B512">
    <cfRule type="expression" dxfId="1762" priority="591">
      <formula>B512/#REF!&gt;1</formula>
    </cfRule>
    <cfRule type="expression" dxfId="1761" priority="592">
      <formula>B512/#REF!&lt;1</formula>
    </cfRule>
  </conditionalFormatting>
  <conditionalFormatting sqref="Q590">
    <cfRule type="cellIs" dxfId="1760" priority="314" operator="lessThan">
      <formula>0</formula>
    </cfRule>
  </conditionalFormatting>
  <conditionalFormatting sqref="C512">
    <cfRule type="expression" dxfId="1759" priority="588">
      <formula>C512/B512&gt;1</formula>
    </cfRule>
    <cfRule type="expression" dxfId="1758" priority="589">
      <formula>C512/B512&lt;1</formula>
    </cfRule>
  </conditionalFormatting>
  <conditionalFormatting sqref="D512">
    <cfRule type="cellIs" dxfId="1757" priority="587" operator="lessThan">
      <formula>0</formula>
    </cfRule>
  </conditionalFormatting>
  <conditionalFormatting sqref="D512">
    <cfRule type="expression" dxfId="1756" priority="585">
      <formula>D512/C512&gt;1</formula>
    </cfRule>
    <cfRule type="expression" dxfId="1755" priority="586">
      <formula>D512/C512&lt;1</formula>
    </cfRule>
  </conditionalFormatting>
  <conditionalFormatting sqref="E512">
    <cfRule type="cellIs" dxfId="1754" priority="584" operator="lessThan">
      <formula>0</formula>
    </cfRule>
  </conditionalFormatting>
  <conditionalFormatting sqref="E512">
    <cfRule type="expression" dxfId="1753" priority="582">
      <formula>E512/D512&gt;1</formula>
    </cfRule>
    <cfRule type="expression" dxfId="1752" priority="583">
      <formula>E512/D512&lt;1</formula>
    </cfRule>
  </conditionalFormatting>
  <conditionalFormatting sqref="F512">
    <cfRule type="cellIs" dxfId="1751" priority="581" operator="lessThan">
      <formula>0</formula>
    </cfRule>
  </conditionalFormatting>
  <conditionalFormatting sqref="F512">
    <cfRule type="expression" dxfId="1750" priority="579">
      <formula>F512/E512&gt;1</formula>
    </cfRule>
    <cfRule type="expression" dxfId="1749" priority="580">
      <formula>F512/E512&lt;1</formula>
    </cfRule>
  </conditionalFormatting>
  <conditionalFormatting sqref="G512">
    <cfRule type="cellIs" dxfId="1748" priority="578" operator="lessThan">
      <formula>0</formula>
    </cfRule>
  </conditionalFormatting>
  <conditionalFormatting sqref="G512">
    <cfRule type="expression" dxfId="1747" priority="576">
      <formula>G512/F512&gt;1</formula>
    </cfRule>
    <cfRule type="expression" dxfId="1746" priority="577">
      <formula>G512/F512&lt;1</formula>
    </cfRule>
  </conditionalFormatting>
  <conditionalFormatting sqref="H512">
    <cfRule type="cellIs" dxfId="1745" priority="575" operator="lessThan">
      <formula>0</formula>
    </cfRule>
  </conditionalFormatting>
  <conditionalFormatting sqref="H512">
    <cfRule type="expression" dxfId="1744" priority="573">
      <formula>H512/G512&gt;1</formula>
    </cfRule>
    <cfRule type="expression" dxfId="1743" priority="574">
      <formula>H512/G512&lt;1</formula>
    </cfRule>
  </conditionalFormatting>
  <conditionalFormatting sqref="I512:N512">
    <cfRule type="cellIs" dxfId="1742" priority="572" operator="lessThan">
      <formula>0</formula>
    </cfRule>
  </conditionalFormatting>
  <conditionalFormatting sqref="I512:N512">
    <cfRule type="expression" dxfId="1741" priority="570">
      <formula>I512/H512&gt;1</formula>
    </cfRule>
    <cfRule type="expression" dxfId="1740" priority="571">
      <formula>I512/H512&lt;1</formula>
    </cfRule>
  </conditionalFormatting>
  <conditionalFormatting sqref="B552">
    <cfRule type="cellIs" dxfId="1739" priority="569" operator="lessThan">
      <formula>0</formula>
    </cfRule>
  </conditionalFormatting>
  <conditionalFormatting sqref="B552">
    <cfRule type="expression" dxfId="1738" priority="567">
      <formula>B552/#REF!&gt;1</formula>
    </cfRule>
    <cfRule type="expression" dxfId="1737" priority="568">
      <formula>B552/#REF!&lt;1</formula>
    </cfRule>
  </conditionalFormatting>
  <conditionalFormatting sqref="C552">
    <cfRule type="cellIs" dxfId="1736" priority="566" operator="lessThan">
      <formula>0</formula>
    </cfRule>
  </conditionalFormatting>
  <conditionalFormatting sqref="C552">
    <cfRule type="expression" dxfId="1735" priority="564">
      <formula>C552/B552&gt;1</formula>
    </cfRule>
    <cfRule type="expression" dxfId="1734" priority="565">
      <formula>C552/B552&lt;1</formula>
    </cfRule>
  </conditionalFormatting>
  <conditionalFormatting sqref="D552">
    <cfRule type="cellIs" dxfId="1733" priority="563" operator="lessThan">
      <formula>0</formula>
    </cfRule>
  </conditionalFormatting>
  <conditionalFormatting sqref="D552">
    <cfRule type="expression" dxfId="1732" priority="561">
      <formula>D552/C552&gt;1</formula>
    </cfRule>
    <cfRule type="expression" dxfId="1731" priority="562">
      <formula>D552/C552&lt;1</formula>
    </cfRule>
  </conditionalFormatting>
  <conditionalFormatting sqref="E552">
    <cfRule type="cellIs" dxfId="1730" priority="560" operator="lessThan">
      <formula>0</formula>
    </cfRule>
  </conditionalFormatting>
  <conditionalFormatting sqref="E552">
    <cfRule type="expression" dxfId="1729" priority="558">
      <formula>E552/D552&gt;1</formula>
    </cfRule>
    <cfRule type="expression" dxfId="1728" priority="559">
      <formula>E552/D552&lt;1</formula>
    </cfRule>
  </conditionalFormatting>
  <conditionalFormatting sqref="F552">
    <cfRule type="cellIs" dxfId="1727" priority="557" operator="lessThan">
      <formula>0</formula>
    </cfRule>
  </conditionalFormatting>
  <conditionalFormatting sqref="F552">
    <cfRule type="expression" dxfId="1726" priority="555">
      <formula>F552/E552&gt;1</formula>
    </cfRule>
    <cfRule type="expression" dxfId="1725" priority="556">
      <formula>F552/E552&lt;1</formula>
    </cfRule>
  </conditionalFormatting>
  <conditionalFormatting sqref="G552">
    <cfRule type="cellIs" dxfId="1724" priority="554" operator="lessThan">
      <formula>0</formula>
    </cfRule>
  </conditionalFormatting>
  <conditionalFormatting sqref="G552">
    <cfRule type="expression" dxfId="1723" priority="552">
      <formula>G552/F552&gt;1</formula>
    </cfRule>
    <cfRule type="expression" dxfId="1722" priority="553">
      <formula>G552/F552&lt;1</formula>
    </cfRule>
  </conditionalFormatting>
  <conditionalFormatting sqref="H552">
    <cfRule type="cellIs" dxfId="1721" priority="551" operator="lessThan">
      <formula>0</formula>
    </cfRule>
  </conditionalFormatting>
  <conditionalFormatting sqref="H552">
    <cfRule type="expression" dxfId="1720" priority="549">
      <formula>H552/G552&gt;1</formula>
    </cfRule>
    <cfRule type="expression" dxfId="1719" priority="550">
      <formula>H552/G552&lt;1</formula>
    </cfRule>
  </conditionalFormatting>
  <conditionalFormatting sqref="B560">
    <cfRule type="cellIs" dxfId="1718" priority="548" operator="lessThan">
      <formula>0</formula>
    </cfRule>
  </conditionalFormatting>
  <conditionalFormatting sqref="B560">
    <cfRule type="expression" dxfId="1717" priority="546">
      <formula>B560/#REF!&gt;1</formula>
    </cfRule>
    <cfRule type="expression" dxfId="1716" priority="547">
      <formula>B560/#REF!&lt;1</formula>
    </cfRule>
  </conditionalFormatting>
  <conditionalFormatting sqref="C560">
    <cfRule type="cellIs" dxfId="1715" priority="545" operator="lessThan">
      <formula>0</formula>
    </cfRule>
  </conditionalFormatting>
  <conditionalFormatting sqref="C560">
    <cfRule type="expression" dxfId="1714" priority="543">
      <formula>C560/B560&gt;1</formula>
    </cfRule>
    <cfRule type="expression" dxfId="1713" priority="544">
      <formula>C560/B560&lt;1</formula>
    </cfRule>
  </conditionalFormatting>
  <conditionalFormatting sqref="D560">
    <cfRule type="cellIs" dxfId="1712" priority="542" operator="lessThan">
      <formula>0</formula>
    </cfRule>
  </conditionalFormatting>
  <conditionalFormatting sqref="D560">
    <cfRule type="expression" dxfId="1711" priority="540">
      <formula>D560/C560&gt;1</formula>
    </cfRule>
    <cfRule type="expression" dxfId="1710" priority="541">
      <formula>D560/C560&lt;1</formula>
    </cfRule>
  </conditionalFormatting>
  <conditionalFormatting sqref="E560">
    <cfRule type="cellIs" dxfId="1709" priority="539" operator="lessThan">
      <formula>0</formula>
    </cfRule>
  </conditionalFormatting>
  <conditionalFormatting sqref="E560">
    <cfRule type="expression" dxfId="1708" priority="537">
      <formula>E560/D560&gt;1</formula>
    </cfRule>
    <cfRule type="expression" dxfId="1707" priority="538">
      <formula>E560/D560&lt;1</formula>
    </cfRule>
  </conditionalFormatting>
  <conditionalFormatting sqref="F560">
    <cfRule type="cellIs" dxfId="1706" priority="536" operator="lessThan">
      <formula>0</formula>
    </cfRule>
  </conditionalFormatting>
  <conditionalFormatting sqref="F560">
    <cfRule type="expression" dxfId="1705" priority="534">
      <formula>F560/E560&gt;1</formula>
    </cfRule>
    <cfRule type="expression" dxfId="1704" priority="535">
      <formula>F560/E560&lt;1</formula>
    </cfRule>
  </conditionalFormatting>
  <conditionalFormatting sqref="G560">
    <cfRule type="cellIs" dxfId="1703" priority="533" operator="lessThan">
      <formula>0</formula>
    </cfRule>
  </conditionalFormatting>
  <conditionalFormatting sqref="G560">
    <cfRule type="expression" dxfId="1702" priority="531">
      <formula>G560/F560&gt;1</formula>
    </cfRule>
    <cfRule type="expression" dxfId="1701" priority="532">
      <formula>G560/F560&lt;1</formula>
    </cfRule>
  </conditionalFormatting>
  <conditionalFormatting sqref="H560">
    <cfRule type="cellIs" dxfId="1700" priority="530" operator="lessThan">
      <formula>0</formula>
    </cfRule>
  </conditionalFormatting>
  <conditionalFormatting sqref="H560">
    <cfRule type="expression" dxfId="1699" priority="528">
      <formula>H560/G560&gt;1</formula>
    </cfRule>
    <cfRule type="expression" dxfId="1698" priority="529">
      <formula>H560/G560&lt;1</formula>
    </cfRule>
  </conditionalFormatting>
  <conditionalFormatting sqref="O616:O619">
    <cfRule type="cellIs" dxfId="1697" priority="279" operator="lessThan">
      <formula>0</formula>
    </cfRule>
  </conditionalFormatting>
  <conditionalFormatting sqref="B589">
    <cfRule type="expression" dxfId="1696" priority="525">
      <formula>B589/#REF!&gt;1</formula>
    </cfRule>
    <cfRule type="expression" dxfId="1695" priority="526">
      <formula>B589/#REF!&lt;1</formula>
    </cfRule>
  </conditionalFormatting>
  <conditionalFormatting sqref="C589">
    <cfRule type="cellIs" dxfId="1694" priority="524" operator="lessThan">
      <formula>0</formula>
    </cfRule>
  </conditionalFormatting>
  <conditionalFormatting sqref="C589">
    <cfRule type="expression" dxfId="1693" priority="522">
      <formula>C589/B589&gt;1</formula>
    </cfRule>
    <cfRule type="expression" dxfId="1692" priority="523">
      <formula>C589/B589&lt;1</formula>
    </cfRule>
  </conditionalFormatting>
  <conditionalFormatting sqref="O605:O607">
    <cfRule type="cellIs" dxfId="1691" priority="273" operator="lessThan">
      <formula>0</formula>
    </cfRule>
  </conditionalFormatting>
  <conditionalFormatting sqref="D589">
    <cfRule type="expression" dxfId="1690" priority="519">
      <formula>D589/C589&gt;1</formula>
    </cfRule>
    <cfRule type="expression" dxfId="1689" priority="520">
      <formula>D589/C589&lt;1</formula>
    </cfRule>
  </conditionalFormatting>
  <conditionalFormatting sqref="E589">
    <cfRule type="cellIs" dxfId="1688" priority="518" operator="lessThan">
      <formula>0</formula>
    </cfRule>
  </conditionalFormatting>
  <conditionalFormatting sqref="E589">
    <cfRule type="expression" dxfId="1687" priority="516">
      <formula>E589/D589&gt;1</formula>
    </cfRule>
    <cfRule type="expression" dxfId="1686" priority="517">
      <formula>E589/D589&lt;1</formula>
    </cfRule>
  </conditionalFormatting>
  <conditionalFormatting sqref="F589">
    <cfRule type="cellIs" dxfId="1685" priority="515" operator="lessThan">
      <formula>0</formula>
    </cfRule>
  </conditionalFormatting>
  <conditionalFormatting sqref="F589">
    <cfRule type="expression" dxfId="1684" priority="513">
      <formula>F589/E589&gt;1</formula>
    </cfRule>
    <cfRule type="expression" dxfId="1683" priority="514">
      <formula>F589/E589&lt;1</formula>
    </cfRule>
  </conditionalFormatting>
  <conditionalFormatting sqref="O377">
    <cfRule type="cellIs" dxfId="1682" priority="264" operator="lessThan">
      <formula>0</formula>
    </cfRule>
  </conditionalFormatting>
  <conditionalFormatting sqref="G589">
    <cfRule type="expression" dxfId="1681" priority="510">
      <formula>G589/F589&gt;1</formula>
    </cfRule>
    <cfRule type="expression" dxfId="1680" priority="511">
      <formula>G589/F589&lt;1</formula>
    </cfRule>
  </conditionalFormatting>
  <conditionalFormatting sqref="O366">
    <cfRule type="cellIs" dxfId="1679" priority="261" operator="lessThan">
      <formula>0</formula>
    </cfRule>
  </conditionalFormatting>
  <conditionalFormatting sqref="H589">
    <cfRule type="expression" dxfId="1678" priority="507">
      <formula>H589/G589&gt;1</formula>
    </cfRule>
    <cfRule type="expression" dxfId="1677" priority="508">
      <formula>H589/G589&lt;1</formula>
    </cfRule>
  </conditionalFormatting>
  <conditionalFormatting sqref="N596">
    <cfRule type="cellIs" dxfId="1676" priority="506" operator="lessThan">
      <formula>0</formula>
    </cfRule>
  </conditionalFormatting>
  <conditionalFormatting sqref="O387">
    <cfRule type="cellIs" dxfId="1675" priority="256" operator="lessThan">
      <formula>0</formula>
    </cfRule>
  </conditionalFormatting>
  <conditionalFormatting sqref="O387">
    <cfRule type="cellIs" dxfId="1674" priority="257" operator="lessThan">
      <formula>0</formula>
    </cfRule>
  </conditionalFormatting>
  <conditionalFormatting sqref="O387">
    <cfRule type="cellIs" dxfId="1673" priority="254" operator="lessThan">
      <formula>0</formula>
    </cfRule>
  </conditionalFormatting>
  <conditionalFormatting sqref="O387">
    <cfRule type="cellIs" dxfId="1672" priority="255" operator="lessThan">
      <formula>0</formula>
    </cfRule>
  </conditionalFormatting>
  <conditionalFormatting sqref="N600">
    <cfRule type="cellIs" dxfId="1671" priority="505" operator="lessThan">
      <formula>0</formula>
    </cfRule>
  </conditionalFormatting>
  <conditionalFormatting sqref="N600">
    <cfRule type="cellIs" dxfId="1670" priority="504" operator="lessThan">
      <formula>0</formula>
    </cfRule>
  </conditionalFormatting>
  <conditionalFormatting sqref="P363">
    <cfRule type="cellIs" dxfId="1669" priority="503" operator="lessThan">
      <formula>0</formula>
    </cfRule>
  </conditionalFormatting>
  <conditionalFormatting sqref="P364:P365">
    <cfRule type="cellIs" dxfId="1668" priority="502" operator="lessThan">
      <formula>0</formula>
    </cfRule>
  </conditionalFormatting>
  <conditionalFormatting sqref="P461:P464">
    <cfRule type="cellIs" dxfId="1667" priority="501" operator="lessThan">
      <formula>0</formula>
    </cfRule>
  </conditionalFormatting>
  <conditionalFormatting sqref="P361">
    <cfRule type="cellIs" dxfId="1666" priority="500" operator="lessThan">
      <formula>0</formula>
    </cfRule>
  </conditionalFormatting>
  <conditionalFormatting sqref="P366:P367">
    <cfRule type="cellIs" dxfId="1665" priority="499" operator="lessThan">
      <formula>0</formula>
    </cfRule>
  </conditionalFormatting>
  <conditionalFormatting sqref="P369:P373">
    <cfRule type="cellIs" dxfId="1664" priority="498" operator="lessThan">
      <formula>0</formula>
    </cfRule>
  </conditionalFormatting>
  <conditionalFormatting sqref="P378:P379">
    <cfRule type="cellIs" dxfId="1663" priority="497" operator="lessThan">
      <formula>0</formula>
    </cfRule>
  </conditionalFormatting>
  <conditionalFormatting sqref="P384:P385">
    <cfRule type="cellIs" dxfId="1662" priority="496" operator="lessThan">
      <formula>0</formula>
    </cfRule>
  </conditionalFormatting>
  <conditionalFormatting sqref="P390:P391">
    <cfRule type="cellIs" dxfId="1661" priority="495" operator="lessThan">
      <formula>0</formula>
    </cfRule>
  </conditionalFormatting>
  <conditionalFormatting sqref="P396:P397">
    <cfRule type="cellIs" dxfId="1660" priority="494" operator="lessThan">
      <formula>0</formula>
    </cfRule>
  </conditionalFormatting>
  <conditionalFormatting sqref="P402">
    <cfRule type="cellIs" dxfId="1659" priority="493" operator="lessThan">
      <formula>0</formula>
    </cfRule>
  </conditionalFormatting>
  <conditionalFormatting sqref="P408:P409">
    <cfRule type="cellIs" dxfId="1658" priority="492" operator="lessThan">
      <formula>0</formula>
    </cfRule>
  </conditionalFormatting>
  <conditionalFormatting sqref="P414:P415">
    <cfRule type="cellIs" dxfId="1657" priority="491" operator="lessThan">
      <formula>0</formula>
    </cfRule>
  </conditionalFormatting>
  <conditionalFormatting sqref="P420:P421">
    <cfRule type="cellIs" dxfId="1656" priority="490" operator="lessThan">
      <formula>0</formula>
    </cfRule>
  </conditionalFormatting>
  <conditionalFormatting sqref="P426:P427">
    <cfRule type="cellIs" dxfId="1655" priority="489" operator="lessThan">
      <formula>0</formula>
    </cfRule>
  </conditionalFormatting>
  <conditionalFormatting sqref="P432:P433">
    <cfRule type="cellIs" dxfId="1654" priority="488" operator="lessThan">
      <formula>0</formula>
    </cfRule>
  </conditionalFormatting>
  <conditionalFormatting sqref="P438:P439">
    <cfRule type="cellIs" dxfId="1653" priority="487" operator="lessThan">
      <formula>0</formula>
    </cfRule>
  </conditionalFormatting>
  <conditionalFormatting sqref="P444:P445">
    <cfRule type="cellIs" dxfId="1652" priority="486" operator="lessThan">
      <formula>0</formula>
    </cfRule>
  </conditionalFormatting>
  <conditionalFormatting sqref="P451:P452">
    <cfRule type="cellIs" dxfId="1651" priority="485" operator="lessThan">
      <formula>0</formula>
    </cfRule>
  </conditionalFormatting>
  <conditionalFormatting sqref="P457:P458">
    <cfRule type="cellIs" dxfId="1650" priority="484" operator="lessThan">
      <formula>0</formula>
    </cfRule>
  </conditionalFormatting>
  <conditionalFormatting sqref="P465">
    <cfRule type="cellIs" dxfId="1649" priority="483" operator="lessThan">
      <formula>0</formula>
    </cfRule>
  </conditionalFormatting>
  <conditionalFormatting sqref="P472">
    <cfRule type="cellIs" dxfId="1648" priority="482" operator="lessThan">
      <formula>0</formula>
    </cfRule>
  </conditionalFormatting>
  <conditionalFormatting sqref="P503:P504">
    <cfRule type="cellIs" dxfId="1647" priority="481" operator="lessThan">
      <formula>0</formula>
    </cfRule>
  </conditionalFormatting>
  <conditionalFormatting sqref="P511:P512">
    <cfRule type="cellIs" dxfId="1646" priority="480" operator="lessThan">
      <formula>0</formula>
    </cfRule>
  </conditionalFormatting>
  <conditionalFormatting sqref="P520:P521">
    <cfRule type="cellIs" dxfId="1645" priority="479" operator="lessThan">
      <formula>0</formula>
    </cfRule>
  </conditionalFormatting>
  <conditionalFormatting sqref="P528:P529">
    <cfRule type="cellIs" dxfId="1644" priority="478" operator="lessThan">
      <formula>0</formula>
    </cfRule>
  </conditionalFormatting>
  <conditionalFormatting sqref="P544:P545">
    <cfRule type="cellIs" dxfId="1643" priority="477" operator="lessThan">
      <formula>0</formula>
    </cfRule>
  </conditionalFormatting>
  <conditionalFormatting sqref="P536:P537">
    <cfRule type="cellIs" dxfId="1642" priority="476" operator="lessThan">
      <formula>0</formula>
    </cfRule>
  </conditionalFormatting>
  <conditionalFormatting sqref="P551:P552">
    <cfRule type="cellIs" dxfId="1641" priority="475" operator="lessThan">
      <formula>0</formula>
    </cfRule>
  </conditionalFormatting>
  <conditionalFormatting sqref="P559:P560">
    <cfRule type="cellIs" dxfId="1640" priority="474" operator="lessThan">
      <formula>0</formula>
    </cfRule>
  </conditionalFormatting>
  <conditionalFormatting sqref="P567:P568">
    <cfRule type="cellIs" dxfId="1639" priority="473" operator="lessThan">
      <formula>0</formula>
    </cfRule>
  </conditionalFormatting>
  <conditionalFormatting sqref="P574:P575">
    <cfRule type="cellIs" dxfId="1638" priority="472" operator="lessThan">
      <formula>0</formula>
    </cfRule>
  </conditionalFormatting>
  <conditionalFormatting sqref="P581:P582">
    <cfRule type="cellIs" dxfId="1637" priority="471" operator="lessThan">
      <formula>0</formula>
    </cfRule>
  </conditionalFormatting>
  <conditionalFormatting sqref="P588:P589">
    <cfRule type="cellIs" dxfId="1636" priority="470" operator="lessThan">
      <formula>0</formula>
    </cfRule>
  </conditionalFormatting>
  <conditionalFormatting sqref="P596:P597">
    <cfRule type="cellIs" dxfId="1635" priority="469" operator="lessThan">
      <formula>0</formula>
    </cfRule>
  </conditionalFormatting>
  <conditionalFormatting sqref="P603">
    <cfRule type="cellIs" dxfId="1634" priority="468" operator="lessThan">
      <formula>0</formula>
    </cfRule>
  </conditionalFormatting>
  <conditionalFormatting sqref="P608">
    <cfRule type="cellIs" dxfId="1633" priority="467" operator="lessThan">
      <formula>0</formula>
    </cfRule>
  </conditionalFormatting>
  <conditionalFormatting sqref="O405">
    <cfRule type="cellIs" dxfId="1632" priority="214" operator="lessThan">
      <formula>0</formula>
    </cfRule>
  </conditionalFormatting>
  <conditionalFormatting sqref="P632:P634">
    <cfRule type="cellIs" dxfId="1631" priority="466" operator="lessThan">
      <formula>0</formula>
    </cfRule>
  </conditionalFormatting>
  <conditionalFormatting sqref="I710:N710 P708:Q711">
    <cfRule type="cellIs" dxfId="1630" priority="460" operator="lessThan">
      <formula>0</formula>
    </cfRule>
  </conditionalFormatting>
  <conditionalFormatting sqref="P636:P637 P641:P645">
    <cfRule type="cellIs" dxfId="1629" priority="465" operator="lessThan">
      <formula>0</formula>
    </cfRule>
  </conditionalFormatting>
  <conditionalFormatting sqref="P648">
    <cfRule type="cellIs" dxfId="1628" priority="464" operator="lessThan">
      <formula>0</formula>
    </cfRule>
  </conditionalFormatting>
  <conditionalFormatting sqref="P649">
    <cfRule type="cellIs" dxfId="1627" priority="463" operator="lessThan">
      <formula>0</formula>
    </cfRule>
  </conditionalFormatting>
  <conditionalFormatting sqref="P651">
    <cfRule type="cellIs" dxfId="1626" priority="462" operator="lessThan">
      <formula>0</formula>
    </cfRule>
  </conditionalFormatting>
  <conditionalFormatting sqref="P652">
    <cfRule type="cellIs" dxfId="1625" priority="461" operator="lessThan">
      <formula>0</formula>
    </cfRule>
  </conditionalFormatting>
  <conditionalFormatting sqref="D654:N654 D651:N651 D648:N649 D632:N634">
    <cfRule type="expression" dxfId="1624" priority="433">
      <formula>D632/C632&gt;1</formula>
    </cfRule>
    <cfRule type="expression" dxfId="1623" priority="434">
      <formula>D632/C632&lt;1</formula>
    </cfRule>
  </conditionalFormatting>
  <conditionalFormatting sqref="C507:C510">
    <cfRule type="cellIs" dxfId="1622" priority="459" operator="lessThan">
      <formula>0</formula>
    </cfRule>
  </conditionalFormatting>
  <conditionalFormatting sqref="C507:C510">
    <cfRule type="expression" dxfId="1621" priority="457">
      <formula>C507/B507&gt;1</formula>
    </cfRule>
    <cfRule type="expression" dxfId="1620" priority="458">
      <formula>C507/B507&lt;1</formula>
    </cfRule>
  </conditionalFormatting>
  <conditionalFormatting sqref="D507:N510">
    <cfRule type="cellIs" dxfId="1619" priority="456" operator="lessThan">
      <formula>0</formula>
    </cfRule>
  </conditionalFormatting>
  <conditionalFormatting sqref="D507:N510">
    <cfRule type="expression" dxfId="1618" priority="454">
      <formula>D507/C507&gt;1</formula>
    </cfRule>
    <cfRule type="expression" dxfId="1617" priority="455">
      <formula>D507/C507&lt;1</formula>
    </cfRule>
  </conditionalFormatting>
  <conditionalFormatting sqref="B507:B510">
    <cfRule type="cellIs" dxfId="1616" priority="453" operator="lessThan">
      <formula>0</formula>
    </cfRule>
  </conditionalFormatting>
  <conditionalFormatting sqref="B507:B510">
    <cfRule type="expression" dxfId="1615" priority="451">
      <formula>B507/#REF!&gt;1</formula>
    </cfRule>
    <cfRule type="expression" dxfId="1614" priority="452">
      <formula>B507/#REF!&lt;1</formula>
    </cfRule>
  </conditionalFormatting>
  <conditionalFormatting sqref="J588:N588 J574:N574 J559:N559 J551:N551">
    <cfRule type="cellIs" dxfId="1613" priority="450" operator="lessThan">
      <formula>0</formula>
    </cfRule>
  </conditionalFormatting>
  <conditionalFormatting sqref="C588:I588 C584:C587 C574:I574 C570:C573 C559:I559 C555:C558 C551:I551 C547:C550">
    <cfRule type="cellIs" dxfId="1612" priority="449" operator="lessThan">
      <formula>0</formula>
    </cfRule>
  </conditionalFormatting>
  <conditionalFormatting sqref="C588:M588 C574:M574 C559:M559 C551:M551">
    <cfRule type="cellIs" dxfId="1611" priority="448" operator="lessThan">
      <formula>0</formula>
    </cfRule>
  </conditionalFormatting>
  <conditionalFormatting sqref="C584:C587 C570:C573 C555:C558 C547:C550">
    <cfRule type="expression" dxfId="1610" priority="446">
      <formula>C547/B547&gt;1</formula>
    </cfRule>
    <cfRule type="expression" dxfId="1609" priority="447">
      <formula>C547/B547&lt;1</formula>
    </cfRule>
  </conditionalFormatting>
  <conditionalFormatting sqref="D584:N587 D570:N573 D555:N558 D547:N550">
    <cfRule type="cellIs" dxfId="1608" priority="445" operator="lessThan">
      <formula>0</formula>
    </cfRule>
  </conditionalFormatting>
  <conditionalFormatting sqref="D584:N587 D570:N573 D555:N558 D547:N550">
    <cfRule type="expression" dxfId="1607" priority="443">
      <formula>D547/C547&gt;1</formula>
    </cfRule>
    <cfRule type="expression" dxfId="1606" priority="444">
      <formula>D547/C547&lt;1</formula>
    </cfRule>
  </conditionalFormatting>
  <conditionalFormatting sqref="C588:N588 C574:N574 C559:N559 C551:N551">
    <cfRule type="cellIs" dxfId="1605" priority="442" operator="lessThan">
      <formula>0</formula>
    </cfRule>
  </conditionalFormatting>
  <conditionalFormatting sqref="C588:N588 C574:N574 C559:N559 C551:N551">
    <cfRule type="expression" dxfId="1604" priority="440">
      <formula>C551/B551&gt;1</formula>
    </cfRule>
    <cfRule type="expression" dxfId="1603" priority="441">
      <formula>C551/B551&lt;1</formula>
    </cfRule>
  </conditionalFormatting>
  <conditionalFormatting sqref="B654 B651 B648:B649 B632:B634 B641:B645">
    <cfRule type="cellIs" dxfId="1602" priority="439" operator="lessThan">
      <formula>0</formula>
    </cfRule>
  </conditionalFormatting>
  <conditionalFormatting sqref="C654 C651 C648:C649 C632:C634">
    <cfRule type="cellIs" dxfId="1601" priority="438" operator="lessThan">
      <formula>0</formula>
    </cfRule>
  </conditionalFormatting>
  <conditionalFormatting sqref="C654 C651 C648:C649 C632:C634">
    <cfRule type="expression" dxfId="1600" priority="436">
      <formula>C632/B632&gt;1</formula>
    </cfRule>
    <cfRule type="expression" dxfId="1599" priority="437">
      <formula>C632/B632&lt;1</formula>
    </cfRule>
  </conditionalFormatting>
  <conditionalFormatting sqref="D654:N654 D651:N651 D648:N649 D632:N634">
    <cfRule type="cellIs" dxfId="1598" priority="435" operator="lessThan">
      <formula>0</formula>
    </cfRule>
  </conditionalFormatting>
  <conditionalFormatting sqref="B504:N504 B537 B568 B597">
    <cfRule type="expression" dxfId="1597" priority="1205">
      <formula>B504/#REF!&gt;1</formula>
    </cfRule>
    <cfRule type="expression" dxfId="1596" priority="1206">
      <formula>B504/#REF!&lt;1</formula>
    </cfRule>
  </conditionalFormatting>
  <conditionalFormatting sqref="C465">
    <cfRule type="cellIs" dxfId="1595" priority="432" operator="lessThan">
      <formula>0</formula>
    </cfRule>
  </conditionalFormatting>
  <conditionalFormatting sqref="C465">
    <cfRule type="expression" dxfId="1594" priority="430">
      <formula>C465/B465&gt;1</formula>
    </cfRule>
    <cfRule type="expression" dxfId="1593" priority="431">
      <formula>C465/B465&lt;1</formula>
    </cfRule>
  </conditionalFormatting>
  <conditionalFormatting sqref="D465:N465">
    <cfRule type="cellIs" dxfId="1592" priority="429" operator="lessThan">
      <formula>0</formula>
    </cfRule>
  </conditionalFormatting>
  <conditionalFormatting sqref="D465:N465">
    <cfRule type="expression" dxfId="1591" priority="427">
      <formula>D465/C465&gt;1</formula>
    </cfRule>
    <cfRule type="expression" dxfId="1590" priority="428">
      <formula>D465/C465&lt;1</formula>
    </cfRule>
  </conditionalFormatting>
  <conditionalFormatting sqref="B465">
    <cfRule type="cellIs" dxfId="1589" priority="426" operator="lessThan">
      <formula>0</formula>
    </cfRule>
  </conditionalFormatting>
  <conditionalFormatting sqref="B465">
    <cfRule type="expression" dxfId="1588" priority="424">
      <formula>B465/#REF!&gt;1</formula>
    </cfRule>
    <cfRule type="expression" dxfId="1587" priority="425">
      <formula>B465/#REF!&lt;1</formula>
    </cfRule>
  </conditionalFormatting>
  <conditionalFormatting sqref="C511">
    <cfRule type="cellIs" dxfId="1586" priority="423" operator="lessThan">
      <formula>0</formula>
    </cfRule>
  </conditionalFormatting>
  <conditionalFormatting sqref="D511:N511">
    <cfRule type="cellIs" dxfId="1585" priority="420" operator="lessThan">
      <formula>0</formula>
    </cfRule>
  </conditionalFormatting>
  <conditionalFormatting sqref="C511">
    <cfRule type="expression" dxfId="1584" priority="421">
      <formula>C511/B511&gt;1</formula>
    </cfRule>
    <cfRule type="expression" dxfId="1583" priority="422">
      <formula>C511/B511&lt;1</formula>
    </cfRule>
  </conditionalFormatting>
  <conditionalFormatting sqref="D511:N511">
    <cfRule type="expression" dxfId="1582" priority="418">
      <formula>D511/C511&gt;1</formula>
    </cfRule>
    <cfRule type="expression" dxfId="1581" priority="419">
      <formula>D511/C511&lt;1</formula>
    </cfRule>
  </conditionalFormatting>
  <conditionalFormatting sqref="B511">
    <cfRule type="cellIs" dxfId="1580" priority="417" operator="lessThan">
      <formula>0</formula>
    </cfRule>
  </conditionalFormatting>
  <conditionalFormatting sqref="B511">
    <cfRule type="expression" dxfId="1579" priority="415">
      <formula>B511/#REF!&gt;1</formula>
    </cfRule>
    <cfRule type="expression" dxfId="1578" priority="416">
      <formula>B511/#REF!&lt;1</formula>
    </cfRule>
  </conditionalFormatting>
  <conditionalFormatting sqref="B529 B521">
    <cfRule type="cellIs" dxfId="1577" priority="414" operator="lessThan">
      <formula>0</formula>
    </cfRule>
  </conditionalFormatting>
  <conditionalFormatting sqref="B529 B521">
    <cfRule type="expression" dxfId="1576" priority="412">
      <formula>B521/#REF!&gt;1</formula>
    </cfRule>
    <cfRule type="expression" dxfId="1575" priority="413">
      <formula>B521/#REF!&lt;1</formula>
    </cfRule>
  </conditionalFormatting>
  <conditionalFormatting sqref="C521">
    <cfRule type="cellIs" dxfId="1574" priority="411" operator="lessThan">
      <formula>0</formula>
    </cfRule>
  </conditionalFormatting>
  <conditionalFormatting sqref="C521 B636:O637">
    <cfRule type="expression" dxfId="1573" priority="409">
      <formula>B521/A521&gt;1</formula>
    </cfRule>
    <cfRule type="expression" dxfId="1572" priority="410">
      <formula>B521/A521&lt;1</formula>
    </cfRule>
  </conditionalFormatting>
  <conditionalFormatting sqref="C603:N603">
    <cfRule type="expression" dxfId="1571" priority="370">
      <formula>C603/B603&gt;1</formula>
    </cfRule>
    <cfRule type="expression" dxfId="1570" priority="371">
      <formula>C603/B603&lt;1</formula>
    </cfRule>
  </conditionalFormatting>
  <conditionalFormatting sqref="I552:N552">
    <cfRule type="expression" dxfId="1569" priority="394">
      <formula>I552/H552&gt;1</formula>
    </cfRule>
    <cfRule type="expression" dxfId="1568" priority="395">
      <formula>I552/H552&lt;1</formula>
    </cfRule>
  </conditionalFormatting>
  <conditionalFormatting sqref="I560:N560">
    <cfRule type="expression" dxfId="1567" priority="391">
      <formula>I560/H560&gt;1</formula>
    </cfRule>
    <cfRule type="expression" dxfId="1566" priority="392">
      <formula>I560/H560&lt;1</formula>
    </cfRule>
  </conditionalFormatting>
  <conditionalFormatting sqref="B575:N575">
    <cfRule type="cellIs" dxfId="1565" priority="390" operator="lessThan">
      <formula>0</formula>
    </cfRule>
  </conditionalFormatting>
  <conditionalFormatting sqref="B575:N575">
    <cfRule type="expression" dxfId="1564" priority="388">
      <formula>B575/A575&gt;1</formula>
    </cfRule>
    <cfRule type="expression" dxfId="1563" priority="389">
      <formula>B575/A575&lt;1</formula>
    </cfRule>
  </conditionalFormatting>
  <conditionalFormatting sqref="B589:N589">
    <cfRule type="cellIs" dxfId="1562" priority="387" operator="lessThan">
      <formula>0</formula>
    </cfRule>
  </conditionalFormatting>
  <conditionalFormatting sqref="B589:N589">
    <cfRule type="expression" dxfId="1561" priority="385">
      <formula>B589/A589&gt;1</formula>
    </cfRule>
    <cfRule type="expression" dxfId="1560" priority="386">
      <formula>B589/A589&lt;1</formula>
    </cfRule>
  </conditionalFormatting>
  <conditionalFormatting sqref="N608">
    <cfRule type="cellIs" dxfId="1559" priority="363" operator="lessThan">
      <formula>0</formula>
    </cfRule>
  </conditionalFormatting>
  <conditionalFormatting sqref="D521:N521">
    <cfRule type="cellIs" dxfId="1558" priority="408" operator="lessThan">
      <formula>0</formula>
    </cfRule>
  </conditionalFormatting>
  <conditionalFormatting sqref="D521:N521">
    <cfRule type="expression" dxfId="1557" priority="406">
      <formula>D521/C521&gt;1</formula>
    </cfRule>
    <cfRule type="expression" dxfId="1556" priority="407">
      <formula>D521/C521&lt;1</formula>
    </cfRule>
  </conditionalFormatting>
  <conditionalFormatting sqref="C529:N529">
    <cfRule type="cellIs" dxfId="1555" priority="405" operator="lessThan">
      <formula>0</formula>
    </cfRule>
  </conditionalFormatting>
  <conditionalFormatting sqref="C529:N529">
    <cfRule type="expression" dxfId="1554" priority="403">
      <formula>C529/B529&gt;1</formula>
    </cfRule>
    <cfRule type="expression" dxfId="1553" priority="404">
      <formula>C529/B529&lt;1</formula>
    </cfRule>
  </conditionalFormatting>
  <conditionalFormatting sqref="C582:N582">
    <cfRule type="expression" dxfId="1552" priority="379">
      <formula>C582/B582&gt;1</formula>
    </cfRule>
    <cfRule type="expression" dxfId="1551" priority="380">
      <formula>C582/B582&lt;1</formula>
    </cfRule>
  </conditionalFormatting>
  <conditionalFormatting sqref="C537:N537">
    <cfRule type="expression" dxfId="1550" priority="400">
      <formula>C537/B537&gt;1</formula>
    </cfRule>
    <cfRule type="expression" dxfId="1549" priority="401">
      <formula>C537/B537&lt;1</formula>
    </cfRule>
  </conditionalFormatting>
  <conditionalFormatting sqref="C568:N568">
    <cfRule type="expression" dxfId="1548" priority="397">
      <formula>C568/B568&gt;1</formula>
    </cfRule>
    <cfRule type="expression" dxfId="1547" priority="398">
      <formula>C568/B568&lt;1</formula>
    </cfRule>
  </conditionalFormatting>
  <conditionalFormatting sqref="C608:M608">
    <cfRule type="expression" dxfId="1546" priority="365">
      <formula>C608/B608&gt;1</formula>
    </cfRule>
    <cfRule type="expression" dxfId="1545" priority="366">
      <formula>C608/B608&lt;1</formula>
    </cfRule>
  </conditionalFormatting>
  <conditionalFormatting sqref="N608">
    <cfRule type="expression" dxfId="1544" priority="360">
      <formula>N608/M608&gt;1</formula>
    </cfRule>
    <cfRule type="expression" dxfId="1543" priority="361">
      <formula>N608/M608&lt;1</formula>
    </cfRule>
  </conditionalFormatting>
  <conditionalFormatting sqref="C608:M608">
    <cfRule type="cellIs" dxfId="1542" priority="369" operator="lessThan">
      <formula>0</formula>
    </cfRule>
  </conditionalFormatting>
  <conditionalFormatting sqref="C608:M608">
    <cfRule type="cellIs" dxfId="1541" priority="368" operator="lessThan">
      <formula>0</formula>
    </cfRule>
  </conditionalFormatting>
  <conditionalFormatting sqref="B582">
    <cfRule type="cellIs" dxfId="1540" priority="382" operator="lessThan">
      <formula>0</formula>
    </cfRule>
  </conditionalFormatting>
  <conditionalFormatting sqref="B582">
    <cfRule type="expression" dxfId="1539" priority="383">
      <formula>B582/#REF!&gt;1</formula>
    </cfRule>
    <cfRule type="expression" dxfId="1538" priority="384">
      <formula>B582/#REF!&lt;1</formula>
    </cfRule>
  </conditionalFormatting>
  <conditionalFormatting sqref="C582:N582">
    <cfRule type="cellIs" dxfId="1537" priority="381" operator="lessThan">
      <formula>0</formula>
    </cfRule>
  </conditionalFormatting>
  <conditionalFormatting sqref="C597:N597">
    <cfRule type="expression" dxfId="1536" priority="375">
      <formula>C597/B597&gt;1</formula>
    </cfRule>
    <cfRule type="expression" dxfId="1535" priority="376">
      <formula>C597/B597&lt;1</formula>
    </cfRule>
  </conditionalFormatting>
  <conditionalFormatting sqref="N608">
    <cfRule type="cellIs" dxfId="1534" priority="364" operator="lessThan">
      <formula>0</formula>
    </cfRule>
  </conditionalFormatting>
  <conditionalFormatting sqref="C608:M608">
    <cfRule type="cellIs" dxfId="1533" priority="367" operator="lessThan">
      <formula>0</formula>
    </cfRule>
  </conditionalFormatting>
  <conditionalFormatting sqref="N608">
    <cfRule type="cellIs" dxfId="1532" priority="362" operator="lessThan">
      <formula>0</formula>
    </cfRule>
  </conditionalFormatting>
  <conditionalFormatting sqref="B676:N679">
    <cfRule type="cellIs" dxfId="1531" priority="359" operator="lessThan">
      <formula>0</formula>
    </cfRule>
  </conditionalFormatting>
  <conditionalFormatting sqref="I678:N678 P676:Q679">
    <cfRule type="cellIs" dxfId="1530" priority="358" operator="lessThan">
      <formula>0</formula>
    </cfRule>
  </conditionalFormatting>
  <conditionalFormatting sqref="B680:N683">
    <cfRule type="cellIs" dxfId="1529" priority="357" operator="lessThan">
      <formula>0</formula>
    </cfRule>
  </conditionalFormatting>
  <conditionalFormatting sqref="I682:N682 P680:Q683">
    <cfRule type="cellIs" dxfId="1528" priority="356" operator="lessThan">
      <formula>0</formula>
    </cfRule>
  </conditionalFormatting>
  <conditionalFormatting sqref="B684:N687">
    <cfRule type="cellIs" dxfId="1527" priority="355" operator="lessThan">
      <formula>0</formula>
    </cfRule>
  </conditionalFormatting>
  <conditionalFormatting sqref="I686:N686 P684:Q687">
    <cfRule type="cellIs" dxfId="1526" priority="354" operator="lessThan">
      <formula>0</formula>
    </cfRule>
  </conditionalFormatting>
  <conditionalFormatting sqref="B688:N691">
    <cfRule type="cellIs" dxfId="1525" priority="353" operator="lessThan">
      <formula>0</formula>
    </cfRule>
  </conditionalFormatting>
  <conditionalFormatting sqref="I690:N690 P688:Q691">
    <cfRule type="cellIs" dxfId="1524" priority="352" operator="lessThan">
      <formula>0</formula>
    </cfRule>
  </conditionalFormatting>
  <conditionalFormatting sqref="B692:N695 O694">
    <cfRule type="cellIs" dxfId="1523" priority="351" operator="lessThan">
      <formula>0</formula>
    </cfRule>
  </conditionalFormatting>
  <conditionalFormatting sqref="P692:Q695 I694:O694">
    <cfRule type="cellIs" dxfId="1522" priority="350" operator="lessThan">
      <formula>0</formula>
    </cfRule>
  </conditionalFormatting>
  <conditionalFormatting sqref="B696:N699">
    <cfRule type="cellIs" dxfId="1521" priority="349" operator="lessThan">
      <formula>0</formula>
    </cfRule>
  </conditionalFormatting>
  <conditionalFormatting sqref="I698:N698 P696:Q699">
    <cfRule type="cellIs" dxfId="1520" priority="348" operator="lessThan">
      <formula>0</formula>
    </cfRule>
  </conditionalFormatting>
  <conditionalFormatting sqref="B700:N703">
    <cfRule type="cellIs" dxfId="1519" priority="347" operator="lessThan">
      <formula>0</formula>
    </cfRule>
  </conditionalFormatting>
  <conditionalFormatting sqref="I702:N702 P700:Q703">
    <cfRule type="cellIs" dxfId="1518" priority="346" operator="lessThan">
      <formula>0</formula>
    </cfRule>
  </conditionalFormatting>
  <conditionalFormatting sqref="B704:N707">
    <cfRule type="cellIs" dxfId="1517" priority="345" operator="lessThan">
      <formula>0</formula>
    </cfRule>
  </conditionalFormatting>
  <conditionalFormatting sqref="I706:N706 P704:Q707">
    <cfRule type="cellIs" dxfId="1516" priority="344" operator="lessThan">
      <formula>0</formula>
    </cfRule>
  </conditionalFormatting>
  <conditionalFormatting sqref="B712:N715">
    <cfRule type="cellIs" dxfId="1515" priority="343" operator="lessThan">
      <formula>0</formula>
    </cfRule>
  </conditionalFormatting>
  <conditionalFormatting sqref="I714:N714 P712:Q715">
    <cfRule type="cellIs" dxfId="1514" priority="342" operator="lessThan">
      <formula>0</formula>
    </cfRule>
  </conditionalFormatting>
  <conditionalFormatting sqref="B716:N719">
    <cfRule type="cellIs" dxfId="1513" priority="341" operator="lessThan">
      <formula>0</formula>
    </cfRule>
  </conditionalFormatting>
  <conditionalFormatting sqref="I718:N718 P716:Q719">
    <cfRule type="cellIs" dxfId="1512" priority="340" operator="lessThan">
      <formula>0</formula>
    </cfRule>
  </conditionalFormatting>
  <conditionalFormatting sqref="P654">
    <cfRule type="cellIs" dxfId="1511" priority="339" operator="lessThan">
      <formula>0</formula>
    </cfRule>
  </conditionalFormatting>
  <conditionalFormatting sqref="Q466">
    <cfRule type="cellIs" dxfId="1510" priority="338" operator="lessThan">
      <formula>0</formula>
    </cfRule>
  </conditionalFormatting>
  <conditionalFormatting sqref="P466">
    <cfRule type="cellIs" dxfId="1509" priority="337" operator="lessThan">
      <formula>0</formula>
    </cfRule>
  </conditionalFormatting>
  <conditionalFormatting sqref="B466:N466">
    <cfRule type="cellIs" dxfId="1508" priority="336" operator="lessThan">
      <formula>0</formula>
    </cfRule>
  </conditionalFormatting>
  <conditionalFormatting sqref="B505:N505">
    <cfRule type="cellIs" dxfId="1507" priority="333" operator="lessThan">
      <formula>0</formula>
    </cfRule>
  </conditionalFormatting>
  <conditionalFormatting sqref="B513:N513">
    <cfRule type="cellIs" dxfId="1506" priority="330" operator="lessThan">
      <formula>0</formula>
    </cfRule>
  </conditionalFormatting>
  <conditionalFormatting sqref="B522:N522">
    <cfRule type="cellIs" dxfId="1505" priority="327" operator="lessThan">
      <formula>0</formula>
    </cfRule>
  </conditionalFormatting>
  <conditionalFormatting sqref="B530:N530">
    <cfRule type="cellIs" dxfId="1504" priority="324" operator="lessThan">
      <formula>0</formula>
    </cfRule>
  </conditionalFormatting>
  <conditionalFormatting sqref="B538:N538">
    <cfRule type="cellIs" dxfId="1503" priority="321" operator="lessThan">
      <formula>0</formula>
    </cfRule>
  </conditionalFormatting>
  <conditionalFormatting sqref="B553:N553">
    <cfRule type="cellIs" dxfId="1502" priority="318" operator="lessThan">
      <formula>0</formula>
    </cfRule>
  </conditionalFormatting>
  <conditionalFormatting sqref="B561:N561">
    <cfRule type="cellIs" dxfId="1501" priority="315" operator="lessThan">
      <formula>0</formula>
    </cfRule>
  </conditionalFormatting>
  <conditionalFormatting sqref="B590:N590">
    <cfRule type="cellIs" dxfId="1500" priority="312" operator="lessThan">
      <formula>0</formula>
    </cfRule>
  </conditionalFormatting>
  <conditionalFormatting sqref="O608">
    <cfRule type="cellIs" dxfId="1499" priority="50" operator="lessThan">
      <formula>0</formula>
    </cfRule>
  </conditionalFormatting>
  <conditionalFormatting sqref="O608">
    <cfRule type="cellIs" dxfId="1498" priority="51" operator="lessThan">
      <formula>0</formula>
    </cfRule>
  </conditionalFormatting>
  <conditionalFormatting sqref="O603">
    <cfRule type="cellIs" dxfId="1497" priority="54" operator="lessThan">
      <formula>0</formula>
    </cfRule>
  </conditionalFormatting>
  <conditionalFormatting sqref="O603">
    <cfRule type="cellIs" dxfId="1496" priority="55" operator="lessThan">
      <formula>0</formula>
    </cfRule>
  </conditionalFormatting>
  <conditionalFormatting sqref="O603">
    <cfRule type="cellIs" dxfId="1495" priority="56" operator="lessThan">
      <formula>0</formula>
    </cfRule>
  </conditionalFormatting>
  <conditionalFormatting sqref="O608">
    <cfRule type="cellIs" dxfId="1494" priority="49" operator="lessThan">
      <formula>0</formula>
    </cfRule>
  </conditionalFormatting>
  <conditionalFormatting sqref="P491:Q491">
    <cfRule type="cellIs" dxfId="1493" priority="311" operator="lessThan">
      <formula>0</formula>
    </cfRule>
  </conditionalFormatting>
  <conditionalFormatting sqref="Q492:Q496">
    <cfRule type="cellIs" dxfId="1492" priority="310" operator="lessThan">
      <formula>0</formula>
    </cfRule>
  </conditionalFormatting>
  <conditionalFormatting sqref="P492:P495">
    <cfRule type="cellIs" dxfId="1491" priority="309" operator="lessThan">
      <formula>0</formula>
    </cfRule>
  </conditionalFormatting>
  <conditionalFormatting sqref="P496">
    <cfRule type="cellIs" dxfId="1490" priority="308" operator="lessThan">
      <formula>0</formula>
    </cfRule>
  </conditionalFormatting>
  <conditionalFormatting sqref="P473:Q473 B473">
    <cfRule type="cellIs" dxfId="1489" priority="307" operator="lessThan">
      <formula>0</formula>
    </cfRule>
  </conditionalFormatting>
  <conditionalFormatting sqref="Q474:Q478">
    <cfRule type="cellIs" dxfId="1488" priority="306" operator="lessThan">
      <formula>0</formula>
    </cfRule>
  </conditionalFormatting>
  <conditionalFormatting sqref="P474:P477">
    <cfRule type="cellIs" dxfId="1487" priority="305" operator="lessThan">
      <formula>0</formula>
    </cfRule>
  </conditionalFormatting>
  <conditionalFormatting sqref="P478">
    <cfRule type="cellIs" dxfId="1486" priority="304" operator="lessThan">
      <formula>0</formula>
    </cfRule>
  </conditionalFormatting>
  <conditionalFormatting sqref="P479:Q479 B479">
    <cfRule type="cellIs" dxfId="1485" priority="303" operator="lessThan">
      <formula>0</formula>
    </cfRule>
  </conditionalFormatting>
  <conditionalFormatting sqref="Q480:Q484">
    <cfRule type="cellIs" dxfId="1484" priority="302" operator="lessThan">
      <formula>0</formula>
    </cfRule>
  </conditionalFormatting>
  <conditionalFormatting sqref="P480:P483">
    <cfRule type="cellIs" dxfId="1483" priority="301" operator="lessThan">
      <formula>0</formula>
    </cfRule>
  </conditionalFormatting>
  <conditionalFormatting sqref="P484">
    <cfRule type="cellIs" dxfId="1482" priority="300" operator="lessThan">
      <formula>0</formula>
    </cfRule>
  </conditionalFormatting>
  <conditionalFormatting sqref="P485:Q485 B485">
    <cfRule type="cellIs" dxfId="1481" priority="299" operator="lessThan">
      <formula>0</formula>
    </cfRule>
  </conditionalFormatting>
  <conditionalFormatting sqref="Q486:Q490">
    <cfRule type="cellIs" dxfId="1480" priority="298" operator="lessThan">
      <formula>0</formula>
    </cfRule>
  </conditionalFormatting>
  <conditionalFormatting sqref="P486:P489">
    <cfRule type="cellIs" dxfId="1479" priority="297" operator="lessThan">
      <formula>0</formula>
    </cfRule>
  </conditionalFormatting>
  <conditionalFormatting sqref="P490">
    <cfRule type="cellIs" dxfId="1478"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1477" priority="293" operator="lessThan">
      <formula>0</formula>
    </cfRule>
  </conditionalFormatting>
  <conditionalFormatting sqref="O348">
    <cfRule type="cellIs" dxfId="1476" priority="292" operator="lessThan">
      <formula>0</formula>
    </cfRule>
  </conditionalFormatting>
  <conditionalFormatting sqref="O348">
    <cfRule type="cellIs" dxfId="1475" priority="291" operator="lessThan">
      <formula>0</formula>
    </cfRule>
  </conditionalFormatting>
  <conditionalFormatting sqref="O351:O354">
    <cfRule type="cellIs" dxfId="1474" priority="290" operator="lessThan">
      <formula>0</formula>
    </cfRule>
  </conditionalFormatting>
  <conditionalFormatting sqref="O358">
    <cfRule type="cellIs" dxfId="1473" priority="289" operator="lessThan">
      <formula>0</formula>
    </cfRule>
  </conditionalFormatting>
  <conditionalFormatting sqref="O363:O364">
    <cfRule type="cellIs" dxfId="1472" priority="288" operator="lessThan">
      <formula>0</formula>
    </cfRule>
  </conditionalFormatting>
  <conditionalFormatting sqref="O369:O370">
    <cfRule type="cellIs" dxfId="1471" priority="287" operator="lessThan">
      <formula>0</formula>
    </cfRule>
  </conditionalFormatting>
  <conditionalFormatting sqref="O375:O376">
    <cfRule type="cellIs" dxfId="1470" priority="286" operator="lessThan">
      <formula>0</formula>
    </cfRule>
  </conditionalFormatting>
  <conditionalFormatting sqref="O381:O383">
    <cfRule type="cellIs" dxfId="1469" priority="285" operator="lessThan">
      <formula>0</formula>
    </cfRule>
  </conditionalFormatting>
  <conditionalFormatting sqref="O355">
    <cfRule type="cellIs" dxfId="1468" priority="284" operator="lessThan">
      <formula>0</formula>
    </cfRule>
  </conditionalFormatting>
  <conditionalFormatting sqref="O593:O595">
    <cfRule type="cellIs" dxfId="1467" priority="282" operator="lessThan">
      <formula>0</formula>
    </cfRule>
  </conditionalFormatting>
  <conditionalFormatting sqref="O593:O595">
    <cfRule type="cellIs" dxfId="1466" priority="283" operator="lessThan">
      <formula>0</formula>
    </cfRule>
  </conditionalFormatting>
  <conditionalFormatting sqref="O601:O602 O599">
    <cfRule type="cellIs" dxfId="1465" priority="281" operator="lessThan">
      <formula>0</formula>
    </cfRule>
  </conditionalFormatting>
  <conditionalFormatting sqref="O621:O624">
    <cfRule type="cellIs" dxfId="1464" priority="276" operator="lessThan">
      <formula>0</formula>
    </cfRule>
  </conditionalFormatting>
  <conditionalFormatting sqref="O621:O624">
    <cfRule type="cellIs" dxfId="1463" priority="277" operator="lessThan">
      <formula>0</formula>
    </cfRule>
  </conditionalFormatting>
  <conditionalFormatting sqref="O626:O629">
    <cfRule type="cellIs" dxfId="1462" priority="275" operator="lessThan">
      <formula>0</formula>
    </cfRule>
  </conditionalFormatting>
  <conditionalFormatting sqref="O611:O614">
    <cfRule type="cellIs" dxfId="1461" priority="270" operator="lessThan">
      <formula>0</formula>
    </cfRule>
  </conditionalFormatting>
  <conditionalFormatting sqref="O611:O614">
    <cfRule type="cellIs" dxfId="1460" priority="271" operator="lessThan">
      <formula>0</formula>
    </cfRule>
  </conditionalFormatting>
  <conditionalFormatting sqref="O650 O663 O655:O661 O642:O645 O652:O653 O672:O675 O708:O711 O665:O670">
    <cfRule type="cellIs" dxfId="1459" priority="269" operator="lessThan">
      <formula>0</formula>
    </cfRule>
  </conditionalFormatting>
  <conditionalFormatting sqref="O674">
    <cfRule type="cellIs" dxfId="1458" priority="268" operator="lessThan">
      <formula>0</formula>
    </cfRule>
  </conditionalFormatting>
  <conditionalFormatting sqref="O647">
    <cfRule type="cellIs" dxfId="1457" priority="267" operator="lessThan">
      <formula>0</formula>
    </cfRule>
  </conditionalFormatting>
  <conditionalFormatting sqref="O393">
    <cfRule type="cellIs" dxfId="1456" priority="244" operator="lessThan">
      <formula>0</formula>
    </cfRule>
  </conditionalFormatting>
  <conditionalFormatting sqref="O390">
    <cfRule type="cellIs" dxfId="1455" priority="249" operator="lessThan">
      <formula>0</formula>
    </cfRule>
  </conditionalFormatting>
  <conditionalFormatting sqref="O393">
    <cfRule type="cellIs" dxfId="1454" priority="247" operator="lessThan">
      <formula>0</formula>
    </cfRule>
  </conditionalFormatting>
  <conditionalFormatting sqref="O378">
    <cfRule type="cellIs" dxfId="1453" priority="259" operator="lessThan">
      <formula>0</formula>
    </cfRule>
  </conditionalFormatting>
  <conditionalFormatting sqref="O372">
    <cfRule type="cellIs" dxfId="1452" priority="260" operator="lessThan">
      <formula>0</formula>
    </cfRule>
  </conditionalFormatting>
  <conditionalFormatting sqref="O384">
    <cfRule type="cellIs" dxfId="1451" priority="258" operator="lessThan">
      <formula>0</formula>
    </cfRule>
  </conditionalFormatting>
  <conditionalFormatting sqref="O387">
    <cfRule type="cellIs" dxfId="1450" priority="253" operator="lessThan">
      <formula>0</formula>
    </cfRule>
  </conditionalFormatting>
  <conditionalFormatting sqref="O387">
    <cfRule type="cellIs" dxfId="1449" priority="252" operator="lessThan">
      <formula>0</formula>
    </cfRule>
  </conditionalFormatting>
  <conditionalFormatting sqref="O387">
    <cfRule type="cellIs" dxfId="1448" priority="251" operator="lessThan">
      <formula>0</formula>
    </cfRule>
  </conditionalFormatting>
  <conditionalFormatting sqref="O387">
    <cfRule type="cellIs" dxfId="1447" priority="250" operator="lessThan">
      <formula>0</formula>
    </cfRule>
  </conditionalFormatting>
  <conditionalFormatting sqref="O393">
    <cfRule type="cellIs" dxfId="1446" priority="245" operator="lessThan">
      <formula>0</formula>
    </cfRule>
  </conditionalFormatting>
  <conditionalFormatting sqref="O393">
    <cfRule type="cellIs" dxfId="1445" priority="248" operator="lessThan">
      <formula>0</formula>
    </cfRule>
  </conditionalFormatting>
  <conditionalFormatting sqref="O393">
    <cfRule type="cellIs" dxfId="1444" priority="243" operator="lessThan">
      <formula>0</formula>
    </cfRule>
  </conditionalFormatting>
  <conditionalFormatting sqref="O393">
    <cfRule type="cellIs" dxfId="1443" priority="246" operator="lessThan">
      <formula>0</formula>
    </cfRule>
  </conditionalFormatting>
  <conditionalFormatting sqref="O393">
    <cfRule type="cellIs" dxfId="1442" priority="241" operator="lessThan">
      <formula>0</formula>
    </cfRule>
  </conditionalFormatting>
  <conditionalFormatting sqref="O393">
    <cfRule type="cellIs" dxfId="1441" priority="242" operator="lessThan">
      <formula>0</formula>
    </cfRule>
  </conditionalFormatting>
  <conditionalFormatting sqref="O399">
    <cfRule type="cellIs" dxfId="1440" priority="239" operator="lessThan">
      <formula>0</formula>
    </cfRule>
  </conditionalFormatting>
  <conditionalFormatting sqref="O396">
    <cfRule type="cellIs" dxfId="1439" priority="240" operator="lessThan">
      <formula>0</formula>
    </cfRule>
  </conditionalFormatting>
  <conditionalFormatting sqref="O399">
    <cfRule type="cellIs" dxfId="1438" priority="238" operator="lessThan">
      <formula>0</formula>
    </cfRule>
  </conditionalFormatting>
  <conditionalFormatting sqref="O399">
    <cfRule type="cellIs" dxfId="1437" priority="237" operator="lessThan">
      <formula>0</formula>
    </cfRule>
  </conditionalFormatting>
  <conditionalFormatting sqref="O399">
    <cfRule type="cellIs" dxfId="1436" priority="236" operator="lessThan">
      <formula>0</formula>
    </cfRule>
  </conditionalFormatting>
  <conditionalFormatting sqref="O399">
    <cfRule type="cellIs" dxfId="1435" priority="235" operator="lessThan">
      <formula>0</formula>
    </cfRule>
  </conditionalFormatting>
  <conditionalFormatting sqref="O399">
    <cfRule type="cellIs" dxfId="1434" priority="234" operator="lessThan">
      <formula>0</formula>
    </cfRule>
  </conditionalFormatting>
  <conditionalFormatting sqref="O399">
    <cfRule type="cellIs" dxfId="1433" priority="233" operator="lessThan">
      <formula>0</formula>
    </cfRule>
  </conditionalFormatting>
  <conditionalFormatting sqref="O399">
    <cfRule type="cellIs" dxfId="1432" priority="232" operator="lessThan">
      <formula>0</formula>
    </cfRule>
  </conditionalFormatting>
  <conditionalFormatting sqref="O402">
    <cfRule type="cellIs" dxfId="1431" priority="231" operator="lessThan">
      <formula>0</formula>
    </cfRule>
  </conditionalFormatting>
  <conditionalFormatting sqref="O355">
    <cfRule type="cellIs" dxfId="1430" priority="230" operator="lessThan">
      <formula>0</formula>
    </cfRule>
  </conditionalFormatting>
  <conditionalFormatting sqref="O361">
    <cfRule type="cellIs" dxfId="1429" priority="229" operator="lessThan">
      <formula>0</formula>
    </cfRule>
  </conditionalFormatting>
  <conditionalFormatting sqref="O361">
    <cfRule type="cellIs" dxfId="1428" priority="228" operator="lessThan">
      <formula>0</formula>
    </cfRule>
  </conditionalFormatting>
  <conditionalFormatting sqref="O367">
    <cfRule type="cellIs" dxfId="1427" priority="227" operator="lessThan">
      <formula>0</formula>
    </cfRule>
  </conditionalFormatting>
  <conditionalFormatting sqref="O367">
    <cfRule type="cellIs" dxfId="1426" priority="226" operator="lessThan">
      <formula>0</formula>
    </cfRule>
  </conditionalFormatting>
  <conditionalFormatting sqref="O373">
    <cfRule type="cellIs" dxfId="1425" priority="225" operator="lessThan">
      <formula>0</formula>
    </cfRule>
  </conditionalFormatting>
  <conditionalFormatting sqref="O373">
    <cfRule type="cellIs" dxfId="1424" priority="224" operator="lessThan">
      <formula>0</formula>
    </cfRule>
  </conditionalFormatting>
  <conditionalFormatting sqref="O379">
    <cfRule type="cellIs" dxfId="1423" priority="223" operator="lessThan">
      <formula>0</formula>
    </cfRule>
  </conditionalFormatting>
  <conditionalFormatting sqref="O379">
    <cfRule type="cellIs" dxfId="1422" priority="222" operator="lessThan">
      <formula>0</formula>
    </cfRule>
  </conditionalFormatting>
  <conditionalFormatting sqref="O385">
    <cfRule type="cellIs" dxfId="1421" priority="221" operator="lessThan">
      <formula>0</formula>
    </cfRule>
  </conditionalFormatting>
  <conditionalFormatting sqref="O385">
    <cfRule type="cellIs" dxfId="1420" priority="220" operator="lessThan">
      <formula>0</formula>
    </cfRule>
  </conditionalFormatting>
  <conditionalFormatting sqref="O391">
    <cfRule type="cellIs" dxfId="1419" priority="219" operator="lessThan">
      <formula>0</formula>
    </cfRule>
  </conditionalFormatting>
  <conditionalFormatting sqref="O391">
    <cfRule type="cellIs" dxfId="1418" priority="218" operator="lessThan">
      <formula>0</formula>
    </cfRule>
  </conditionalFormatting>
  <conditionalFormatting sqref="O397">
    <cfRule type="cellIs" dxfId="1417" priority="217" operator="lessThan">
      <formula>0</formula>
    </cfRule>
  </conditionalFormatting>
  <conditionalFormatting sqref="O397">
    <cfRule type="cellIs" dxfId="1416" priority="216" operator="lessThan">
      <formula>0</formula>
    </cfRule>
  </conditionalFormatting>
  <conditionalFormatting sqref="O405">
    <cfRule type="cellIs" dxfId="1415" priority="215" operator="lessThan">
      <formula>0</formula>
    </cfRule>
  </conditionalFormatting>
  <conditionalFormatting sqref="O405">
    <cfRule type="cellIs" dxfId="1414" priority="213" operator="lessThan">
      <formula>0</formula>
    </cfRule>
  </conditionalFormatting>
  <conditionalFormatting sqref="O405">
    <cfRule type="cellIs" dxfId="1413" priority="212" operator="lessThan">
      <formula>0</formula>
    </cfRule>
  </conditionalFormatting>
  <conditionalFormatting sqref="O405">
    <cfRule type="cellIs" dxfId="1412" priority="211" operator="lessThan">
      <formula>0</formula>
    </cfRule>
  </conditionalFormatting>
  <conditionalFormatting sqref="O405">
    <cfRule type="cellIs" dxfId="1411" priority="210" operator="lessThan">
      <formula>0</formula>
    </cfRule>
  </conditionalFormatting>
  <conditionalFormatting sqref="O405">
    <cfRule type="cellIs" dxfId="1410" priority="209" operator="lessThan">
      <formula>0</formula>
    </cfRule>
  </conditionalFormatting>
  <conditionalFormatting sqref="O405">
    <cfRule type="cellIs" dxfId="1409" priority="208" operator="lessThan">
      <formula>0</formula>
    </cfRule>
  </conditionalFormatting>
  <conditionalFormatting sqref="O408">
    <cfRule type="cellIs" dxfId="1408" priority="207" operator="lessThan">
      <formula>0</formula>
    </cfRule>
  </conditionalFormatting>
  <conditionalFormatting sqref="O409">
    <cfRule type="cellIs" dxfId="1407" priority="206" operator="lessThan">
      <formula>0</formula>
    </cfRule>
  </conditionalFormatting>
  <conditionalFormatting sqref="O409">
    <cfRule type="cellIs" dxfId="1406" priority="205" operator="lessThan">
      <formula>0</formula>
    </cfRule>
  </conditionalFormatting>
  <conditionalFormatting sqref="O411">
    <cfRule type="cellIs" dxfId="1405" priority="204" operator="lessThan">
      <formula>0</formula>
    </cfRule>
  </conditionalFormatting>
  <conditionalFormatting sqref="O411">
    <cfRule type="cellIs" dxfId="1404" priority="203" operator="lessThan">
      <formula>0</formula>
    </cfRule>
  </conditionalFormatting>
  <conditionalFormatting sqref="O411">
    <cfRule type="cellIs" dxfId="1403" priority="202" operator="lessThan">
      <formula>0</formula>
    </cfRule>
  </conditionalFormatting>
  <conditionalFormatting sqref="O411">
    <cfRule type="cellIs" dxfId="1402" priority="201" operator="lessThan">
      <formula>0</formula>
    </cfRule>
  </conditionalFormatting>
  <conditionalFormatting sqref="O411">
    <cfRule type="cellIs" dxfId="1401" priority="200" operator="lessThan">
      <formula>0</formula>
    </cfRule>
  </conditionalFormatting>
  <conditionalFormatting sqref="O411">
    <cfRule type="cellIs" dxfId="1400" priority="199" operator="lessThan">
      <formula>0</formula>
    </cfRule>
  </conditionalFormatting>
  <conditionalFormatting sqref="O411">
    <cfRule type="cellIs" dxfId="1399" priority="198" operator="lessThan">
      <formula>0</formula>
    </cfRule>
  </conditionalFormatting>
  <conditionalFormatting sqref="O411">
    <cfRule type="cellIs" dxfId="1398" priority="197" operator="lessThan">
      <formula>0</formula>
    </cfRule>
  </conditionalFormatting>
  <conditionalFormatting sqref="O414">
    <cfRule type="cellIs" dxfId="1397" priority="196" operator="lessThan">
      <formula>0</formula>
    </cfRule>
  </conditionalFormatting>
  <conditionalFormatting sqref="O415">
    <cfRule type="cellIs" dxfId="1396" priority="195" operator="lessThan">
      <formula>0</formula>
    </cfRule>
  </conditionalFormatting>
  <conditionalFormatting sqref="O415">
    <cfRule type="cellIs" dxfId="1395" priority="194" operator="lessThan">
      <formula>0</formula>
    </cfRule>
  </conditionalFormatting>
  <conditionalFormatting sqref="O417">
    <cfRule type="cellIs" dxfId="1394" priority="193" operator="lessThan">
      <formula>0</formula>
    </cfRule>
  </conditionalFormatting>
  <conditionalFormatting sqref="O417">
    <cfRule type="cellIs" dxfId="1393" priority="192" operator="lessThan">
      <formula>0</formula>
    </cfRule>
  </conditionalFormatting>
  <conditionalFormatting sqref="O417">
    <cfRule type="cellIs" dxfId="1392" priority="191" operator="lessThan">
      <formula>0</formula>
    </cfRule>
  </conditionalFormatting>
  <conditionalFormatting sqref="O417">
    <cfRule type="cellIs" dxfId="1391" priority="190" operator="lessThan">
      <formula>0</formula>
    </cfRule>
  </conditionalFormatting>
  <conditionalFormatting sqref="O417">
    <cfRule type="cellIs" dxfId="1390" priority="189" operator="lessThan">
      <formula>0</formula>
    </cfRule>
  </conditionalFormatting>
  <conditionalFormatting sqref="O417">
    <cfRule type="cellIs" dxfId="1389" priority="188" operator="lessThan">
      <formula>0</formula>
    </cfRule>
  </conditionalFormatting>
  <conditionalFormatting sqref="O417">
    <cfRule type="cellIs" dxfId="1388" priority="187" operator="lessThan">
      <formula>0</formula>
    </cfRule>
  </conditionalFormatting>
  <conditionalFormatting sqref="O417">
    <cfRule type="cellIs" dxfId="1387" priority="186" operator="lessThan">
      <formula>0</formula>
    </cfRule>
  </conditionalFormatting>
  <conditionalFormatting sqref="O420">
    <cfRule type="cellIs" dxfId="1386" priority="185" operator="lessThan">
      <formula>0</formula>
    </cfRule>
  </conditionalFormatting>
  <conditionalFormatting sqref="O421">
    <cfRule type="cellIs" dxfId="1385" priority="184" operator="lessThan">
      <formula>0</formula>
    </cfRule>
  </conditionalFormatting>
  <conditionalFormatting sqref="O421">
    <cfRule type="cellIs" dxfId="1384" priority="183" operator="lessThan">
      <formula>0</formula>
    </cfRule>
  </conditionalFormatting>
  <conditionalFormatting sqref="O423">
    <cfRule type="cellIs" dxfId="1383" priority="182" operator="lessThan">
      <formula>0</formula>
    </cfRule>
  </conditionalFormatting>
  <conditionalFormatting sqref="O423">
    <cfRule type="cellIs" dxfId="1382" priority="181" operator="lessThan">
      <formula>0</formula>
    </cfRule>
  </conditionalFormatting>
  <conditionalFormatting sqref="O423">
    <cfRule type="cellIs" dxfId="1381" priority="180" operator="lessThan">
      <formula>0</formula>
    </cfRule>
  </conditionalFormatting>
  <conditionalFormatting sqref="O423">
    <cfRule type="cellIs" dxfId="1380" priority="179" operator="lessThan">
      <formula>0</formula>
    </cfRule>
  </conditionalFormatting>
  <conditionalFormatting sqref="O423">
    <cfRule type="cellIs" dxfId="1379" priority="178" operator="lessThan">
      <formula>0</formula>
    </cfRule>
  </conditionalFormatting>
  <conditionalFormatting sqref="O423">
    <cfRule type="cellIs" dxfId="1378" priority="177" operator="lessThan">
      <formula>0</formula>
    </cfRule>
  </conditionalFormatting>
  <conditionalFormatting sqref="O423">
    <cfRule type="cellIs" dxfId="1377" priority="176" operator="lessThan">
      <formula>0</formula>
    </cfRule>
  </conditionalFormatting>
  <conditionalFormatting sqref="O423">
    <cfRule type="cellIs" dxfId="1376" priority="175" operator="lessThan">
      <formula>0</formula>
    </cfRule>
  </conditionalFormatting>
  <conditionalFormatting sqref="O426">
    <cfRule type="cellIs" dxfId="1375" priority="174" operator="lessThan">
      <formula>0</formula>
    </cfRule>
  </conditionalFormatting>
  <conditionalFormatting sqref="O427">
    <cfRule type="cellIs" dxfId="1374" priority="173" operator="lessThan">
      <formula>0</formula>
    </cfRule>
  </conditionalFormatting>
  <conditionalFormatting sqref="O427">
    <cfRule type="cellIs" dxfId="1373" priority="172" operator="lessThan">
      <formula>0</formula>
    </cfRule>
  </conditionalFormatting>
  <conditionalFormatting sqref="O429">
    <cfRule type="cellIs" dxfId="1372" priority="171" operator="lessThan">
      <formula>0</formula>
    </cfRule>
  </conditionalFormatting>
  <conditionalFormatting sqref="O429">
    <cfRule type="cellIs" dxfId="1371" priority="170" operator="lessThan">
      <formula>0</formula>
    </cfRule>
  </conditionalFormatting>
  <conditionalFormatting sqref="O429">
    <cfRule type="cellIs" dxfId="1370" priority="169" operator="lessThan">
      <formula>0</formula>
    </cfRule>
  </conditionalFormatting>
  <conditionalFormatting sqref="O429">
    <cfRule type="cellIs" dxfId="1369" priority="168" operator="lessThan">
      <formula>0</formula>
    </cfRule>
  </conditionalFormatting>
  <conditionalFormatting sqref="O429">
    <cfRule type="cellIs" dxfId="1368" priority="167" operator="lessThan">
      <formula>0</formula>
    </cfRule>
  </conditionalFormatting>
  <conditionalFormatting sqref="O429">
    <cfRule type="cellIs" dxfId="1367" priority="166" operator="lessThan">
      <formula>0</formula>
    </cfRule>
  </conditionalFormatting>
  <conditionalFormatting sqref="O429">
    <cfRule type="cellIs" dxfId="1366" priority="165" operator="lessThan">
      <formula>0</formula>
    </cfRule>
  </conditionalFormatting>
  <conditionalFormatting sqref="O429">
    <cfRule type="cellIs" dxfId="1365" priority="164" operator="lessThan">
      <formula>0</formula>
    </cfRule>
  </conditionalFormatting>
  <conditionalFormatting sqref="O432">
    <cfRule type="cellIs" dxfId="1364" priority="163" operator="lessThan">
      <formula>0</formula>
    </cfRule>
  </conditionalFormatting>
  <conditionalFormatting sqref="O435">
    <cfRule type="cellIs" dxfId="1363" priority="162" operator="lessThan">
      <formula>0</formula>
    </cfRule>
  </conditionalFormatting>
  <conditionalFormatting sqref="O435">
    <cfRule type="cellIs" dxfId="1362" priority="161" operator="lessThan">
      <formula>0</formula>
    </cfRule>
  </conditionalFormatting>
  <conditionalFormatting sqref="O435">
    <cfRule type="cellIs" dxfId="1361" priority="160" operator="lessThan">
      <formula>0</formula>
    </cfRule>
  </conditionalFormatting>
  <conditionalFormatting sqref="O435">
    <cfRule type="cellIs" dxfId="1360" priority="159" operator="lessThan">
      <formula>0</formula>
    </cfRule>
  </conditionalFormatting>
  <conditionalFormatting sqref="O435">
    <cfRule type="cellIs" dxfId="1359" priority="158" operator="lessThan">
      <formula>0</formula>
    </cfRule>
  </conditionalFormatting>
  <conditionalFormatting sqref="O435">
    <cfRule type="cellIs" dxfId="1358" priority="157" operator="lessThan">
      <formula>0</formula>
    </cfRule>
  </conditionalFormatting>
  <conditionalFormatting sqref="O435">
    <cfRule type="cellIs" dxfId="1357" priority="156" operator="lessThan">
      <formula>0</formula>
    </cfRule>
  </conditionalFormatting>
  <conditionalFormatting sqref="O435">
    <cfRule type="cellIs" dxfId="1356" priority="155" operator="lessThan">
      <formula>0</formula>
    </cfRule>
  </conditionalFormatting>
  <conditionalFormatting sqref="O438">
    <cfRule type="cellIs" dxfId="1355" priority="154" operator="lessThan">
      <formula>0</formula>
    </cfRule>
  </conditionalFormatting>
  <conditionalFormatting sqref="O439">
    <cfRule type="cellIs" dxfId="1354" priority="153" operator="lessThan">
      <formula>0</formula>
    </cfRule>
  </conditionalFormatting>
  <conditionalFormatting sqref="O439">
    <cfRule type="cellIs" dxfId="1353" priority="152" operator="lessThan">
      <formula>0</formula>
    </cfRule>
  </conditionalFormatting>
  <conditionalFormatting sqref="O441">
    <cfRule type="cellIs" dxfId="1352" priority="151" operator="lessThan">
      <formula>0</formula>
    </cfRule>
  </conditionalFormatting>
  <conditionalFormatting sqref="O441">
    <cfRule type="cellIs" dxfId="1351" priority="150" operator="lessThan">
      <formula>0</formula>
    </cfRule>
  </conditionalFormatting>
  <conditionalFormatting sqref="O441">
    <cfRule type="cellIs" dxfId="1350" priority="149" operator="lessThan">
      <formula>0</formula>
    </cfRule>
  </conditionalFormatting>
  <conditionalFormatting sqref="O441">
    <cfRule type="cellIs" dxfId="1349" priority="148" operator="lessThan">
      <formula>0</formula>
    </cfRule>
  </conditionalFormatting>
  <conditionalFormatting sqref="O441">
    <cfRule type="cellIs" dxfId="1348" priority="147" operator="lessThan">
      <formula>0</formula>
    </cfRule>
  </conditionalFormatting>
  <conditionalFormatting sqref="O441">
    <cfRule type="cellIs" dxfId="1347" priority="146" operator="lessThan">
      <formula>0</formula>
    </cfRule>
  </conditionalFormatting>
  <conditionalFormatting sqref="O441">
    <cfRule type="cellIs" dxfId="1346" priority="145" operator="lessThan">
      <formula>0</formula>
    </cfRule>
  </conditionalFormatting>
  <conditionalFormatting sqref="O441">
    <cfRule type="cellIs" dxfId="1345" priority="144" operator="lessThan">
      <formula>0</formula>
    </cfRule>
  </conditionalFormatting>
  <conditionalFormatting sqref="O444">
    <cfRule type="cellIs" dxfId="1344" priority="143" operator="lessThan">
      <formula>0</formula>
    </cfRule>
  </conditionalFormatting>
  <conditionalFormatting sqref="O445">
    <cfRule type="cellIs" dxfId="1343" priority="142" operator="lessThan">
      <formula>0</formula>
    </cfRule>
  </conditionalFormatting>
  <conditionalFormatting sqref="O445">
    <cfRule type="cellIs" dxfId="1342" priority="141" operator="lessThan">
      <formula>0</formula>
    </cfRule>
  </conditionalFormatting>
  <conditionalFormatting sqref="O448">
    <cfRule type="cellIs" dxfId="1341" priority="140" operator="lessThan">
      <formula>0</formula>
    </cfRule>
  </conditionalFormatting>
  <conditionalFormatting sqref="O448">
    <cfRule type="cellIs" dxfId="1340" priority="139" operator="lessThan">
      <formula>0</formula>
    </cfRule>
  </conditionalFormatting>
  <conditionalFormatting sqref="O448">
    <cfRule type="cellIs" dxfId="1339" priority="138" operator="lessThan">
      <formula>0</formula>
    </cfRule>
  </conditionalFormatting>
  <conditionalFormatting sqref="O448">
    <cfRule type="cellIs" dxfId="1338" priority="137" operator="lessThan">
      <formula>0</formula>
    </cfRule>
  </conditionalFormatting>
  <conditionalFormatting sqref="O448">
    <cfRule type="cellIs" dxfId="1337" priority="136" operator="lessThan">
      <formula>0</formula>
    </cfRule>
  </conditionalFormatting>
  <conditionalFormatting sqref="O448">
    <cfRule type="cellIs" dxfId="1336" priority="135" operator="lessThan">
      <formula>0</formula>
    </cfRule>
  </conditionalFormatting>
  <conditionalFormatting sqref="O448">
    <cfRule type="cellIs" dxfId="1335" priority="134" operator="lessThan">
      <formula>0</formula>
    </cfRule>
  </conditionalFormatting>
  <conditionalFormatting sqref="O448">
    <cfRule type="cellIs" dxfId="1334" priority="133" operator="lessThan">
      <formula>0</formula>
    </cfRule>
  </conditionalFormatting>
  <conditionalFormatting sqref="O451">
    <cfRule type="cellIs" dxfId="1333" priority="132" operator="lessThan">
      <formula>0</formula>
    </cfRule>
  </conditionalFormatting>
  <conditionalFormatting sqref="O452">
    <cfRule type="cellIs" dxfId="1332" priority="131" operator="lessThan">
      <formula>0</formula>
    </cfRule>
  </conditionalFormatting>
  <conditionalFormatting sqref="O452">
    <cfRule type="cellIs" dxfId="1331" priority="130" operator="lessThan">
      <formula>0</formula>
    </cfRule>
  </conditionalFormatting>
  <conditionalFormatting sqref="O454">
    <cfRule type="cellIs" dxfId="1330" priority="129" operator="lessThan">
      <formula>0</formula>
    </cfRule>
  </conditionalFormatting>
  <conditionalFormatting sqref="O454">
    <cfRule type="cellIs" dxfId="1329" priority="128" operator="lessThan">
      <formula>0</formula>
    </cfRule>
  </conditionalFormatting>
  <conditionalFormatting sqref="O454">
    <cfRule type="cellIs" dxfId="1328" priority="127" operator="lessThan">
      <formula>0</formula>
    </cfRule>
  </conditionalFormatting>
  <conditionalFormatting sqref="O454">
    <cfRule type="cellIs" dxfId="1327" priority="126" operator="lessThan">
      <formula>0</formula>
    </cfRule>
  </conditionalFormatting>
  <conditionalFormatting sqref="O454">
    <cfRule type="cellIs" dxfId="1326" priority="125" operator="lessThan">
      <formula>0</formula>
    </cfRule>
  </conditionalFormatting>
  <conditionalFormatting sqref="O454">
    <cfRule type="cellIs" dxfId="1325" priority="124" operator="lessThan">
      <formula>0</formula>
    </cfRule>
  </conditionalFormatting>
  <conditionalFormatting sqref="O454">
    <cfRule type="cellIs" dxfId="1324" priority="123" operator="lessThan">
      <formula>0</formula>
    </cfRule>
  </conditionalFormatting>
  <conditionalFormatting sqref="O454">
    <cfRule type="cellIs" dxfId="1323" priority="122" operator="lessThan">
      <formula>0</formula>
    </cfRule>
  </conditionalFormatting>
  <conditionalFormatting sqref="O457">
    <cfRule type="cellIs" dxfId="1322" priority="121" operator="lessThan">
      <formula>0</formula>
    </cfRule>
  </conditionalFormatting>
  <conditionalFormatting sqref="O458">
    <cfRule type="cellIs" dxfId="1321" priority="120" operator="lessThan">
      <formula>0</formula>
    </cfRule>
  </conditionalFormatting>
  <conditionalFormatting sqref="O458">
    <cfRule type="cellIs" dxfId="1320" priority="119" operator="lessThan">
      <formula>0</formula>
    </cfRule>
  </conditionalFormatting>
  <conditionalFormatting sqref="O461:O464">
    <cfRule type="cellIs" dxfId="1319" priority="118" operator="lessThan">
      <formula>0</formula>
    </cfRule>
  </conditionalFormatting>
  <conditionalFormatting sqref="O461:O464">
    <cfRule type="expression" dxfId="1318" priority="116">
      <formula>O461/N461&gt;1</formula>
    </cfRule>
    <cfRule type="expression" dxfId="1317" priority="117">
      <formula>O461/N461&lt;1</formula>
    </cfRule>
  </conditionalFormatting>
  <conditionalFormatting sqref="O552 O560 O575 O589">
    <cfRule type="expression" dxfId="1316" priority="114">
      <formula>O552/#REF!&gt;1</formula>
    </cfRule>
    <cfRule type="expression" dxfId="1315" priority="115">
      <formula>O552/#REF!&lt;1</formula>
    </cfRule>
  </conditionalFormatting>
  <conditionalFormatting sqref="O512">
    <cfRule type="cellIs" dxfId="1314" priority="113" operator="lessThan">
      <formula>0</formula>
    </cfRule>
  </conditionalFormatting>
  <conditionalFormatting sqref="O512">
    <cfRule type="expression" dxfId="1313" priority="111">
      <formula>O512/N512&gt;1</formula>
    </cfRule>
    <cfRule type="expression" dxfId="1312" priority="112">
      <formula>O512/N512&lt;1</formula>
    </cfRule>
  </conditionalFormatting>
  <conditionalFormatting sqref="O596">
    <cfRule type="cellIs" dxfId="1311" priority="110" operator="lessThan">
      <formula>0</formula>
    </cfRule>
  </conditionalFormatting>
  <conditionalFormatting sqref="O600">
    <cfRule type="cellIs" dxfId="1310" priority="109" operator="lessThan">
      <formula>0</formula>
    </cfRule>
  </conditionalFormatting>
  <conditionalFormatting sqref="O600">
    <cfRule type="cellIs" dxfId="1309" priority="108" operator="lessThan">
      <formula>0</formula>
    </cfRule>
  </conditionalFormatting>
  <conditionalFormatting sqref="O710">
    <cfRule type="cellIs" dxfId="1308" priority="107" operator="lessThan">
      <formula>0</formula>
    </cfRule>
  </conditionalFormatting>
  <conditionalFormatting sqref="O654 O651 O648:O649 O632:O634">
    <cfRule type="expression" dxfId="1307" priority="94">
      <formula>O632/N632&gt;1</formula>
    </cfRule>
    <cfRule type="expression" dxfId="1306" priority="95">
      <formula>O632/N632&lt;1</formula>
    </cfRule>
  </conditionalFormatting>
  <conditionalFormatting sqref="O507:O510">
    <cfRule type="cellIs" dxfId="1305" priority="106" operator="lessThan">
      <formula>0</formula>
    </cfRule>
  </conditionalFormatting>
  <conditionalFormatting sqref="O507:O510">
    <cfRule type="expression" dxfId="1304" priority="104">
      <formula>O507/N507&gt;1</formula>
    </cfRule>
    <cfRule type="expression" dxfId="1303" priority="105">
      <formula>O507/N507&lt;1</formula>
    </cfRule>
  </conditionalFormatting>
  <conditionalFormatting sqref="O588 O574 O559 O551">
    <cfRule type="cellIs" dxfId="1302" priority="103" operator="lessThan">
      <formula>0</formula>
    </cfRule>
  </conditionalFormatting>
  <conditionalFormatting sqref="O584:O587 O570:O573 O555:O558 O547:O550">
    <cfRule type="cellIs" dxfId="1301" priority="102" operator="lessThan">
      <formula>0</formula>
    </cfRule>
  </conditionalFormatting>
  <conditionalFormatting sqref="O584:O587 O570:O573 O555:O558 O547:O550">
    <cfRule type="expression" dxfId="1300" priority="100">
      <formula>O547/N547&gt;1</formula>
    </cfRule>
    <cfRule type="expression" dxfId="1299" priority="101">
      <formula>O547/N547&lt;1</formula>
    </cfRule>
  </conditionalFormatting>
  <conditionalFormatting sqref="O588 O574 O559 O551">
    <cfRule type="cellIs" dxfId="1298" priority="99" operator="lessThan">
      <formula>0</formula>
    </cfRule>
  </conditionalFormatting>
  <conditionalFormatting sqref="O588 O574 O559 O551">
    <cfRule type="expression" dxfId="1297" priority="97">
      <formula>O551/N551&gt;1</formula>
    </cfRule>
    <cfRule type="expression" dxfId="1296" priority="98">
      <formula>O551/N551&lt;1</formula>
    </cfRule>
  </conditionalFormatting>
  <conditionalFormatting sqref="O654 O651 O648:O649 O632:O634">
    <cfRule type="cellIs" dxfId="1295" priority="96" operator="lessThan">
      <formula>0</formula>
    </cfRule>
  </conditionalFormatting>
  <conditionalFormatting sqref="O504">
    <cfRule type="expression" dxfId="1294" priority="294">
      <formula>O504/#REF!&gt;1</formula>
    </cfRule>
    <cfRule type="expression" dxfId="1293" priority="295">
      <formula>O504/#REF!&lt;1</formula>
    </cfRule>
  </conditionalFormatting>
  <conditionalFormatting sqref="O465">
    <cfRule type="cellIs" dxfId="1292" priority="93" operator="lessThan">
      <formula>0</formula>
    </cfRule>
  </conditionalFormatting>
  <conditionalFormatting sqref="O465">
    <cfRule type="expression" dxfId="1291" priority="91">
      <formula>O465/N465&gt;1</formula>
    </cfRule>
    <cfRule type="expression" dxfId="1290" priority="92">
      <formula>O465/N465&lt;1</formula>
    </cfRule>
  </conditionalFormatting>
  <conditionalFormatting sqref="O511">
    <cfRule type="cellIs" dxfId="1289" priority="90" operator="lessThan">
      <formula>0</formula>
    </cfRule>
  </conditionalFormatting>
  <conditionalFormatting sqref="O511">
    <cfRule type="expression" dxfId="1288" priority="88">
      <formula>O511/N511&gt;1</formula>
    </cfRule>
    <cfRule type="expression" dxfId="1287" priority="89">
      <formula>O511/N511&lt;1</formula>
    </cfRule>
  </conditionalFormatting>
  <conditionalFormatting sqref="O568">
    <cfRule type="cellIs" dxfId="1286" priority="78" operator="lessThan">
      <formula>0</formula>
    </cfRule>
  </conditionalFormatting>
  <conditionalFormatting sqref="O603">
    <cfRule type="expression" dxfId="1285" priority="52">
      <formula>O603/N603&gt;1</formula>
    </cfRule>
    <cfRule type="expression" dxfId="1284" priority="53">
      <formula>O603/N603&lt;1</formula>
    </cfRule>
  </conditionalFormatting>
  <conditionalFormatting sqref="O552">
    <cfRule type="cellIs" dxfId="1283" priority="75" operator="lessThan">
      <formula>0</formula>
    </cfRule>
  </conditionalFormatting>
  <conditionalFormatting sqref="O552">
    <cfRule type="expression" dxfId="1282" priority="73">
      <formula>O552/N552&gt;1</formula>
    </cfRule>
    <cfRule type="expression" dxfId="1281" priority="74">
      <formula>O552/N552&lt;1</formula>
    </cfRule>
  </conditionalFormatting>
  <conditionalFormatting sqref="O560">
    <cfRule type="cellIs" dxfId="1280" priority="72" operator="lessThan">
      <formula>0</formula>
    </cfRule>
  </conditionalFormatting>
  <conditionalFormatting sqref="O560">
    <cfRule type="expression" dxfId="1279" priority="70">
      <formula>O560/N560&gt;1</formula>
    </cfRule>
    <cfRule type="expression" dxfId="1278" priority="71">
      <formula>O560/N560&lt;1</formula>
    </cfRule>
  </conditionalFormatting>
  <conditionalFormatting sqref="O575">
    <cfRule type="cellIs" dxfId="1277" priority="69" operator="lessThan">
      <formula>0</formula>
    </cfRule>
  </conditionalFormatting>
  <conditionalFormatting sqref="O575">
    <cfRule type="expression" dxfId="1276" priority="67">
      <formula>O575/N575&gt;1</formula>
    </cfRule>
    <cfRule type="expression" dxfId="1275" priority="68">
      <formula>O575/N575&lt;1</formula>
    </cfRule>
  </conditionalFormatting>
  <conditionalFormatting sqref="O589">
    <cfRule type="cellIs" dxfId="1274" priority="66" operator="lessThan">
      <formula>0</formula>
    </cfRule>
  </conditionalFormatting>
  <conditionalFormatting sqref="O589">
    <cfRule type="expression" dxfId="1273" priority="64">
      <formula>O589/N589&gt;1</formula>
    </cfRule>
    <cfRule type="expression" dxfId="1272" priority="65">
      <formula>O589/N589&lt;1</formula>
    </cfRule>
  </conditionalFormatting>
  <conditionalFormatting sqref="O521">
    <cfRule type="cellIs" dxfId="1271" priority="87" operator="lessThan">
      <formula>0</formula>
    </cfRule>
  </conditionalFormatting>
  <conditionalFormatting sqref="O521">
    <cfRule type="expression" dxfId="1270" priority="85">
      <formula>O521/N521&gt;1</formula>
    </cfRule>
    <cfRule type="expression" dxfId="1269" priority="86">
      <formula>O521/N521&lt;1</formula>
    </cfRule>
  </conditionalFormatting>
  <conditionalFormatting sqref="O529">
    <cfRule type="cellIs" dxfId="1268" priority="84" operator="lessThan">
      <formula>0</formula>
    </cfRule>
  </conditionalFormatting>
  <conditionalFormatting sqref="O529">
    <cfRule type="expression" dxfId="1267" priority="82">
      <formula>O529/N529&gt;1</formula>
    </cfRule>
    <cfRule type="expression" dxfId="1266" priority="83">
      <formula>O529/N529&lt;1</formula>
    </cfRule>
  </conditionalFormatting>
  <conditionalFormatting sqref="O582">
    <cfRule type="expression" dxfId="1265" priority="61">
      <formula>O582/N582&gt;1</formula>
    </cfRule>
    <cfRule type="expression" dxfId="1264" priority="62">
      <formula>O582/N582&lt;1</formula>
    </cfRule>
  </conditionalFormatting>
  <conditionalFormatting sqref="O537">
    <cfRule type="cellIs" dxfId="1263" priority="81" operator="lessThan">
      <formula>0</formula>
    </cfRule>
  </conditionalFormatting>
  <conditionalFormatting sqref="O537">
    <cfRule type="expression" dxfId="1262" priority="79">
      <formula>O537/N537&gt;1</formula>
    </cfRule>
    <cfRule type="expression" dxfId="1261" priority="80">
      <formula>O537/N537&lt;1</formula>
    </cfRule>
  </conditionalFormatting>
  <conditionalFormatting sqref="O641:O645 B636:O637">
    <cfRule type="cellIs" dxfId="1260" priority="60" operator="lessThan">
      <formula>0</formula>
    </cfRule>
  </conditionalFormatting>
  <conditionalFormatting sqref="O568">
    <cfRule type="expression" dxfId="1259" priority="76">
      <formula>O568/N568&gt;1</formula>
    </cfRule>
    <cfRule type="expression" dxfId="1258" priority="77">
      <formula>O568/N568&lt;1</formula>
    </cfRule>
  </conditionalFormatting>
  <conditionalFormatting sqref="O597">
    <cfRule type="cellIs" dxfId="1257" priority="59" operator="lessThan">
      <formula>0</formula>
    </cfRule>
  </conditionalFormatting>
  <conditionalFormatting sqref="O608">
    <cfRule type="expression" dxfId="1256" priority="47">
      <formula>O608/N608&gt;1</formula>
    </cfRule>
    <cfRule type="expression" dxfId="1255" priority="48">
      <formula>O608/N608&lt;1</formula>
    </cfRule>
  </conditionalFormatting>
  <conditionalFormatting sqref="O582">
    <cfRule type="cellIs" dxfId="1254" priority="63" operator="lessThan">
      <formula>0</formula>
    </cfRule>
  </conditionalFormatting>
  <conditionalFormatting sqref="O597">
    <cfRule type="expression" dxfId="1253" priority="57">
      <formula>O597/N597&gt;1</formula>
    </cfRule>
    <cfRule type="expression" dxfId="1252" priority="58">
      <formula>O597/N597&lt;1</formula>
    </cfRule>
  </conditionalFormatting>
  <conditionalFormatting sqref="O676:O679">
    <cfRule type="cellIs" dxfId="1251" priority="46" operator="lessThan">
      <formula>0</formula>
    </cfRule>
  </conditionalFormatting>
  <conditionalFormatting sqref="O678">
    <cfRule type="cellIs" dxfId="1250" priority="45" operator="lessThan">
      <formula>0</formula>
    </cfRule>
  </conditionalFormatting>
  <conditionalFormatting sqref="O680:O683">
    <cfRule type="cellIs" dxfId="1249" priority="44" operator="lessThan">
      <formula>0</formula>
    </cfRule>
  </conditionalFormatting>
  <conditionalFormatting sqref="O682">
    <cfRule type="cellIs" dxfId="1248" priority="43" operator="lessThan">
      <formula>0</formula>
    </cfRule>
  </conditionalFormatting>
  <conditionalFormatting sqref="O684:O687">
    <cfRule type="cellIs" dxfId="1247" priority="42" operator="lessThan">
      <formula>0</formula>
    </cfRule>
  </conditionalFormatting>
  <conditionalFormatting sqref="O686">
    <cfRule type="cellIs" dxfId="1246" priority="41" operator="lessThan">
      <formula>0</formula>
    </cfRule>
  </conditionalFormatting>
  <conditionalFormatting sqref="O688:O691">
    <cfRule type="cellIs" dxfId="1245" priority="40" operator="lessThan">
      <formula>0</formula>
    </cfRule>
  </conditionalFormatting>
  <conditionalFormatting sqref="O690">
    <cfRule type="cellIs" dxfId="1244" priority="39" operator="lessThan">
      <formula>0</formula>
    </cfRule>
  </conditionalFormatting>
  <conditionalFormatting sqref="O692:O693 O695">
    <cfRule type="cellIs" dxfId="1243" priority="38" operator="lessThan">
      <formula>0</formula>
    </cfRule>
  </conditionalFormatting>
  <conditionalFormatting sqref="O696:O699">
    <cfRule type="cellIs" dxfId="1242" priority="37" operator="lessThan">
      <formula>0</formula>
    </cfRule>
  </conditionalFormatting>
  <conditionalFormatting sqref="O698">
    <cfRule type="cellIs" dxfId="1241" priority="36" operator="lessThan">
      <formula>0</formula>
    </cfRule>
  </conditionalFormatting>
  <conditionalFormatting sqref="O700:O703">
    <cfRule type="cellIs" dxfId="1240" priority="35" operator="lessThan">
      <formula>0</formula>
    </cfRule>
  </conditionalFormatting>
  <conditionalFormatting sqref="O702">
    <cfRule type="cellIs" dxfId="1239" priority="34" operator="lessThan">
      <formula>0</formula>
    </cfRule>
  </conditionalFormatting>
  <conditionalFormatting sqref="O704:O707">
    <cfRule type="cellIs" dxfId="1238" priority="33" operator="lessThan">
      <formula>0</formula>
    </cfRule>
  </conditionalFormatting>
  <conditionalFormatting sqref="O706">
    <cfRule type="cellIs" dxfId="1237" priority="32" operator="lessThan">
      <formula>0</formula>
    </cfRule>
  </conditionalFormatting>
  <conditionalFormatting sqref="O712:O715">
    <cfRule type="cellIs" dxfId="1236" priority="31" operator="lessThan">
      <formula>0</formula>
    </cfRule>
  </conditionalFormatting>
  <conditionalFormatting sqref="O714">
    <cfRule type="cellIs" dxfId="1235" priority="30" operator="lessThan">
      <formula>0</formula>
    </cfRule>
  </conditionalFormatting>
  <conditionalFormatting sqref="O716:O719">
    <cfRule type="cellIs" dxfId="1234" priority="29" operator="lessThan">
      <formula>0</formula>
    </cfRule>
  </conditionalFormatting>
  <conditionalFormatting sqref="O718">
    <cfRule type="cellIs" dxfId="1233" priority="28" operator="lessThan">
      <formula>0</formula>
    </cfRule>
  </conditionalFormatting>
  <conditionalFormatting sqref="O466">
    <cfRule type="cellIs" dxfId="1232" priority="27" operator="lessThan">
      <formula>0</formula>
    </cfRule>
  </conditionalFormatting>
  <conditionalFormatting sqref="O505">
    <cfRule type="cellIs" dxfId="1231" priority="26" operator="lessThan">
      <formula>0</formula>
    </cfRule>
  </conditionalFormatting>
  <conditionalFormatting sqref="O513">
    <cfRule type="cellIs" dxfId="1230" priority="25" operator="lessThan">
      <formula>0</formula>
    </cfRule>
  </conditionalFormatting>
  <conditionalFormatting sqref="O522">
    <cfRule type="cellIs" dxfId="1229" priority="24" operator="lessThan">
      <formula>0</formula>
    </cfRule>
  </conditionalFormatting>
  <conditionalFormatting sqref="O530">
    <cfRule type="cellIs" dxfId="1228" priority="23" operator="lessThan">
      <formula>0</formula>
    </cfRule>
  </conditionalFormatting>
  <conditionalFormatting sqref="O538">
    <cfRule type="cellIs" dxfId="1227" priority="22" operator="lessThan">
      <formula>0</formula>
    </cfRule>
  </conditionalFormatting>
  <conditionalFormatting sqref="O553">
    <cfRule type="cellIs" dxfId="1226" priority="21" operator="lessThan">
      <formula>0</formula>
    </cfRule>
  </conditionalFormatting>
  <conditionalFormatting sqref="O561">
    <cfRule type="cellIs" dxfId="1225" priority="20" operator="lessThan">
      <formula>0</formula>
    </cfRule>
  </conditionalFormatting>
  <conditionalFormatting sqref="O590">
    <cfRule type="cellIs" dxfId="1224" priority="19" operator="lessThan">
      <formula>0</formula>
    </cfRule>
  </conditionalFormatting>
  <conditionalFormatting sqref="B720:N723">
    <cfRule type="cellIs" dxfId="1223" priority="18" operator="lessThan">
      <formula>0</formula>
    </cfRule>
  </conditionalFormatting>
  <conditionalFormatting sqref="I722:N722 P720:Q723">
    <cfRule type="cellIs" dxfId="1222" priority="17" operator="lessThan">
      <formula>0</formula>
    </cfRule>
  </conditionalFormatting>
  <conditionalFormatting sqref="O720:O723">
    <cfRule type="cellIs" dxfId="1221" priority="16" operator="lessThan">
      <formula>0</formula>
    </cfRule>
  </conditionalFormatting>
  <conditionalFormatting sqref="O722">
    <cfRule type="cellIs" dxfId="1220" priority="15" operator="lessThan">
      <formula>0</formula>
    </cfRule>
  </conditionalFormatting>
  <conditionalFormatting sqref="P655:P658">
    <cfRule type="cellIs" dxfId="1219" priority="14" operator="lessThan">
      <formula>0</formula>
    </cfRule>
  </conditionalFormatting>
  <conditionalFormatting sqref="P638:Q638 Q639:Q640">
    <cfRule type="cellIs" dxfId="1218" priority="13" operator="lessThan">
      <formula>0</formula>
    </cfRule>
  </conditionalFormatting>
  <conditionalFormatting sqref="B638">
    <cfRule type="cellIs" dxfId="1217" priority="12" operator="lessThan">
      <formula>0</formula>
    </cfRule>
  </conditionalFormatting>
  <conditionalFormatting sqref="P639:P640">
    <cfRule type="cellIs" dxfId="1216" priority="11" operator="lessThan">
      <formula>0</formula>
    </cfRule>
  </conditionalFormatting>
  <conditionalFormatting sqref="B639:O640">
    <cfRule type="expression" dxfId="1215" priority="9">
      <formula>B639/A639&gt;1</formula>
    </cfRule>
    <cfRule type="expression" dxfId="1214" priority="10">
      <formula>B639/A639&lt;1</formula>
    </cfRule>
  </conditionalFormatting>
  <conditionalFormatting sqref="B639:O640">
    <cfRule type="cellIs" dxfId="1213" priority="8" operator="lessThan">
      <formula>0</formula>
    </cfRule>
  </conditionalFormatting>
  <conditionalFormatting sqref="B491">
    <cfRule type="cellIs" dxfId="1212" priority="7" operator="lessThan">
      <formula>0</formula>
    </cfRule>
  </conditionalFormatting>
  <conditionalFormatting sqref="B492:N496">
    <cfRule type="cellIs" dxfId="1211" priority="6" operator="lessThan">
      <formula>0</formula>
    </cfRule>
  </conditionalFormatting>
  <conditionalFormatting sqref="B492:N496">
    <cfRule type="expression" dxfId="1210" priority="4">
      <formula>B492/A492&gt;1</formula>
    </cfRule>
    <cfRule type="expression" dxfId="1209" priority="5">
      <formula>B492/A492&lt;1</formula>
    </cfRule>
  </conditionalFormatting>
  <conditionalFormatting sqref="O492:O496">
    <cfRule type="cellIs" dxfId="1208" priority="3" operator="lessThan">
      <formula>0</formula>
    </cfRule>
  </conditionalFormatting>
  <conditionalFormatting sqref="O492:O496">
    <cfRule type="expression" dxfId="1207" priority="1">
      <formula>O492/N492&gt;1</formula>
    </cfRule>
    <cfRule type="expression" dxfId="1206" priority="2">
      <formula>O492/N492&lt;1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4FD8-25CD-4C72-81DF-E446B835C0A2}">
  <sheetPr>
    <tabColor rgb="FFFF0000"/>
    <outlinePr summaryBelow="0" summaryRight="0"/>
  </sheetPr>
  <dimension ref="A1:DN723"/>
  <sheetViews>
    <sheetView topLeftCell="A202" zoomScaleNormal="100" workbookViewId="0">
      <selection activeCell="B213" sqref="B213:BL213"/>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2903</v>
      </c>
      <c r="C2" t="s">
        <v>2414</v>
      </c>
      <c r="D2" t="s">
        <v>2415</v>
      </c>
      <c r="E2" t="s">
        <v>2416</v>
      </c>
      <c r="F2" t="s">
        <v>2417</v>
      </c>
      <c r="G2" t="s">
        <v>2418</v>
      </c>
      <c r="H2" t="s">
        <v>2419</v>
      </c>
      <c r="I2" t="s">
        <v>2420</v>
      </c>
      <c r="J2" t="s">
        <v>2421</v>
      </c>
      <c r="K2" t="s">
        <v>2422</v>
      </c>
      <c r="L2" t="s">
        <v>2423</v>
      </c>
      <c r="M2" t="s">
        <v>2424</v>
      </c>
      <c r="N2" t="s">
        <v>2425</v>
      </c>
      <c r="O2" t="s">
        <v>2426</v>
      </c>
      <c r="P2" t="s">
        <v>2427</v>
      </c>
      <c r="Q2" t="s">
        <v>2428</v>
      </c>
      <c r="R2" t="s">
        <v>2429</v>
      </c>
      <c r="S2" t="s">
        <v>2430</v>
      </c>
      <c r="T2" t="s">
        <v>2431</v>
      </c>
      <c r="U2" t="s">
        <v>2432</v>
      </c>
      <c r="V2" t="s">
        <v>2433</v>
      </c>
      <c r="W2" t="s">
        <v>2434</v>
      </c>
      <c r="X2" t="s">
        <v>2435</v>
      </c>
      <c r="Y2" t="s">
        <v>2436</v>
      </c>
      <c r="Z2" t="s">
        <v>2437</v>
      </c>
      <c r="AA2" t="s">
        <v>2438</v>
      </c>
      <c r="AB2" t="s">
        <v>2439</v>
      </c>
      <c r="AC2" t="s">
        <v>2440</v>
      </c>
      <c r="AD2" t="s">
        <v>2441</v>
      </c>
      <c r="AE2" t="s">
        <v>2442</v>
      </c>
      <c r="AF2" t="s">
        <v>2443</v>
      </c>
      <c r="AG2" t="s">
        <v>2444</v>
      </c>
      <c r="AH2" t="s">
        <v>2445</v>
      </c>
      <c r="AI2" t="s">
        <v>2446</v>
      </c>
      <c r="AJ2" t="s">
        <v>2447</v>
      </c>
      <c r="AK2" t="s">
        <v>2448</v>
      </c>
      <c r="AL2" t="s">
        <v>2449</v>
      </c>
      <c r="AM2" t="s">
        <v>2450</v>
      </c>
      <c r="AN2" t="s">
        <v>2451</v>
      </c>
      <c r="AO2" t="s">
        <v>2452</v>
      </c>
      <c r="AP2" t="s">
        <v>2453</v>
      </c>
      <c r="AQ2" t="s">
        <v>2454</v>
      </c>
      <c r="AR2" t="s">
        <v>2455</v>
      </c>
      <c r="AS2" t="s">
        <v>2456</v>
      </c>
      <c r="AT2" t="s">
        <v>2457</v>
      </c>
      <c r="AU2" t="s">
        <v>2458</v>
      </c>
      <c r="AV2" t="s">
        <v>2459</v>
      </c>
      <c r="AW2" t="s">
        <v>2460</v>
      </c>
      <c r="AX2" t="s">
        <v>2461</v>
      </c>
      <c r="AY2" t="s">
        <v>2462</v>
      </c>
      <c r="AZ2" t="s">
        <v>2463</v>
      </c>
      <c r="BA2" t="s">
        <v>2464</v>
      </c>
      <c r="BB2" t="s">
        <v>2465</v>
      </c>
      <c r="BC2" t="s">
        <v>2466</v>
      </c>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6818881</v>
      </c>
      <c r="C5">
        <v>9089352</v>
      </c>
      <c r="D5">
        <v>7675790.29</v>
      </c>
      <c r="E5">
        <v>7765628</v>
      </c>
      <c r="F5">
        <v>8768388</v>
      </c>
      <c r="G5">
        <v>6130648</v>
      </c>
      <c r="H5">
        <v>4820998.16</v>
      </c>
      <c r="I5">
        <v>3220656</v>
      </c>
      <c r="J5">
        <v>2926785</v>
      </c>
      <c r="K5">
        <v>4076290</v>
      </c>
      <c r="L5">
        <v>2647086.5099999998</v>
      </c>
      <c r="M5">
        <v>2210308</v>
      </c>
      <c r="N5">
        <v>2489207</v>
      </c>
      <c r="O5">
        <v>2233350</v>
      </c>
      <c r="P5">
        <v>1706854.95</v>
      </c>
      <c r="Q5">
        <v>1950839</v>
      </c>
      <c r="R5">
        <v>2392774</v>
      </c>
      <c r="S5">
        <v>3208467</v>
      </c>
      <c r="T5">
        <v>3529777.61</v>
      </c>
      <c r="U5">
        <v>2839489</v>
      </c>
      <c r="V5">
        <v>2958932</v>
      </c>
      <c r="W5">
        <v>2246695</v>
      </c>
      <c r="X5">
        <v>2328904.09</v>
      </c>
      <c r="Y5">
        <v>1366960</v>
      </c>
      <c r="Z5">
        <v>3564818</v>
      </c>
      <c r="AA5">
        <v>3905786</v>
      </c>
      <c r="AB5">
        <v>2757340.43</v>
      </c>
      <c r="AC5">
        <v>2138961</v>
      </c>
      <c r="AD5">
        <v>3429097</v>
      </c>
      <c r="AE5">
        <v>4150992</v>
      </c>
      <c r="AF5">
        <v>3172713.66</v>
      </c>
      <c r="AG5">
        <v>2816027</v>
      </c>
      <c r="AH5">
        <v>4272032</v>
      </c>
      <c r="AI5">
        <v>2318213</v>
      </c>
      <c r="AJ5">
        <v>2158707.12</v>
      </c>
      <c r="AK5">
        <v>1914233</v>
      </c>
      <c r="AL5">
        <v>2411000</v>
      </c>
      <c r="AM5">
        <v>3195169</v>
      </c>
      <c r="AN5">
        <v>1921404.15</v>
      </c>
      <c r="AO5">
        <v>1309666</v>
      </c>
      <c r="AP5">
        <v>2858471</v>
      </c>
      <c r="AQ5">
        <v>3419149</v>
      </c>
      <c r="AR5">
        <v>2001512.91</v>
      </c>
      <c r="AS5">
        <v>1529625</v>
      </c>
      <c r="AT5">
        <v>2251903</v>
      </c>
      <c r="AU5">
        <v>3090993</v>
      </c>
      <c r="AV5">
        <v>1767315.85</v>
      </c>
      <c r="AW5">
        <v>1227803</v>
      </c>
      <c r="AX5">
        <v>3092072</v>
      </c>
      <c r="AY5">
        <v>1234966</v>
      </c>
      <c r="AZ5">
        <v>1108496</v>
      </c>
      <c r="BA5">
        <v>899046</v>
      </c>
      <c r="BB5">
        <v>490871</v>
      </c>
      <c r="BC5">
        <v>777772</v>
      </c>
      <c r="BD5"/>
      <c r="BE5"/>
      <c r="BF5"/>
      <c r="BG5"/>
      <c r="BH5"/>
      <c r="BI5"/>
      <c r="BJ5"/>
      <c r="BK5"/>
      <c r="BL5"/>
      <c r="BM5"/>
      <c r="BN5"/>
      <c r="BO5"/>
      <c r="BP5"/>
      <c r="BQ5"/>
      <c r="BR5"/>
      <c r="BS5"/>
      <c r="BT5"/>
    </row>
    <row r="6" spans="1:72" x14ac:dyDescent="0.3">
      <c r="A6" t="s">
        <v>789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180000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4593973</v>
      </c>
      <c r="C7">
        <v>4916942</v>
      </c>
      <c r="D7">
        <v>4835210.16</v>
      </c>
      <c r="E7">
        <v>4968258</v>
      </c>
      <c r="F7">
        <v>4914584</v>
      </c>
      <c r="G7">
        <v>5634272</v>
      </c>
      <c r="H7">
        <v>5455711.1200000001</v>
      </c>
      <c r="I7">
        <v>6016131</v>
      </c>
      <c r="J7">
        <v>5886762</v>
      </c>
      <c r="K7">
        <v>5800621</v>
      </c>
      <c r="L7">
        <v>5433075.96</v>
      </c>
      <c r="M7">
        <v>6505810</v>
      </c>
      <c r="N7">
        <v>6148854</v>
      </c>
      <c r="O7">
        <v>5924123</v>
      </c>
      <c r="P7">
        <v>5920864.4100000001</v>
      </c>
      <c r="Q7">
        <v>5375844</v>
      </c>
      <c r="R7">
        <v>5067153</v>
      </c>
      <c r="S7">
        <v>4905973</v>
      </c>
      <c r="T7">
        <v>4594890.28</v>
      </c>
      <c r="U7">
        <v>4367121</v>
      </c>
      <c r="V7">
        <v>4160960</v>
      </c>
      <c r="W7">
        <v>4516031</v>
      </c>
      <c r="X7">
        <v>3967034.53</v>
      </c>
      <c r="Y7">
        <v>3862395</v>
      </c>
      <c r="Z7">
        <v>4346321</v>
      </c>
      <c r="AA7">
        <v>4500022</v>
      </c>
      <c r="AB7">
        <v>3925355.97</v>
      </c>
      <c r="AC7">
        <v>4013183</v>
      </c>
      <c r="AD7">
        <v>4134451</v>
      </c>
      <c r="AE7">
        <v>4312430</v>
      </c>
      <c r="AF7">
        <v>3943940.7</v>
      </c>
      <c r="AG7">
        <v>3854686</v>
      </c>
      <c r="AH7">
        <v>4030412</v>
      </c>
      <c r="AI7">
        <v>3779328</v>
      </c>
      <c r="AJ7">
        <v>3178417.4</v>
      </c>
      <c r="AK7">
        <v>3373360</v>
      </c>
      <c r="AL7">
        <v>3081510</v>
      </c>
      <c r="AM7">
        <v>3198906</v>
      </c>
      <c r="AN7">
        <v>2387137.5699999998</v>
      </c>
      <c r="AO7">
        <v>2868184</v>
      </c>
      <c r="AP7">
        <v>2728026</v>
      </c>
      <c r="AQ7">
        <v>2740840</v>
      </c>
      <c r="AR7">
        <v>2715630.26</v>
      </c>
      <c r="AS7">
        <v>2239607</v>
      </c>
      <c r="AT7">
        <v>2549927</v>
      </c>
      <c r="AU7">
        <v>2395544</v>
      </c>
      <c r="AV7">
        <v>2268619.21</v>
      </c>
      <c r="AW7">
        <v>2262566</v>
      </c>
      <c r="AX7">
        <v>2392617</v>
      </c>
      <c r="AY7">
        <v>2773867</v>
      </c>
      <c r="AZ7">
        <v>2784090</v>
      </c>
      <c r="BA7">
        <v>2767240</v>
      </c>
      <c r="BB7">
        <v>2427301</v>
      </c>
      <c r="BC7">
        <v>2726515</v>
      </c>
      <c r="BD7"/>
      <c r="BE7"/>
      <c r="BF7"/>
      <c r="BG7"/>
      <c r="BH7"/>
      <c r="BI7"/>
      <c r="BJ7"/>
      <c r="BK7"/>
      <c r="BL7"/>
      <c r="BM7"/>
      <c r="BN7"/>
      <c r="BO7"/>
      <c r="BP7"/>
      <c r="BQ7"/>
      <c r="BR7"/>
      <c r="BS7"/>
      <c r="BT7"/>
    </row>
    <row r="8" spans="1:72" x14ac:dyDescent="0.3">
      <c r="A8" t="s">
        <v>2469</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2532546</v>
      </c>
      <c r="AP8">
        <v>2548882</v>
      </c>
      <c r="AQ8">
        <v>2623396</v>
      </c>
      <c r="AR8">
        <v>2304356.84</v>
      </c>
      <c r="AS8">
        <v>1951785</v>
      </c>
      <c r="AT8">
        <v>2257099</v>
      </c>
      <c r="AU8">
        <v>2219011</v>
      </c>
      <c r="AV8">
        <v>1829186.99</v>
      </c>
      <c r="AW8">
        <v>1880296</v>
      </c>
      <c r="AX8">
        <v>0</v>
      </c>
      <c r="AY8">
        <v>0</v>
      </c>
      <c r="AZ8">
        <v>0</v>
      </c>
      <c r="BA8">
        <v>0</v>
      </c>
      <c r="BB8">
        <v>0</v>
      </c>
      <c r="BC8">
        <v>0</v>
      </c>
      <c r="BD8"/>
      <c r="BE8"/>
      <c r="BF8"/>
      <c r="BG8"/>
      <c r="BH8"/>
      <c r="BI8"/>
      <c r="BJ8"/>
      <c r="BK8"/>
      <c r="BL8"/>
      <c r="BM8"/>
      <c r="BN8"/>
      <c r="BO8"/>
      <c r="BP8"/>
      <c r="BQ8"/>
      <c r="BR8"/>
      <c r="BS8"/>
      <c r="BT8"/>
    </row>
    <row r="9" spans="1:72" x14ac:dyDescent="0.3">
      <c r="A9" t="s">
        <v>2497</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335638</v>
      </c>
      <c r="AP9">
        <v>179144</v>
      </c>
      <c r="AQ9">
        <v>117444</v>
      </c>
      <c r="AR9">
        <v>411273.42</v>
      </c>
      <c r="AS9">
        <v>287822</v>
      </c>
      <c r="AT9">
        <v>292828</v>
      </c>
      <c r="AU9">
        <v>176533</v>
      </c>
      <c r="AV9">
        <v>439432.22</v>
      </c>
      <c r="AW9">
        <v>382270</v>
      </c>
      <c r="AX9">
        <v>5597</v>
      </c>
      <c r="AY9">
        <v>151870</v>
      </c>
      <c r="AZ9">
        <v>148105</v>
      </c>
      <c r="BA9">
        <v>5290</v>
      </c>
      <c r="BB9">
        <v>2579</v>
      </c>
      <c r="BC9">
        <v>6191</v>
      </c>
      <c r="BD9"/>
      <c r="BE9"/>
      <c r="BF9"/>
      <c r="BG9"/>
      <c r="BH9"/>
      <c r="BI9"/>
      <c r="BJ9"/>
      <c r="BK9"/>
      <c r="BL9"/>
      <c r="BM9"/>
      <c r="BN9"/>
      <c r="BO9"/>
      <c r="BP9"/>
      <c r="BQ9"/>
      <c r="BR9"/>
      <c r="BS9"/>
      <c r="BT9"/>
    </row>
    <row r="10" spans="1:72" x14ac:dyDescent="0.3">
      <c r="A10" t="s">
        <v>2470</v>
      </c>
      <c r="B10">
        <v>0</v>
      </c>
      <c r="C10">
        <v>0</v>
      </c>
      <c r="D10">
        <v>4835210.16</v>
      </c>
      <c r="E10">
        <v>4968258</v>
      </c>
      <c r="F10">
        <v>4914584</v>
      </c>
      <c r="G10">
        <v>5634272</v>
      </c>
      <c r="H10">
        <v>5455711.1200000001</v>
      </c>
      <c r="I10">
        <v>6016131</v>
      </c>
      <c r="J10">
        <v>5886762</v>
      </c>
      <c r="K10">
        <v>5800621</v>
      </c>
      <c r="L10">
        <v>5433075.96</v>
      </c>
      <c r="M10">
        <v>6505810</v>
      </c>
      <c r="N10">
        <v>6148854</v>
      </c>
      <c r="O10">
        <v>5924123</v>
      </c>
      <c r="P10">
        <v>5920864.4100000001</v>
      </c>
      <c r="Q10">
        <v>5375844</v>
      </c>
      <c r="R10">
        <v>5067153</v>
      </c>
      <c r="S10">
        <v>4905973</v>
      </c>
      <c r="T10">
        <v>4594890.28</v>
      </c>
      <c r="U10">
        <v>4367121</v>
      </c>
      <c r="V10">
        <v>4160960</v>
      </c>
      <c r="W10">
        <v>4516031</v>
      </c>
      <c r="X10">
        <v>3967034.53</v>
      </c>
      <c r="Y10">
        <v>3862395</v>
      </c>
      <c r="Z10">
        <v>4346321</v>
      </c>
      <c r="AA10">
        <v>4500022</v>
      </c>
      <c r="AB10">
        <v>3925355.97</v>
      </c>
      <c r="AC10">
        <v>4013183</v>
      </c>
      <c r="AD10">
        <v>4134451</v>
      </c>
      <c r="AE10">
        <v>4312430</v>
      </c>
      <c r="AF10">
        <v>3943940.7</v>
      </c>
      <c r="AG10">
        <v>3854686</v>
      </c>
      <c r="AH10">
        <v>4030412</v>
      </c>
      <c r="AI10">
        <v>3779328</v>
      </c>
      <c r="AJ10">
        <v>3178417.4</v>
      </c>
      <c r="AK10">
        <v>3373360</v>
      </c>
      <c r="AL10">
        <v>3081510</v>
      </c>
      <c r="AM10">
        <v>3198906</v>
      </c>
      <c r="AN10">
        <v>2387137.5699999998</v>
      </c>
      <c r="AO10">
        <v>0</v>
      </c>
      <c r="AP10">
        <v>0</v>
      </c>
      <c r="AQ10">
        <v>0</v>
      </c>
      <c r="AR10">
        <v>0</v>
      </c>
      <c r="AS10">
        <v>0</v>
      </c>
      <c r="AT10">
        <v>0</v>
      </c>
      <c r="AU10">
        <v>0</v>
      </c>
      <c r="AV10">
        <v>0</v>
      </c>
      <c r="AW10">
        <v>0</v>
      </c>
      <c r="AX10">
        <v>2387020</v>
      </c>
      <c r="AY10">
        <v>2621997</v>
      </c>
      <c r="AZ10">
        <v>2635985</v>
      </c>
      <c r="BA10">
        <v>2761950</v>
      </c>
      <c r="BB10">
        <v>2424722</v>
      </c>
      <c r="BC10">
        <v>2720324</v>
      </c>
      <c r="BD10"/>
      <c r="BE10"/>
      <c r="BF10"/>
      <c r="BG10"/>
      <c r="BH10"/>
      <c r="BI10"/>
      <c r="BJ10"/>
      <c r="BK10"/>
      <c r="BL10"/>
      <c r="BM10"/>
      <c r="BN10"/>
      <c r="BO10"/>
      <c r="BP10"/>
      <c r="BQ10"/>
      <c r="BR10"/>
      <c r="BS10"/>
      <c r="BT10"/>
    </row>
    <row r="11" spans="1:72" x14ac:dyDescent="0.3">
      <c r="A11" t="s">
        <v>791</v>
      </c>
      <c r="B11">
        <v>3920544</v>
      </c>
      <c r="C11">
        <v>3259867</v>
      </c>
      <c r="D11">
        <v>3373603.36</v>
      </c>
      <c r="E11">
        <v>3560898</v>
      </c>
      <c r="F11">
        <v>3402858</v>
      </c>
      <c r="G11">
        <v>4228205</v>
      </c>
      <c r="H11">
        <v>4608212.75</v>
      </c>
      <c r="I11">
        <v>4756079</v>
      </c>
      <c r="J11">
        <v>4720795</v>
      </c>
      <c r="K11">
        <v>5034393</v>
      </c>
      <c r="L11">
        <v>4873099.5599999996</v>
      </c>
      <c r="M11">
        <v>4610763</v>
      </c>
      <c r="N11">
        <v>4825617</v>
      </c>
      <c r="O11">
        <v>4547118</v>
      </c>
      <c r="P11">
        <v>3901530.82</v>
      </c>
      <c r="Q11">
        <v>4217892</v>
      </c>
      <c r="R11">
        <v>4008919</v>
      </c>
      <c r="S11">
        <v>3595320</v>
      </c>
      <c r="T11">
        <v>3065231.63</v>
      </c>
      <c r="U11">
        <v>2914497</v>
      </c>
      <c r="V11">
        <v>2298598</v>
      </c>
      <c r="W11">
        <v>2058978</v>
      </c>
      <c r="X11">
        <v>2322938.25</v>
      </c>
      <c r="Y11">
        <v>2317543</v>
      </c>
      <c r="Z11">
        <v>2139305</v>
      </c>
      <c r="AA11">
        <v>1868792</v>
      </c>
      <c r="AB11">
        <v>2040251.45</v>
      </c>
      <c r="AC11">
        <v>1991833</v>
      </c>
      <c r="AD11">
        <v>2045627</v>
      </c>
      <c r="AE11">
        <v>1874396</v>
      </c>
      <c r="AF11">
        <v>1967056.54</v>
      </c>
      <c r="AG11">
        <v>1860572</v>
      </c>
      <c r="AH11">
        <v>1918247</v>
      </c>
      <c r="AI11">
        <v>1790362</v>
      </c>
      <c r="AJ11">
        <v>2096706.78</v>
      </c>
      <c r="AK11">
        <v>1812451</v>
      </c>
      <c r="AL11">
        <v>2010418</v>
      </c>
      <c r="AM11">
        <v>2213880</v>
      </c>
      <c r="AN11">
        <v>2392785.1800000002</v>
      </c>
      <c r="AO11">
        <v>1939314</v>
      </c>
      <c r="AP11">
        <v>1807467</v>
      </c>
      <c r="AQ11">
        <v>1501551</v>
      </c>
      <c r="AR11">
        <v>1575362.19</v>
      </c>
      <c r="AS11">
        <v>1680365</v>
      </c>
      <c r="AT11">
        <v>1728678</v>
      </c>
      <c r="AU11">
        <v>1710980</v>
      </c>
      <c r="AV11">
        <v>1829108.72</v>
      </c>
      <c r="AW11">
        <v>2163651</v>
      </c>
      <c r="AX11">
        <v>1754550</v>
      </c>
      <c r="AY11">
        <v>1555175</v>
      </c>
      <c r="AZ11">
        <v>1900108</v>
      </c>
      <c r="BA11">
        <v>1985497</v>
      </c>
      <c r="BB11">
        <v>1630010</v>
      </c>
      <c r="BC11">
        <v>1643922</v>
      </c>
      <c r="BD11"/>
      <c r="BE11"/>
      <c r="BF11"/>
      <c r="BG11"/>
      <c r="BH11"/>
      <c r="BI11"/>
      <c r="BJ11"/>
      <c r="BK11"/>
      <c r="BL11"/>
      <c r="BM11"/>
      <c r="BN11"/>
      <c r="BO11"/>
      <c r="BP11"/>
      <c r="BQ11"/>
      <c r="BR11"/>
      <c r="BS11"/>
      <c r="BT11"/>
    </row>
    <row r="12" spans="1:72" x14ac:dyDescent="0.3">
      <c r="A12" t="s">
        <v>2472</v>
      </c>
      <c r="B12">
        <v>458</v>
      </c>
      <c r="C12">
        <v>0</v>
      </c>
      <c r="D12">
        <v>4128.83</v>
      </c>
      <c r="E12">
        <v>1044</v>
      </c>
      <c r="F12">
        <v>2161</v>
      </c>
      <c r="G12">
        <v>4943</v>
      </c>
      <c r="H12">
        <v>895.25</v>
      </c>
      <c r="I12">
        <v>572</v>
      </c>
      <c r="J12">
        <v>3049</v>
      </c>
      <c r="K12">
        <v>0</v>
      </c>
      <c r="L12">
        <v>5435.92</v>
      </c>
      <c r="M12">
        <v>0</v>
      </c>
      <c r="N12">
        <v>191</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3598</v>
      </c>
      <c r="B13">
        <v>15824</v>
      </c>
      <c r="C13">
        <v>28901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c r="BE13"/>
      <c r="BF13"/>
      <c r="BG13"/>
      <c r="BH13"/>
      <c r="BI13"/>
      <c r="BJ13"/>
      <c r="BK13"/>
      <c r="BL13"/>
      <c r="BM13"/>
      <c r="BN13"/>
      <c r="BO13"/>
      <c r="BP13"/>
      <c r="BQ13"/>
      <c r="BR13"/>
      <c r="BS13"/>
      <c r="BT13"/>
    </row>
    <row r="14" spans="1:72" x14ac:dyDescent="0.3">
      <c r="A14" t="s">
        <v>2473</v>
      </c>
      <c r="B14">
        <v>866623</v>
      </c>
      <c r="C14">
        <v>713698</v>
      </c>
      <c r="D14">
        <v>678253.68</v>
      </c>
      <c r="E14">
        <v>713806</v>
      </c>
      <c r="F14">
        <v>442108</v>
      </c>
      <c r="G14">
        <v>570824</v>
      </c>
      <c r="H14">
        <v>538561.19999999995</v>
      </c>
      <c r="I14">
        <v>641616</v>
      </c>
      <c r="J14">
        <v>693071</v>
      </c>
      <c r="K14">
        <v>851201</v>
      </c>
      <c r="L14">
        <v>663158.49</v>
      </c>
      <c r="M14">
        <v>739698</v>
      </c>
      <c r="N14">
        <v>821947</v>
      </c>
      <c r="O14">
        <v>719909</v>
      </c>
      <c r="P14">
        <v>478748.04</v>
      </c>
      <c r="Q14">
        <v>1304573</v>
      </c>
      <c r="R14">
        <v>1321193</v>
      </c>
      <c r="S14">
        <v>1575970</v>
      </c>
      <c r="T14">
        <v>1305098.52</v>
      </c>
      <c r="U14">
        <v>1003192</v>
      </c>
      <c r="V14">
        <v>808123</v>
      </c>
      <c r="W14">
        <v>399427</v>
      </c>
      <c r="X14">
        <v>293033.92</v>
      </c>
      <c r="Y14">
        <v>278959</v>
      </c>
      <c r="Z14">
        <v>414637</v>
      </c>
      <c r="AA14">
        <v>319015</v>
      </c>
      <c r="AB14">
        <v>330462.3</v>
      </c>
      <c r="AC14">
        <v>366344</v>
      </c>
      <c r="AD14">
        <v>255601</v>
      </c>
      <c r="AE14">
        <v>309934</v>
      </c>
      <c r="AF14">
        <v>279362.56</v>
      </c>
      <c r="AG14">
        <v>283217</v>
      </c>
      <c r="AH14">
        <v>342167</v>
      </c>
      <c r="AI14">
        <v>336969</v>
      </c>
      <c r="AJ14">
        <v>241635.59</v>
      </c>
      <c r="AK14">
        <v>228401</v>
      </c>
      <c r="AL14">
        <v>187900</v>
      </c>
      <c r="AM14">
        <v>198596</v>
      </c>
      <c r="AN14">
        <v>185743.05</v>
      </c>
      <c r="AO14">
        <v>247184</v>
      </c>
      <c r="AP14">
        <v>223582</v>
      </c>
      <c r="AQ14">
        <v>204113</v>
      </c>
      <c r="AR14">
        <v>203779.25</v>
      </c>
      <c r="AS14">
        <v>200087</v>
      </c>
      <c r="AT14">
        <v>329546</v>
      </c>
      <c r="AU14">
        <v>398459</v>
      </c>
      <c r="AV14">
        <v>339330.38</v>
      </c>
      <c r="AW14">
        <v>328625</v>
      </c>
      <c r="AX14">
        <v>319031</v>
      </c>
      <c r="AY14">
        <v>192088</v>
      </c>
      <c r="AZ14">
        <v>191160</v>
      </c>
      <c r="BA14">
        <v>226794</v>
      </c>
      <c r="BB14">
        <v>198100</v>
      </c>
      <c r="BC14">
        <v>306750</v>
      </c>
      <c r="BD14"/>
      <c r="BE14"/>
      <c r="BF14"/>
      <c r="BG14"/>
      <c r="BH14"/>
      <c r="BI14"/>
      <c r="BJ14"/>
      <c r="BK14"/>
      <c r="BL14"/>
      <c r="BM14"/>
      <c r="BN14"/>
      <c r="BO14"/>
      <c r="BP14"/>
      <c r="BQ14"/>
      <c r="BR14"/>
      <c r="BS14"/>
      <c r="BT14"/>
    </row>
    <row r="15" spans="1:72" x14ac:dyDescent="0.3">
      <c r="A15" t="s">
        <v>3067</v>
      </c>
      <c r="B15">
        <v>588163</v>
      </c>
      <c r="C15">
        <v>461865</v>
      </c>
      <c r="D15">
        <v>360328.43</v>
      </c>
      <c r="E15">
        <v>304985</v>
      </c>
      <c r="F15">
        <v>96405</v>
      </c>
      <c r="G15">
        <v>185073</v>
      </c>
      <c r="H15">
        <v>79527.95</v>
      </c>
      <c r="I15">
        <v>191776</v>
      </c>
      <c r="J15">
        <v>254572</v>
      </c>
      <c r="K15">
        <v>396354</v>
      </c>
      <c r="L15">
        <v>302616.5</v>
      </c>
      <c r="M15">
        <v>327608</v>
      </c>
      <c r="N15">
        <v>411700</v>
      </c>
      <c r="O15">
        <v>365342</v>
      </c>
      <c r="P15">
        <v>241189.84</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43114</v>
      </c>
      <c r="AP15">
        <v>45721</v>
      </c>
      <c r="AQ15">
        <v>31449</v>
      </c>
      <c r="AR15">
        <v>28339.94</v>
      </c>
      <c r="AS15">
        <v>29906</v>
      </c>
      <c r="AT15">
        <v>168263</v>
      </c>
      <c r="AU15">
        <v>174998</v>
      </c>
      <c r="AV15">
        <v>156703.13</v>
      </c>
      <c r="AW15">
        <v>176604</v>
      </c>
      <c r="AX15">
        <v>205737</v>
      </c>
      <c r="AY15">
        <v>0</v>
      </c>
      <c r="AZ15">
        <v>0</v>
      </c>
      <c r="BA15">
        <v>0</v>
      </c>
      <c r="BB15">
        <v>0</v>
      </c>
      <c r="BC15">
        <v>0</v>
      </c>
      <c r="BD15"/>
      <c r="BE15"/>
      <c r="BF15"/>
      <c r="BG15"/>
      <c r="BH15"/>
      <c r="BI15"/>
      <c r="BJ15"/>
      <c r="BK15"/>
      <c r="BL15"/>
      <c r="BM15"/>
      <c r="BN15"/>
      <c r="BO15"/>
      <c r="BP15"/>
      <c r="BQ15"/>
      <c r="BR15"/>
      <c r="BS15"/>
      <c r="BT15"/>
    </row>
    <row r="16" spans="1:72" x14ac:dyDescent="0.3">
      <c r="A16" t="s">
        <v>2474</v>
      </c>
      <c r="B16">
        <v>278460</v>
      </c>
      <c r="C16">
        <v>251833</v>
      </c>
      <c r="D16">
        <v>317925.25</v>
      </c>
      <c r="E16">
        <v>408821</v>
      </c>
      <c r="F16">
        <v>345703</v>
      </c>
      <c r="G16">
        <v>385751</v>
      </c>
      <c r="H16">
        <v>459033.25</v>
      </c>
      <c r="I16">
        <v>449840</v>
      </c>
      <c r="J16">
        <v>438499</v>
      </c>
      <c r="K16">
        <v>454847</v>
      </c>
      <c r="L16">
        <v>360541.99</v>
      </c>
      <c r="M16">
        <v>412090</v>
      </c>
      <c r="N16">
        <v>410247</v>
      </c>
      <c r="O16">
        <v>354567</v>
      </c>
      <c r="P16">
        <v>237558.2</v>
      </c>
      <c r="Q16">
        <v>1304573</v>
      </c>
      <c r="R16">
        <v>1321193</v>
      </c>
      <c r="S16">
        <v>1575970</v>
      </c>
      <c r="T16">
        <v>1305098.52</v>
      </c>
      <c r="U16">
        <v>1003192</v>
      </c>
      <c r="V16">
        <v>808123</v>
      </c>
      <c r="W16">
        <v>399427</v>
      </c>
      <c r="X16">
        <v>293033.92</v>
      </c>
      <c r="Y16">
        <v>278959</v>
      </c>
      <c r="Z16">
        <v>414637</v>
      </c>
      <c r="AA16">
        <v>319015</v>
      </c>
      <c r="AB16">
        <v>330462.3</v>
      </c>
      <c r="AC16">
        <v>366344</v>
      </c>
      <c r="AD16">
        <v>255601</v>
      </c>
      <c r="AE16">
        <v>309934</v>
      </c>
      <c r="AF16">
        <v>279362.56</v>
      </c>
      <c r="AG16">
        <v>283217</v>
      </c>
      <c r="AH16">
        <v>342167</v>
      </c>
      <c r="AI16">
        <v>336969</v>
      </c>
      <c r="AJ16">
        <v>241635.59</v>
      </c>
      <c r="AK16">
        <v>228401</v>
      </c>
      <c r="AL16">
        <v>187900</v>
      </c>
      <c r="AM16">
        <v>198596</v>
      </c>
      <c r="AN16">
        <v>185743.05</v>
      </c>
      <c r="AO16">
        <v>204070</v>
      </c>
      <c r="AP16">
        <v>177861</v>
      </c>
      <c r="AQ16">
        <v>172664</v>
      </c>
      <c r="AR16">
        <v>175439.31</v>
      </c>
      <c r="AS16">
        <v>170181</v>
      </c>
      <c r="AT16">
        <v>161283</v>
      </c>
      <c r="AU16">
        <v>223461</v>
      </c>
      <c r="AV16">
        <v>182627.25</v>
      </c>
      <c r="AW16">
        <v>152021</v>
      </c>
      <c r="AX16">
        <v>113294</v>
      </c>
      <c r="AY16">
        <v>0</v>
      </c>
      <c r="AZ16">
        <v>0</v>
      </c>
      <c r="BA16">
        <v>0</v>
      </c>
      <c r="BB16">
        <v>0</v>
      </c>
      <c r="BC16">
        <v>0</v>
      </c>
      <c r="BD16"/>
      <c r="BE16"/>
      <c r="BF16"/>
      <c r="BG16"/>
      <c r="BH16"/>
      <c r="BI16"/>
      <c r="BJ16"/>
      <c r="BK16"/>
      <c r="BL16"/>
      <c r="BM16"/>
      <c r="BN16"/>
      <c r="BO16"/>
      <c r="BP16"/>
      <c r="BQ16"/>
      <c r="BR16"/>
      <c r="BS16"/>
      <c r="BT16"/>
    </row>
    <row r="17" spans="1:72" x14ac:dyDescent="0.3">
      <c r="A17" t="s">
        <v>792</v>
      </c>
      <c r="B17">
        <v>16216303</v>
      </c>
      <c r="C17">
        <v>18008760</v>
      </c>
      <c r="D17">
        <v>16566986.32</v>
      </c>
      <c r="E17">
        <v>17009634</v>
      </c>
      <c r="F17">
        <v>17530099</v>
      </c>
      <c r="G17">
        <v>16568892</v>
      </c>
      <c r="H17">
        <v>15424378.48</v>
      </c>
      <c r="I17">
        <v>14635054</v>
      </c>
      <c r="J17">
        <v>14230462</v>
      </c>
      <c r="K17">
        <v>15762505</v>
      </c>
      <c r="L17">
        <v>13621856.439999999</v>
      </c>
      <c r="M17">
        <v>14066579</v>
      </c>
      <c r="N17">
        <v>14285816</v>
      </c>
      <c r="O17">
        <v>13424500</v>
      </c>
      <c r="P17">
        <v>12007998.210000001</v>
      </c>
      <c r="Q17">
        <v>12849148</v>
      </c>
      <c r="R17">
        <v>12790039</v>
      </c>
      <c r="S17">
        <v>13285730</v>
      </c>
      <c r="T17">
        <v>12494998.039999999</v>
      </c>
      <c r="U17">
        <v>11124299</v>
      </c>
      <c r="V17">
        <v>10226613</v>
      </c>
      <c r="W17">
        <v>9221131</v>
      </c>
      <c r="X17">
        <v>8911910.7899999991</v>
      </c>
      <c r="Y17">
        <v>7825857</v>
      </c>
      <c r="Z17">
        <v>10465081</v>
      </c>
      <c r="AA17">
        <v>10593615</v>
      </c>
      <c r="AB17">
        <v>9053410.1500000004</v>
      </c>
      <c r="AC17">
        <v>8510321</v>
      </c>
      <c r="AD17">
        <v>9864776</v>
      </c>
      <c r="AE17">
        <v>10647752</v>
      </c>
      <c r="AF17">
        <v>9363073.4600000009</v>
      </c>
      <c r="AG17">
        <v>8814502</v>
      </c>
      <c r="AH17">
        <v>10562858</v>
      </c>
      <c r="AI17">
        <v>8404872</v>
      </c>
      <c r="AJ17">
        <v>7675466.8799999999</v>
      </c>
      <c r="AK17">
        <v>7328445</v>
      </c>
      <c r="AL17">
        <v>7690828</v>
      </c>
      <c r="AM17">
        <v>8806551</v>
      </c>
      <c r="AN17">
        <v>6887069.9500000002</v>
      </c>
      <c r="AO17">
        <v>6364348</v>
      </c>
      <c r="AP17">
        <v>7617546</v>
      </c>
      <c r="AQ17">
        <v>7865653</v>
      </c>
      <c r="AR17">
        <v>6496284.6100000003</v>
      </c>
      <c r="AS17">
        <v>5649684</v>
      </c>
      <c r="AT17">
        <v>6860054</v>
      </c>
      <c r="AU17">
        <v>7595976</v>
      </c>
      <c r="AV17">
        <v>6204374.1600000001</v>
      </c>
      <c r="AW17">
        <v>5982645</v>
      </c>
      <c r="AX17">
        <v>7558270</v>
      </c>
      <c r="AY17">
        <v>5756096</v>
      </c>
      <c r="AZ17">
        <v>5983854</v>
      </c>
      <c r="BA17">
        <v>5878577</v>
      </c>
      <c r="BB17">
        <v>4746282</v>
      </c>
      <c r="BC17">
        <v>5454959</v>
      </c>
      <c r="BD17"/>
      <c r="BE17"/>
      <c r="BF17"/>
      <c r="BG17"/>
      <c r="BH17"/>
      <c r="BI17"/>
      <c r="BJ17"/>
      <c r="BK17"/>
      <c r="BL17"/>
      <c r="BM17"/>
      <c r="BN17"/>
      <c r="BO17"/>
      <c r="BP17"/>
      <c r="BQ17"/>
      <c r="BR17"/>
      <c r="BS17"/>
      <c r="BT17"/>
    </row>
    <row r="18" spans="1:72" x14ac:dyDescent="0.3">
      <c r="A18" t="s">
        <v>2475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2735</v>
      </c>
      <c r="B19">
        <v>12125</v>
      </c>
      <c r="C19">
        <v>11854</v>
      </c>
      <c r="D19">
        <v>16809.7</v>
      </c>
      <c r="E19">
        <v>17699</v>
      </c>
      <c r="F19">
        <v>17251</v>
      </c>
      <c r="G19">
        <v>18256</v>
      </c>
      <c r="H19">
        <v>17115.66</v>
      </c>
      <c r="I19">
        <v>17436</v>
      </c>
      <c r="J19">
        <v>17530</v>
      </c>
      <c r="K19">
        <v>18217</v>
      </c>
      <c r="L19">
        <v>12326.36</v>
      </c>
      <c r="M19">
        <v>12282</v>
      </c>
      <c r="N19">
        <v>12586</v>
      </c>
      <c r="O19">
        <v>11974</v>
      </c>
      <c r="P19">
        <v>12546.39</v>
      </c>
      <c r="Q19">
        <v>400</v>
      </c>
      <c r="R19">
        <v>400</v>
      </c>
      <c r="S19">
        <v>400</v>
      </c>
      <c r="T19">
        <v>400</v>
      </c>
      <c r="U19">
        <v>400</v>
      </c>
      <c r="V19">
        <v>178629</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2478</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155000</v>
      </c>
      <c r="AC20">
        <v>155000</v>
      </c>
      <c r="AD20">
        <v>155000</v>
      </c>
      <c r="AE20">
        <v>155000</v>
      </c>
      <c r="AF20">
        <v>155000</v>
      </c>
      <c r="AG20">
        <v>155000</v>
      </c>
      <c r="AH20">
        <v>155000</v>
      </c>
      <c r="AI20">
        <v>155000</v>
      </c>
      <c r="AJ20">
        <v>155000</v>
      </c>
      <c r="AK20">
        <v>155000</v>
      </c>
      <c r="AL20">
        <v>155000</v>
      </c>
      <c r="AM20">
        <v>381772</v>
      </c>
      <c r="AN20">
        <v>381771.66</v>
      </c>
      <c r="AO20">
        <v>381772</v>
      </c>
      <c r="AP20">
        <v>381709</v>
      </c>
      <c r="AQ20">
        <v>381709</v>
      </c>
      <c r="AR20">
        <v>381709.26</v>
      </c>
      <c r="AS20">
        <v>368119</v>
      </c>
      <c r="AT20">
        <v>368119</v>
      </c>
      <c r="AU20">
        <v>368119</v>
      </c>
      <c r="AV20">
        <v>368119.26</v>
      </c>
      <c r="AW20">
        <v>368119</v>
      </c>
      <c r="AX20">
        <v>0</v>
      </c>
      <c r="AY20">
        <v>0</v>
      </c>
      <c r="AZ20">
        <v>0</v>
      </c>
      <c r="BA20">
        <v>0</v>
      </c>
      <c r="BB20">
        <v>0</v>
      </c>
      <c r="BC20">
        <v>0</v>
      </c>
      <c r="BD20"/>
      <c r="BE20"/>
      <c r="BF20"/>
      <c r="BG20"/>
      <c r="BH20"/>
      <c r="BI20"/>
      <c r="BJ20"/>
      <c r="BK20"/>
      <c r="BL20"/>
      <c r="BM20"/>
      <c r="BN20"/>
      <c r="BO20"/>
      <c r="BP20"/>
      <c r="BQ20"/>
      <c r="BR20"/>
      <c r="BS20"/>
      <c r="BT20"/>
    </row>
    <row r="21" spans="1:72" x14ac:dyDescent="0.3">
      <c r="A21" t="s">
        <v>2480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155000</v>
      </c>
      <c r="AC21">
        <v>155000</v>
      </c>
      <c r="AD21">
        <v>155000</v>
      </c>
      <c r="AE21">
        <v>155000</v>
      </c>
      <c r="AF21">
        <v>155000</v>
      </c>
      <c r="AG21">
        <v>155000</v>
      </c>
      <c r="AH21">
        <v>155000</v>
      </c>
      <c r="AI21">
        <v>155000</v>
      </c>
      <c r="AJ21">
        <v>155000</v>
      </c>
      <c r="AK21">
        <v>155000</v>
      </c>
      <c r="AL21">
        <v>155000</v>
      </c>
      <c r="AM21">
        <v>381772</v>
      </c>
      <c r="AN21">
        <v>381771.66</v>
      </c>
      <c r="AO21">
        <v>381772</v>
      </c>
      <c r="AP21">
        <v>381709</v>
      </c>
      <c r="AQ21">
        <v>381709</v>
      </c>
      <c r="AR21">
        <v>381709.26</v>
      </c>
      <c r="AS21">
        <v>368119</v>
      </c>
      <c r="AT21">
        <v>368119</v>
      </c>
      <c r="AU21">
        <v>368119</v>
      </c>
      <c r="AV21">
        <v>368119.26</v>
      </c>
      <c r="AW21">
        <v>368119</v>
      </c>
      <c r="AX21">
        <v>0</v>
      </c>
      <c r="AY21">
        <v>0</v>
      </c>
      <c r="AZ21">
        <v>0</v>
      </c>
      <c r="BA21">
        <v>0</v>
      </c>
      <c r="BB21">
        <v>0</v>
      </c>
      <c r="BC21">
        <v>0</v>
      </c>
      <c r="BD21"/>
      <c r="BE21"/>
      <c r="BF21"/>
      <c r="BG21"/>
      <c r="BH21"/>
      <c r="BI21"/>
      <c r="BJ21"/>
      <c r="BK21"/>
      <c r="BL21"/>
      <c r="BM21"/>
      <c r="BN21"/>
      <c r="BO21"/>
      <c r="BP21"/>
      <c r="BQ21"/>
      <c r="BR21"/>
      <c r="BS21"/>
      <c r="BT21"/>
    </row>
    <row r="22" spans="1:72" x14ac:dyDescent="0.3">
      <c r="A22" t="s">
        <v>2481</v>
      </c>
      <c r="B22">
        <v>0</v>
      </c>
      <c r="C22">
        <v>0</v>
      </c>
      <c r="D22">
        <v>0</v>
      </c>
      <c r="E22">
        <v>0</v>
      </c>
      <c r="F22">
        <v>0</v>
      </c>
      <c r="G22">
        <v>0</v>
      </c>
      <c r="H22">
        <v>0</v>
      </c>
      <c r="I22">
        <v>0</v>
      </c>
      <c r="J22">
        <v>0</v>
      </c>
      <c r="K22">
        <v>0</v>
      </c>
      <c r="L22">
        <v>0</v>
      </c>
      <c r="M22">
        <v>0</v>
      </c>
      <c r="N22">
        <v>0</v>
      </c>
      <c r="O22">
        <v>0</v>
      </c>
      <c r="P22">
        <v>0</v>
      </c>
      <c r="Q22">
        <v>0</v>
      </c>
      <c r="R22">
        <v>0</v>
      </c>
      <c r="S22">
        <v>0</v>
      </c>
      <c r="T22">
        <v>0</v>
      </c>
      <c r="U22">
        <v>155000</v>
      </c>
      <c r="V22">
        <v>155000</v>
      </c>
      <c r="W22">
        <v>155000</v>
      </c>
      <c r="X22">
        <v>155000</v>
      </c>
      <c r="Y22">
        <v>155000</v>
      </c>
      <c r="Z22">
        <v>155000</v>
      </c>
      <c r="AA22">
        <v>155000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368119</v>
      </c>
      <c r="AZ22">
        <v>368119</v>
      </c>
      <c r="BA22">
        <v>368119</v>
      </c>
      <c r="BB22">
        <v>368119</v>
      </c>
      <c r="BC22">
        <v>368119</v>
      </c>
      <c r="BD22"/>
      <c r="BE22"/>
      <c r="BF22"/>
      <c r="BG22"/>
      <c r="BH22"/>
      <c r="BI22"/>
      <c r="BJ22"/>
      <c r="BK22"/>
      <c r="BL22"/>
      <c r="BM22"/>
      <c r="BN22"/>
      <c r="BO22"/>
      <c r="BP22"/>
      <c r="BQ22"/>
      <c r="BR22"/>
      <c r="BS22"/>
      <c r="BT22"/>
    </row>
    <row r="23" spans="1:72" x14ac:dyDescent="0.3">
      <c r="A23" t="s">
        <v>2482</v>
      </c>
      <c r="B23">
        <v>4307955</v>
      </c>
      <c r="C23">
        <v>4227515</v>
      </c>
      <c r="D23">
        <v>3973615.64</v>
      </c>
      <c r="E23">
        <v>4146063</v>
      </c>
      <c r="F23">
        <v>4268500</v>
      </c>
      <c r="G23">
        <v>4399918</v>
      </c>
      <c r="H23">
        <v>0</v>
      </c>
      <c r="I23">
        <v>4345676</v>
      </c>
      <c r="J23">
        <v>0</v>
      </c>
      <c r="K23">
        <v>4226030</v>
      </c>
      <c r="L23">
        <v>0</v>
      </c>
      <c r="M23">
        <v>4104115</v>
      </c>
      <c r="N23">
        <v>0</v>
      </c>
      <c r="O23">
        <v>0</v>
      </c>
      <c r="P23">
        <v>0</v>
      </c>
      <c r="Q23">
        <v>0</v>
      </c>
      <c r="R23">
        <v>0</v>
      </c>
      <c r="S23">
        <v>0</v>
      </c>
      <c r="T23">
        <v>0</v>
      </c>
      <c r="U23">
        <v>0</v>
      </c>
      <c r="V23">
        <v>0</v>
      </c>
      <c r="W23">
        <v>2903159</v>
      </c>
      <c r="X23">
        <v>0</v>
      </c>
      <c r="Y23">
        <v>0</v>
      </c>
      <c r="Z23">
        <v>1939687</v>
      </c>
      <c r="AA23">
        <v>2004058</v>
      </c>
      <c r="AB23">
        <v>1958446.27</v>
      </c>
      <c r="AC23">
        <v>2006673</v>
      </c>
      <c r="AD23">
        <v>1977554</v>
      </c>
      <c r="AE23">
        <v>1921185</v>
      </c>
      <c r="AF23">
        <v>1797298.25</v>
      </c>
      <c r="AG23">
        <v>1815335</v>
      </c>
      <c r="AH23">
        <v>1736490</v>
      </c>
      <c r="AI23">
        <v>1737361</v>
      </c>
      <c r="AJ23">
        <v>1661113.82</v>
      </c>
      <c r="AK23">
        <v>1693398</v>
      </c>
      <c r="AL23">
        <v>1600388</v>
      </c>
      <c r="AM23">
        <v>1627104</v>
      </c>
      <c r="AN23">
        <v>1525547.73</v>
      </c>
      <c r="AO23">
        <v>1534157</v>
      </c>
      <c r="AP23">
        <v>1413462</v>
      </c>
      <c r="AQ23">
        <v>1435001</v>
      </c>
      <c r="AR23">
        <v>1318808.71</v>
      </c>
      <c r="AS23">
        <v>1315986</v>
      </c>
      <c r="AT23">
        <v>1246996</v>
      </c>
      <c r="AU23">
        <v>1241201</v>
      </c>
      <c r="AV23">
        <v>1174950.6399999999</v>
      </c>
      <c r="AW23">
        <v>1185904</v>
      </c>
      <c r="AX23">
        <v>1069582</v>
      </c>
      <c r="AY23">
        <v>993031</v>
      </c>
      <c r="AZ23">
        <v>1081546</v>
      </c>
      <c r="BA23">
        <v>1050602</v>
      </c>
      <c r="BB23">
        <v>996955</v>
      </c>
      <c r="BC23">
        <v>989207</v>
      </c>
      <c r="BD23"/>
      <c r="BE23"/>
      <c r="BF23"/>
      <c r="BG23"/>
      <c r="BH23"/>
      <c r="BI23"/>
      <c r="BJ23"/>
      <c r="BK23"/>
      <c r="BL23"/>
      <c r="BM23"/>
      <c r="BN23"/>
      <c r="BO23"/>
      <c r="BP23"/>
      <c r="BQ23"/>
      <c r="BR23"/>
      <c r="BS23"/>
      <c r="BT23"/>
    </row>
    <row r="24" spans="1:72" x14ac:dyDescent="0.3">
      <c r="A24" t="s">
        <v>2483</v>
      </c>
      <c r="B24">
        <v>2249242</v>
      </c>
      <c r="C24">
        <v>2175303</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3064</v>
      </c>
      <c r="B25">
        <v>2058713</v>
      </c>
      <c r="C25">
        <v>2052212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2484</v>
      </c>
      <c r="B26">
        <v>0</v>
      </c>
      <c r="C26">
        <v>0</v>
      </c>
      <c r="D26">
        <v>0</v>
      </c>
      <c r="E26">
        <v>0</v>
      </c>
      <c r="F26">
        <v>0</v>
      </c>
      <c r="G26">
        <v>0</v>
      </c>
      <c r="H26">
        <v>4042282.59</v>
      </c>
      <c r="I26">
        <v>0</v>
      </c>
      <c r="J26">
        <v>4305057</v>
      </c>
      <c r="K26">
        <v>0</v>
      </c>
      <c r="L26">
        <v>4026140.72</v>
      </c>
      <c r="M26">
        <v>0</v>
      </c>
      <c r="N26">
        <v>4004462</v>
      </c>
      <c r="O26">
        <v>4047066</v>
      </c>
      <c r="P26">
        <v>3941970.02</v>
      </c>
      <c r="Q26">
        <v>4094771</v>
      </c>
      <c r="R26">
        <v>4017727</v>
      </c>
      <c r="S26">
        <v>4059000</v>
      </c>
      <c r="T26">
        <v>3387288.63</v>
      </c>
      <c r="U26">
        <v>2985640</v>
      </c>
      <c r="V26">
        <v>2819919</v>
      </c>
      <c r="W26">
        <v>0</v>
      </c>
      <c r="X26">
        <v>2428530.0299999998</v>
      </c>
      <c r="Y26">
        <v>1981703</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368119</v>
      </c>
      <c r="AY26">
        <v>0</v>
      </c>
      <c r="AZ26">
        <v>0</v>
      </c>
      <c r="BA26">
        <v>0</v>
      </c>
      <c r="BB26">
        <v>0</v>
      </c>
      <c r="BC26">
        <v>0</v>
      </c>
      <c r="BD26"/>
      <c r="BE26"/>
      <c r="BF26"/>
      <c r="BG26"/>
      <c r="BH26"/>
      <c r="BI26"/>
      <c r="BJ26"/>
      <c r="BK26"/>
      <c r="BL26"/>
      <c r="BM26"/>
      <c r="BN26"/>
      <c r="BO26"/>
      <c r="BP26"/>
      <c r="BQ26"/>
      <c r="BR26"/>
      <c r="BS26"/>
      <c r="BT26"/>
    </row>
    <row r="27" spans="1:72" x14ac:dyDescent="0.3">
      <c r="A27" t="s">
        <v>2487</v>
      </c>
      <c r="B27">
        <v>405957</v>
      </c>
      <c r="C27">
        <v>415027</v>
      </c>
      <c r="D27">
        <v>318792.08</v>
      </c>
      <c r="E27">
        <v>315441</v>
      </c>
      <c r="F27">
        <v>315441</v>
      </c>
      <c r="G27">
        <v>315441</v>
      </c>
      <c r="H27">
        <v>315440.51</v>
      </c>
      <c r="I27">
        <v>322243</v>
      </c>
      <c r="J27">
        <v>322243</v>
      </c>
      <c r="K27">
        <v>315441</v>
      </c>
      <c r="L27">
        <v>315440.51</v>
      </c>
      <c r="M27">
        <v>352072</v>
      </c>
      <c r="N27">
        <v>352072</v>
      </c>
      <c r="O27">
        <v>352072</v>
      </c>
      <c r="P27">
        <v>352072.09</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793</v>
      </c>
      <c r="B28">
        <v>29527984</v>
      </c>
      <c r="C28">
        <v>29683065</v>
      </c>
      <c r="D28">
        <v>31745782.329999998</v>
      </c>
      <c r="E28">
        <v>33069085</v>
      </c>
      <c r="F28">
        <v>33465110</v>
      </c>
      <c r="G28">
        <v>34637563</v>
      </c>
      <c r="H28">
        <v>32522667.760000002</v>
      </c>
      <c r="I28">
        <v>33309806</v>
      </c>
      <c r="J28">
        <v>33935094</v>
      </c>
      <c r="K28">
        <v>34943907</v>
      </c>
      <c r="L28">
        <v>35458974.840000004</v>
      </c>
      <c r="M28">
        <v>35995882</v>
      </c>
      <c r="N28">
        <v>37164584</v>
      </c>
      <c r="O28">
        <v>36575859</v>
      </c>
      <c r="P28">
        <v>37463081.560000002</v>
      </c>
      <c r="Q28">
        <v>35424170</v>
      </c>
      <c r="R28">
        <v>35139813</v>
      </c>
      <c r="S28">
        <v>35308958</v>
      </c>
      <c r="T28">
        <v>27009398.969999999</v>
      </c>
      <c r="U28">
        <v>26003109</v>
      </c>
      <c r="V28">
        <v>23219718</v>
      </c>
      <c r="W28">
        <v>21775593</v>
      </c>
      <c r="X28">
        <v>21420700.140000001</v>
      </c>
      <c r="Y28">
        <v>20909286</v>
      </c>
      <c r="Z28">
        <v>20766291</v>
      </c>
      <c r="AA28">
        <v>20721142</v>
      </c>
      <c r="AB28">
        <v>20800730.809999999</v>
      </c>
      <c r="AC28">
        <v>20523845</v>
      </c>
      <c r="AD28">
        <v>20152849</v>
      </c>
      <c r="AE28">
        <v>19749013</v>
      </c>
      <c r="AF28">
        <v>18859666.77</v>
      </c>
      <c r="AG28">
        <v>17932017</v>
      </c>
      <c r="AH28">
        <v>17179493</v>
      </c>
      <c r="AI28">
        <v>16164184</v>
      </c>
      <c r="AJ28">
        <v>15233619.720000001</v>
      </c>
      <c r="AK28">
        <v>14835685</v>
      </c>
      <c r="AL28">
        <v>14724252</v>
      </c>
      <c r="AM28">
        <v>14850295</v>
      </c>
      <c r="AN28">
        <v>14762444.529999999</v>
      </c>
      <c r="AO28">
        <v>14409169</v>
      </c>
      <c r="AP28">
        <v>14509329</v>
      </c>
      <c r="AQ28">
        <v>14428573</v>
      </c>
      <c r="AR28">
        <v>14306025.279999999</v>
      </c>
      <c r="AS28">
        <v>14332447</v>
      </c>
      <c r="AT28">
        <v>14271276</v>
      </c>
      <c r="AU28">
        <v>14199184</v>
      </c>
      <c r="AV28">
        <v>14240474.220000001</v>
      </c>
      <c r="AW28">
        <v>13772234</v>
      </c>
      <c r="AX28">
        <v>13378138</v>
      </c>
      <c r="AY28">
        <v>13463159</v>
      </c>
      <c r="AZ28">
        <v>13423564</v>
      </c>
      <c r="BA28">
        <v>13008568</v>
      </c>
      <c r="BB28">
        <v>12987185</v>
      </c>
      <c r="BC28">
        <v>12626257</v>
      </c>
      <c r="BD28"/>
      <c r="BE28"/>
      <c r="BF28"/>
      <c r="BG28"/>
      <c r="BH28"/>
      <c r="BI28"/>
      <c r="BJ28"/>
      <c r="BK28"/>
      <c r="BL28"/>
      <c r="BM28"/>
      <c r="BN28"/>
      <c r="BO28"/>
      <c r="BP28"/>
      <c r="BQ28"/>
      <c r="BR28"/>
      <c r="BS28"/>
      <c r="BT28"/>
    </row>
    <row r="29" spans="1:72" x14ac:dyDescent="0.3">
      <c r="A29" t="s">
        <v>2488</v>
      </c>
      <c r="B29">
        <v>1644724</v>
      </c>
      <c r="C29">
        <v>1684699</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794</v>
      </c>
      <c r="B30">
        <v>9921847</v>
      </c>
      <c r="C30">
        <v>9959121</v>
      </c>
      <c r="D30">
        <v>10128377.41</v>
      </c>
      <c r="E30">
        <v>10634402</v>
      </c>
      <c r="F30">
        <v>10607278</v>
      </c>
      <c r="G30">
        <v>11013083</v>
      </c>
      <c r="H30">
        <v>10844035.789999999</v>
      </c>
      <c r="I30">
        <v>9962333</v>
      </c>
      <c r="J30">
        <v>10168404</v>
      </c>
      <c r="K30">
        <v>10420437</v>
      </c>
      <c r="L30">
        <v>10308954.9</v>
      </c>
      <c r="M30">
        <v>10784967</v>
      </c>
      <c r="N30">
        <v>11529937</v>
      </c>
      <c r="O30">
        <v>11271803</v>
      </c>
      <c r="P30">
        <v>11486027.76</v>
      </c>
      <c r="Q30">
        <v>11252426</v>
      </c>
      <c r="R30">
        <v>11200050</v>
      </c>
      <c r="S30">
        <v>11379466</v>
      </c>
      <c r="T30">
        <v>11628118.310000001</v>
      </c>
      <c r="U30">
        <v>3692887</v>
      </c>
      <c r="V30">
        <v>3369401</v>
      </c>
      <c r="W30">
        <v>3295836</v>
      </c>
      <c r="X30">
        <v>3297065.69</v>
      </c>
      <c r="Y30">
        <v>2813081</v>
      </c>
      <c r="Z30">
        <v>2609869</v>
      </c>
      <c r="AA30">
        <v>2292725</v>
      </c>
      <c r="AB30">
        <v>2250446.5699999998</v>
      </c>
      <c r="AC30">
        <v>2086909</v>
      </c>
      <c r="AD30">
        <v>2048298</v>
      </c>
      <c r="AE30">
        <v>2053107</v>
      </c>
      <c r="AF30">
        <v>1975282.6</v>
      </c>
      <c r="AG30">
        <v>1963928</v>
      </c>
      <c r="AH30">
        <v>1945602</v>
      </c>
      <c r="AI30">
        <v>1943855</v>
      </c>
      <c r="AJ30">
        <v>1944511.21</v>
      </c>
      <c r="AK30">
        <v>1952729</v>
      </c>
      <c r="AL30">
        <v>1933290</v>
      </c>
      <c r="AM30">
        <v>1744104</v>
      </c>
      <c r="AN30">
        <v>1733874.97</v>
      </c>
      <c r="AO30">
        <v>1735242</v>
      </c>
      <c r="AP30">
        <v>1119307</v>
      </c>
      <c r="AQ30">
        <v>1119902</v>
      </c>
      <c r="AR30">
        <v>1127190.28</v>
      </c>
      <c r="AS30">
        <v>1136011</v>
      </c>
      <c r="AT30">
        <v>1147126</v>
      </c>
      <c r="AU30">
        <v>1154754</v>
      </c>
      <c r="AV30">
        <v>1163213.8700000001</v>
      </c>
      <c r="AW30">
        <v>1164931</v>
      </c>
      <c r="AX30">
        <v>1171154</v>
      </c>
      <c r="AY30">
        <v>1177249</v>
      </c>
      <c r="AZ30">
        <v>1189002</v>
      </c>
      <c r="BA30">
        <v>1197661</v>
      </c>
      <c r="BB30">
        <v>891574</v>
      </c>
      <c r="BC30">
        <v>903687</v>
      </c>
      <c r="BD30"/>
      <c r="BE30"/>
      <c r="BF30"/>
      <c r="BG30"/>
      <c r="BH30"/>
      <c r="BI30"/>
      <c r="BJ30"/>
      <c r="BK30"/>
      <c r="BL30"/>
      <c r="BM30"/>
      <c r="BN30"/>
      <c r="BO30"/>
      <c r="BP30"/>
      <c r="BQ30"/>
      <c r="BR30"/>
      <c r="BS30"/>
      <c r="BT30"/>
    </row>
    <row r="31" spans="1:72" x14ac:dyDescent="0.3">
      <c r="A31" t="s">
        <v>2489</v>
      </c>
      <c r="B31">
        <v>9921847</v>
      </c>
      <c r="C31">
        <v>9959121</v>
      </c>
      <c r="D31">
        <v>10128377.41</v>
      </c>
      <c r="E31">
        <v>10634402</v>
      </c>
      <c r="F31">
        <v>10607278</v>
      </c>
      <c r="G31">
        <v>11013083</v>
      </c>
      <c r="H31">
        <v>10844035.789999999</v>
      </c>
      <c r="I31">
        <v>9962333</v>
      </c>
      <c r="J31">
        <v>10168404</v>
      </c>
      <c r="K31">
        <v>10420437</v>
      </c>
      <c r="L31">
        <v>10308954.9</v>
      </c>
      <c r="M31">
        <v>10784967</v>
      </c>
      <c r="N31">
        <v>11529937</v>
      </c>
      <c r="O31">
        <v>11271803</v>
      </c>
      <c r="P31">
        <v>11486027.76</v>
      </c>
      <c r="Q31">
        <v>11252426</v>
      </c>
      <c r="R31">
        <v>11200050</v>
      </c>
      <c r="S31">
        <v>11379466</v>
      </c>
      <c r="T31">
        <v>11628118.310000001</v>
      </c>
      <c r="U31">
        <v>3692887</v>
      </c>
      <c r="V31">
        <v>3369401</v>
      </c>
      <c r="W31">
        <v>3295836</v>
      </c>
      <c r="X31">
        <v>3297065.69</v>
      </c>
      <c r="Y31">
        <v>2813081</v>
      </c>
      <c r="Z31">
        <v>2609869</v>
      </c>
      <c r="AA31">
        <v>2292725</v>
      </c>
      <c r="AB31">
        <v>2250446.5699999998</v>
      </c>
      <c r="AC31">
        <v>2086909</v>
      </c>
      <c r="AD31">
        <v>2048298</v>
      </c>
      <c r="AE31">
        <v>2053107</v>
      </c>
      <c r="AF31">
        <v>1975282.6</v>
      </c>
      <c r="AG31">
        <v>1963928</v>
      </c>
      <c r="AH31">
        <v>1945602</v>
      </c>
      <c r="AI31">
        <v>1943855</v>
      </c>
      <c r="AJ31">
        <v>1944511.21</v>
      </c>
      <c r="AK31">
        <v>1952729</v>
      </c>
      <c r="AL31">
        <v>1933290</v>
      </c>
      <c r="AM31">
        <v>1744104</v>
      </c>
      <c r="AN31">
        <v>1733874.97</v>
      </c>
      <c r="AO31">
        <v>1735242</v>
      </c>
      <c r="AP31">
        <v>1119307</v>
      </c>
      <c r="AQ31">
        <v>1119902</v>
      </c>
      <c r="AR31">
        <v>1127190.28</v>
      </c>
      <c r="AS31">
        <v>1136011</v>
      </c>
      <c r="AT31">
        <v>1147126</v>
      </c>
      <c r="AU31">
        <v>1154754</v>
      </c>
      <c r="AV31">
        <v>1163213.8700000001</v>
      </c>
      <c r="AW31">
        <v>1164931</v>
      </c>
      <c r="AX31">
        <v>1171154</v>
      </c>
      <c r="AY31">
        <v>1177249</v>
      </c>
      <c r="AZ31">
        <v>1189002</v>
      </c>
      <c r="BA31">
        <v>1197661</v>
      </c>
      <c r="BB31">
        <v>891574</v>
      </c>
      <c r="BC31">
        <v>903687</v>
      </c>
      <c r="BD31"/>
      <c r="BE31"/>
      <c r="BF31"/>
      <c r="BG31"/>
      <c r="BH31"/>
      <c r="BI31"/>
      <c r="BJ31"/>
      <c r="BK31"/>
      <c r="BL31"/>
      <c r="BM31"/>
      <c r="BN31"/>
      <c r="BO31"/>
      <c r="BP31"/>
      <c r="BQ31"/>
      <c r="BR31"/>
      <c r="BS31"/>
      <c r="BT31"/>
    </row>
    <row r="32" spans="1:72" x14ac:dyDescent="0.3">
      <c r="A32" t="s">
        <v>2490</v>
      </c>
      <c r="B32">
        <v>14273941</v>
      </c>
      <c r="C32">
        <v>13936277</v>
      </c>
      <c r="D32">
        <v>13475487.1</v>
      </c>
      <c r="E32">
        <v>14203081</v>
      </c>
      <c r="F32">
        <v>13842740</v>
      </c>
      <c r="G32">
        <v>14392706</v>
      </c>
      <c r="H32">
        <v>13593959.99</v>
      </c>
      <c r="I32">
        <v>13769201</v>
      </c>
      <c r="J32">
        <v>13862106</v>
      </c>
      <c r="K32">
        <v>14403059</v>
      </c>
      <c r="L32">
        <v>14584518.35</v>
      </c>
      <c r="M32">
        <v>14716531</v>
      </c>
      <c r="N32">
        <v>15476556</v>
      </c>
      <c r="O32">
        <v>14599724</v>
      </c>
      <c r="P32">
        <v>15058210.41</v>
      </c>
      <c r="Q32">
        <v>18586467</v>
      </c>
      <c r="R32">
        <v>18655345</v>
      </c>
      <c r="S32">
        <v>18740333</v>
      </c>
      <c r="T32">
        <v>5782986.9400000004</v>
      </c>
      <c r="U32">
        <v>11630875</v>
      </c>
      <c r="V32">
        <v>634640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2491</v>
      </c>
      <c r="B33">
        <v>1110587</v>
      </c>
      <c r="C33">
        <v>1018381</v>
      </c>
      <c r="D33">
        <v>1101251.17</v>
      </c>
      <c r="E33">
        <v>1031287</v>
      </c>
      <c r="F33">
        <v>1040690</v>
      </c>
      <c r="G33">
        <v>1069324</v>
      </c>
      <c r="H33">
        <v>1064125.05</v>
      </c>
      <c r="I33">
        <v>869956</v>
      </c>
      <c r="J33">
        <v>878261</v>
      </c>
      <c r="K33">
        <v>825861</v>
      </c>
      <c r="L33">
        <v>881603.46</v>
      </c>
      <c r="M33">
        <v>815559</v>
      </c>
      <c r="N33">
        <v>780300</v>
      </c>
      <c r="O33">
        <v>754499</v>
      </c>
      <c r="P33">
        <v>797244.73</v>
      </c>
      <c r="Q33">
        <v>761909</v>
      </c>
      <c r="R33">
        <v>766867</v>
      </c>
      <c r="S33">
        <v>789343</v>
      </c>
      <c r="T33">
        <v>740771.43</v>
      </c>
      <c r="U33">
        <v>546099</v>
      </c>
      <c r="V33">
        <v>572928</v>
      </c>
      <c r="W33">
        <v>631758</v>
      </c>
      <c r="X33">
        <v>685601.36</v>
      </c>
      <c r="Y33">
        <v>669753</v>
      </c>
      <c r="Z33">
        <v>617427</v>
      </c>
      <c r="AA33">
        <v>587438</v>
      </c>
      <c r="AB33">
        <v>611928.27</v>
      </c>
      <c r="AC33">
        <v>581477</v>
      </c>
      <c r="AD33">
        <v>579136</v>
      </c>
      <c r="AE33">
        <v>542497</v>
      </c>
      <c r="AF33">
        <v>532413.4</v>
      </c>
      <c r="AG33">
        <v>527856</v>
      </c>
      <c r="AH33">
        <v>505212</v>
      </c>
      <c r="AI33">
        <v>464851</v>
      </c>
      <c r="AJ33">
        <v>472496.91</v>
      </c>
      <c r="AK33">
        <v>761984</v>
      </c>
      <c r="AL33">
        <v>749421</v>
      </c>
      <c r="AM33">
        <v>617973</v>
      </c>
      <c r="AN33">
        <v>630601.51</v>
      </c>
      <c r="AO33">
        <v>873686</v>
      </c>
      <c r="AP33">
        <v>872096</v>
      </c>
      <c r="AQ33">
        <v>892280</v>
      </c>
      <c r="AR33">
        <v>882728.89</v>
      </c>
      <c r="AS33">
        <v>818939</v>
      </c>
      <c r="AT33">
        <v>859904</v>
      </c>
      <c r="AU33">
        <v>857971</v>
      </c>
      <c r="AV33">
        <v>824584.08</v>
      </c>
      <c r="AW33">
        <v>798645</v>
      </c>
      <c r="AX33">
        <v>789966</v>
      </c>
      <c r="AY33">
        <v>0</v>
      </c>
      <c r="AZ33">
        <v>0</v>
      </c>
      <c r="BA33">
        <v>0</v>
      </c>
      <c r="BB33">
        <v>0</v>
      </c>
      <c r="BC33">
        <v>0</v>
      </c>
      <c r="BD33"/>
      <c r="BE33"/>
      <c r="BF33"/>
      <c r="BG33"/>
      <c r="BH33"/>
      <c r="BI33"/>
      <c r="BJ33"/>
      <c r="BK33"/>
      <c r="BL33"/>
      <c r="BM33"/>
      <c r="BN33"/>
      <c r="BO33"/>
      <c r="BP33"/>
      <c r="BQ33"/>
      <c r="BR33"/>
      <c r="BS33"/>
      <c r="BT33"/>
    </row>
    <row r="34" spans="1:72" x14ac:dyDescent="0.3">
      <c r="A34" t="s">
        <v>2492</v>
      </c>
      <c r="B34">
        <v>465816</v>
      </c>
      <c r="C34">
        <v>350713</v>
      </c>
      <c r="D34">
        <v>343267.77</v>
      </c>
      <c r="E34">
        <v>402088</v>
      </c>
      <c r="F34">
        <v>403436</v>
      </c>
      <c r="G34">
        <v>393532</v>
      </c>
      <c r="H34">
        <v>382107.16</v>
      </c>
      <c r="I34">
        <v>375214</v>
      </c>
      <c r="J34">
        <v>377923</v>
      </c>
      <c r="K34">
        <v>364653</v>
      </c>
      <c r="L34">
        <v>352865.13</v>
      </c>
      <c r="M34">
        <v>364366</v>
      </c>
      <c r="N34">
        <v>364750</v>
      </c>
      <c r="O34">
        <v>349314</v>
      </c>
      <c r="P34">
        <v>346902.92</v>
      </c>
      <c r="Q34">
        <v>751386</v>
      </c>
      <c r="R34">
        <v>767334</v>
      </c>
      <c r="S34">
        <v>760817</v>
      </c>
      <c r="T34">
        <v>699753.89</v>
      </c>
      <c r="U34">
        <v>982729</v>
      </c>
      <c r="V34">
        <v>598479</v>
      </c>
      <c r="W34">
        <v>542522</v>
      </c>
      <c r="X34">
        <v>608817.13</v>
      </c>
      <c r="Y34">
        <v>660680</v>
      </c>
      <c r="Z34">
        <v>691184</v>
      </c>
      <c r="AA34">
        <v>699555</v>
      </c>
      <c r="AB34">
        <v>686949.19</v>
      </c>
      <c r="AC34">
        <v>718593</v>
      </c>
      <c r="AD34">
        <v>733479</v>
      </c>
      <c r="AE34">
        <v>751274</v>
      </c>
      <c r="AF34">
        <v>771138.71</v>
      </c>
      <c r="AG34">
        <v>800229</v>
      </c>
      <c r="AH34">
        <v>822786</v>
      </c>
      <c r="AI34">
        <v>843677</v>
      </c>
      <c r="AJ34">
        <v>860246.86</v>
      </c>
      <c r="AK34">
        <v>850143</v>
      </c>
      <c r="AL34">
        <v>886024</v>
      </c>
      <c r="AM34">
        <v>628107</v>
      </c>
      <c r="AN34">
        <v>615154.11</v>
      </c>
      <c r="AO34">
        <v>635480</v>
      </c>
      <c r="AP34">
        <v>640320</v>
      </c>
      <c r="AQ34">
        <v>667953</v>
      </c>
      <c r="AR34">
        <v>648236.56999999995</v>
      </c>
      <c r="AS34">
        <v>563359</v>
      </c>
      <c r="AT34">
        <v>459889</v>
      </c>
      <c r="AU34">
        <v>361490</v>
      </c>
      <c r="AV34">
        <v>373903.83</v>
      </c>
      <c r="AW34">
        <v>476833</v>
      </c>
      <c r="AX34">
        <v>445625</v>
      </c>
      <c r="AY34">
        <v>1402598</v>
      </c>
      <c r="AZ34">
        <v>1457111</v>
      </c>
      <c r="BA34">
        <v>1514363</v>
      </c>
      <c r="BB34">
        <v>1529042</v>
      </c>
      <c r="BC34">
        <v>1735896</v>
      </c>
      <c r="BD34"/>
      <c r="BE34"/>
      <c r="BF34"/>
      <c r="BG34"/>
      <c r="BH34"/>
      <c r="BI34"/>
      <c r="BJ34"/>
      <c r="BK34"/>
      <c r="BL34"/>
      <c r="BM34"/>
      <c r="BN34"/>
      <c r="BO34"/>
      <c r="BP34"/>
      <c r="BQ34"/>
      <c r="BR34"/>
      <c r="BS34"/>
      <c r="BT34"/>
    </row>
    <row r="35" spans="1:72" x14ac:dyDescent="0.3">
      <c r="A35" t="s">
        <v>3067</v>
      </c>
      <c r="B35">
        <v>0</v>
      </c>
      <c r="C35">
        <v>0</v>
      </c>
      <c r="D35">
        <v>0</v>
      </c>
      <c r="E35">
        <v>0</v>
      </c>
      <c r="F35">
        <v>0</v>
      </c>
      <c r="G35">
        <v>0</v>
      </c>
      <c r="H35">
        <v>0</v>
      </c>
      <c r="I35">
        <v>0</v>
      </c>
      <c r="J35">
        <v>0</v>
      </c>
      <c r="K35">
        <v>0</v>
      </c>
      <c r="L35">
        <v>0</v>
      </c>
      <c r="M35">
        <v>0</v>
      </c>
      <c r="N35">
        <v>0</v>
      </c>
      <c r="O35">
        <v>0</v>
      </c>
      <c r="P35">
        <v>0</v>
      </c>
      <c r="Q35">
        <v>0</v>
      </c>
      <c r="R35">
        <v>0</v>
      </c>
      <c r="S35">
        <v>0</v>
      </c>
      <c r="T35">
        <v>0</v>
      </c>
      <c r="U35">
        <v>364300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2493</v>
      </c>
      <c r="B36">
        <v>465816</v>
      </c>
      <c r="C36">
        <v>350713</v>
      </c>
      <c r="D36">
        <v>343267.77</v>
      </c>
      <c r="E36">
        <v>402088</v>
      </c>
      <c r="F36">
        <v>403436</v>
      </c>
      <c r="G36">
        <v>393532</v>
      </c>
      <c r="H36">
        <v>382107.16</v>
      </c>
      <c r="I36">
        <v>375214</v>
      </c>
      <c r="J36">
        <v>377923</v>
      </c>
      <c r="K36">
        <v>364653</v>
      </c>
      <c r="L36">
        <v>352865.13</v>
      </c>
      <c r="M36">
        <v>364366</v>
      </c>
      <c r="N36">
        <v>364750</v>
      </c>
      <c r="O36">
        <v>349314</v>
      </c>
      <c r="P36">
        <v>346902.92</v>
      </c>
      <c r="Q36">
        <v>751386</v>
      </c>
      <c r="R36">
        <v>767334</v>
      </c>
      <c r="S36">
        <v>760817</v>
      </c>
      <c r="T36">
        <v>699753.89</v>
      </c>
      <c r="U36">
        <v>618429</v>
      </c>
      <c r="V36">
        <v>598479</v>
      </c>
      <c r="W36">
        <v>542522</v>
      </c>
      <c r="X36">
        <v>608817.13</v>
      </c>
      <c r="Y36">
        <v>660680</v>
      </c>
      <c r="Z36">
        <v>691184</v>
      </c>
      <c r="AA36">
        <v>699555</v>
      </c>
      <c r="AB36">
        <v>686949.19</v>
      </c>
      <c r="AC36">
        <v>718593</v>
      </c>
      <c r="AD36">
        <v>733479</v>
      </c>
      <c r="AE36">
        <v>751274</v>
      </c>
      <c r="AF36">
        <v>771138.71</v>
      </c>
      <c r="AG36">
        <v>800229</v>
      </c>
      <c r="AH36">
        <v>822786</v>
      </c>
      <c r="AI36">
        <v>843677</v>
      </c>
      <c r="AJ36">
        <v>860246.86</v>
      </c>
      <c r="AK36">
        <v>850143</v>
      </c>
      <c r="AL36">
        <v>886024</v>
      </c>
      <c r="AM36">
        <v>628107</v>
      </c>
      <c r="AN36">
        <v>615154.11</v>
      </c>
      <c r="AO36">
        <v>635480</v>
      </c>
      <c r="AP36">
        <v>640320</v>
      </c>
      <c r="AQ36">
        <v>667953</v>
      </c>
      <c r="AR36">
        <v>648236.56999999995</v>
      </c>
      <c r="AS36">
        <v>563359</v>
      </c>
      <c r="AT36">
        <v>459889</v>
      </c>
      <c r="AU36">
        <v>361490</v>
      </c>
      <c r="AV36">
        <v>373903.83</v>
      </c>
      <c r="AW36">
        <v>476833</v>
      </c>
      <c r="AX36">
        <v>445625</v>
      </c>
      <c r="AY36">
        <v>1402598</v>
      </c>
      <c r="AZ36">
        <v>1457111</v>
      </c>
      <c r="BA36">
        <v>1514363</v>
      </c>
      <c r="BB36">
        <v>1529042</v>
      </c>
      <c r="BC36">
        <v>1735896</v>
      </c>
      <c r="BD36"/>
      <c r="BE36"/>
      <c r="BF36"/>
      <c r="BG36"/>
      <c r="BH36"/>
      <c r="BI36"/>
      <c r="BJ36"/>
      <c r="BK36"/>
      <c r="BL36"/>
      <c r="BM36"/>
      <c r="BN36"/>
      <c r="BO36"/>
      <c r="BP36"/>
      <c r="BQ36"/>
      <c r="BR36"/>
      <c r="BS36"/>
      <c r="BT36"/>
    </row>
    <row r="37" spans="1:72" x14ac:dyDescent="0.3">
      <c r="A37" t="s">
        <v>795</v>
      </c>
      <c r="B37">
        <v>61670936</v>
      </c>
      <c r="C37">
        <v>61286652</v>
      </c>
      <c r="D37">
        <v>61103383.210000001</v>
      </c>
      <c r="E37">
        <v>63819146</v>
      </c>
      <c r="F37">
        <v>63960446</v>
      </c>
      <c r="G37">
        <v>66239823</v>
      </c>
      <c r="H37">
        <v>62781734.520000003</v>
      </c>
      <c r="I37">
        <v>62971865</v>
      </c>
      <c r="J37">
        <v>63866618</v>
      </c>
      <c r="K37">
        <v>65517605</v>
      </c>
      <c r="L37">
        <v>65940824.259999998</v>
      </c>
      <c r="M37">
        <v>67145774</v>
      </c>
      <c r="N37">
        <v>69685247</v>
      </c>
      <c r="O37">
        <v>67962311</v>
      </c>
      <c r="P37">
        <v>69458055.870000005</v>
      </c>
      <c r="Q37">
        <v>70871529</v>
      </c>
      <c r="R37">
        <v>70547536</v>
      </c>
      <c r="S37">
        <v>71038317</v>
      </c>
      <c r="T37">
        <v>49248718.170000002</v>
      </c>
      <c r="U37">
        <v>45996739</v>
      </c>
      <c r="V37">
        <v>31548714</v>
      </c>
      <c r="W37">
        <v>29303868</v>
      </c>
      <c r="X37">
        <v>28595714.350000001</v>
      </c>
      <c r="Y37">
        <v>27189503</v>
      </c>
      <c r="Z37">
        <v>26779458</v>
      </c>
      <c r="AA37">
        <v>26459918</v>
      </c>
      <c r="AB37">
        <v>26463501.100000001</v>
      </c>
      <c r="AC37">
        <v>26072497</v>
      </c>
      <c r="AD37">
        <v>25646316</v>
      </c>
      <c r="AE37">
        <v>25172076</v>
      </c>
      <c r="AF37">
        <v>24090799.73</v>
      </c>
      <c r="AG37">
        <v>23194365</v>
      </c>
      <c r="AH37">
        <v>22344583</v>
      </c>
      <c r="AI37">
        <v>21308928</v>
      </c>
      <c r="AJ37">
        <v>20326988.530000001</v>
      </c>
      <c r="AK37">
        <v>20248939</v>
      </c>
      <c r="AL37">
        <v>20048375</v>
      </c>
      <c r="AM37">
        <v>19849355</v>
      </c>
      <c r="AN37">
        <v>19649394.510000002</v>
      </c>
      <c r="AO37">
        <v>19569506</v>
      </c>
      <c r="AP37">
        <v>18936223</v>
      </c>
      <c r="AQ37">
        <v>18925418</v>
      </c>
      <c r="AR37">
        <v>18664698.989999998</v>
      </c>
      <c r="AS37">
        <v>18534861</v>
      </c>
      <c r="AT37">
        <v>18353310</v>
      </c>
      <c r="AU37">
        <v>18182719</v>
      </c>
      <c r="AV37">
        <v>18145245.899999999</v>
      </c>
      <c r="AW37">
        <v>17766666</v>
      </c>
      <c r="AX37">
        <v>17222584</v>
      </c>
      <c r="AY37">
        <v>17404156</v>
      </c>
      <c r="AZ37">
        <v>17519342</v>
      </c>
      <c r="BA37">
        <v>17139313</v>
      </c>
      <c r="BB37">
        <v>16772875</v>
      </c>
      <c r="BC37">
        <v>16623166</v>
      </c>
      <c r="BD37"/>
      <c r="BE37"/>
      <c r="BF37"/>
      <c r="BG37"/>
      <c r="BH37"/>
      <c r="BI37"/>
      <c r="BJ37"/>
      <c r="BK37"/>
      <c r="BL37"/>
      <c r="BM37"/>
      <c r="BN37"/>
      <c r="BO37"/>
      <c r="BP37"/>
      <c r="BQ37"/>
      <c r="BR37"/>
      <c r="BS37"/>
      <c r="BT37"/>
    </row>
    <row r="38" spans="1:72" x14ac:dyDescent="0.3">
      <c r="A38" t="s">
        <v>796</v>
      </c>
      <c r="B38">
        <v>77887239</v>
      </c>
      <c r="C38">
        <v>79295412</v>
      </c>
      <c r="D38">
        <v>77670369.530000001</v>
      </c>
      <c r="E38">
        <v>80828780</v>
      </c>
      <c r="F38">
        <v>81490545</v>
      </c>
      <c r="G38">
        <v>82808715</v>
      </c>
      <c r="H38">
        <v>78206112.989999995</v>
      </c>
      <c r="I38">
        <v>77606919</v>
      </c>
      <c r="J38">
        <v>78097080</v>
      </c>
      <c r="K38">
        <v>81280110</v>
      </c>
      <c r="L38">
        <v>79562680.700000003</v>
      </c>
      <c r="M38">
        <v>81212353</v>
      </c>
      <c r="N38">
        <v>83971063</v>
      </c>
      <c r="O38">
        <v>81386811</v>
      </c>
      <c r="P38">
        <v>81466054.079999998</v>
      </c>
      <c r="Q38">
        <v>83720677</v>
      </c>
      <c r="R38">
        <v>83337575</v>
      </c>
      <c r="S38">
        <v>84324047</v>
      </c>
      <c r="T38">
        <v>61743716.210000001</v>
      </c>
      <c r="U38">
        <v>57121038</v>
      </c>
      <c r="V38">
        <v>41775327</v>
      </c>
      <c r="W38">
        <v>38524999</v>
      </c>
      <c r="X38">
        <v>37507625.140000001</v>
      </c>
      <c r="Y38">
        <v>35015360</v>
      </c>
      <c r="Z38">
        <v>37244539</v>
      </c>
      <c r="AA38">
        <v>37053533</v>
      </c>
      <c r="AB38">
        <v>35516911.25</v>
      </c>
      <c r="AC38">
        <v>34582818</v>
      </c>
      <c r="AD38">
        <v>35511092</v>
      </c>
      <c r="AE38">
        <v>35819828</v>
      </c>
      <c r="AF38">
        <v>33453873.190000001</v>
      </c>
      <c r="AG38">
        <v>32008867</v>
      </c>
      <c r="AH38">
        <v>32907441</v>
      </c>
      <c r="AI38">
        <v>29713800</v>
      </c>
      <c r="AJ38">
        <v>28002455.41</v>
      </c>
      <c r="AK38">
        <v>27577384</v>
      </c>
      <c r="AL38">
        <v>27739203</v>
      </c>
      <c r="AM38">
        <v>28655906</v>
      </c>
      <c r="AN38">
        <v>26536464.449999999</v>
      </c>
      <c r="AO38">
        <v>25933854</v>
      </c>
      <c r="AP38">
        <v>26553769</v>
      </c>
      <c r="AQ38">
        <v>26791071</v>
      </c>
      <c r="AR38">
        <v>25160983.600000001</v>
      </c>
      <c r="AS38">
        <v>24184545</v>
      </c>
      <c r="AT38">
        <v>25213364</v>
      </c>
      <c r="AU38">
        <v>25778695</v>
      </c>
      <c r="AV38">
        <v>24349620.059999999</v>
      </c>
      <c r="AW38">
        <v>23749311</v>
      </c>
      <c r="AX38">
        <v>24780854</v>
      </c>
      <c r="AY38">
        <v>23160252</v>
      </c>
      <c r="AZ38">
        <v>23503196</v>
      </c>
      <c r="BA38">
        <v>23017890</v>
      </c>
      <c r="BB38">
        <v>21519157</v>
      </c>
      <c r="BC38">
        <v>22078125</v>
      </c>
      <c r="BD38"/>
      <c r="BE38"/>
      <c r="BF38"/>
      <c r="BG38"/>
      <c r="BH38"/>
      <c r="BI38"/>
      <c r="BJ38"/>
      <c r="BK38"/>
      <c r="BL38"/>
      <c r="BM38"/>
      <c r="BN38"/>
      <c r="BO38"/>
      <c r="BP38"/>
      <c r="BQ38"/>
      <c r="BR38"/>
      <c r="BS38"/>
      <c r="BT38"/>
    </row>
    <row r="39" spans="1:72" x14ac:dyDescent="0.3">
      <c r="A39" t="s">
        <v>2494</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2495</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797</v>
      </c>
      <c r="B41">
        <v>2886884</v>
      </c>
      <c r="C41">
        <v>3466070</v>
      </c>
      <c r="D41">
        <v>3356312.36</v>
      </c>
      <c r="E41">
        <v>2793840</v>
      </c>
      <c r="F41">
        <v>5396762</v>
      </c>
      <c r="G41">
        <v>4247719</v>
      </c>
      <c r="H41">
        <v>2687515.97</v>
      </c>
      <c r="I41">
        <v>3440765</v>
      </c>
      <c r="J41">
        <v>3805256</v>
      </c>
      <c r="K41">
        <v>4662931</v>
      </c>
      <c r="L41">
        <v>4128231.68</v>
      </c>
      <c r="M41">
        <v>6292688</v>
      </c>
      <c r="N41">
        <v>6589849</v>
      </c>
      <c r="O41">
        <v>5218000</v>
      </c>
      <c r="P41">
        <v>4880446.8499999996</v>
      </c>
      <c r="Q41">
        <v>5633858</v>
      </c>
      <c r="R41">
        <v>3956290</v>
      </c>
      <c r="S41">
        <v>28153042</v>
      </c>
      <c r="T41">
        <v>16460018.619999999</v>
      </c>
      <c r="U41">
        <v>16172935</v>
      </c>
      <c r="V41">
        <v>1140000</v>
      </c>
      <c r="W41">
        <v>855442</v>
      </c>
      <c r="X41">
        <v>880606.5</v>
      </c>
      <c r="Y41">
        <v>940814</v>
      </c>
      <c r="Z41">
        <v>581356</v>
      </c>
      <c r="AA41">
        <v>373272</v>
      </c>
      <c r="AB41">
        <v>291443.11</v>
      </c>
      <c r="AC41">
        <v>106531</v>
      </c>
      <c r="AD41">
        <v>75000</v>
      </c>
      <c r="AE41">
        <v>55000</v>
      </c>
      <c r="AF41">
        <v>45000</v>
      </c>
      <c r="AG41">
        <v>25000</v>
      </c>
      <c r="AH41">
        <v>70000</v>
      </c>
      <c r="AI41">
        <v>103778</v>
      </c>
      <c r="AJ41">
        <v>304233.09999999998</v>
      </c>
      <c r="AK41">
        <v>804290</v>
      </c>
      <c r="AL41">
        <v>264589</v>
      </c>
      <c r="AM41">
        <v>231297</v>
      </c>
      <c r="AN41">
        <v>169549.42</v>
      </c>
      <c r="AO41">
        <v>9392</v>
      </c>
      <c r="AP41">
        <v>9266</v>
      </c>
      <c r="AQ41">
        <v>15522</v>
      </c>
      <c r="AR41">
        <v>15451</v>
      </c>
      <c r="AS41">
        <v>315585</v>
      </c>
      <c r="AT41">
        <v>16619</v>
      </c>
      <c r="AU41">
        <v>16589</v>
      </c>
      <c r="AV41">
        <v>28489.71</v>
      </c>
      <c r="AW41">
        <v>28643</v>
      </c>
      <c r="AX41">
        <v>29044</v>
      </c>
      <c r="AY41">
        <v>1930314</v>
      </c>
      <c r="AZ41">
        <v>3429820</v>
      </c>
      <c r="BA41">
        <v>3529049</v>
      </c>
      <c r="BB41">
        <v>1300000</v>
      </c>
      <c r="BC41">
        <v>203163</v>
      </c>
      <c r="BD41"/>
      <c r="BE41"/>
      <c r="BF41"/>
      <c r="BG41"/>
      <c r="BH41"/>
      <c r="BI41"/>
      <c r="BJ41"/>
      <c r="BK41"/>
      <c r="BL41"/>
      <c r="BM41"/>
      <c r="BN41"/>
      <c r="BO41"/>
      <c r="BP41"/>
      <c r="BQ41"/>
      <c r="BR41"/>
      <c r="BS41"/>
      <c r="BT41"/>
    </row>
    <row r="42" spans="1:72" s="114" customFormat="1" x14ac:dyDescent="0.3">
      <c r="A42" t="s">
        <v>798</v>
      </c>
      <c r="B42">
        <v>5134991</v>
      </c>
      <c r="C42">
        <v>4318693</v>
      </c>
      <c r="D42">
        <v>4294169.57</v>
      </c>
      <c r="E42">
        <v>3860516</v>
      </c>
      <c r="F42">
        <v>3637308</v>
      </c>
      <c r="G42">
        <v>3890119</v>
      </c>
      <c r="H42">
        <v>5683983.3700000001</v>
      </c>
      <c r="I42">
        <v>5339799</v>
      </c>
      <c r="J42">
        <v>5207812</v>
      </c>
      <c r="K42">
        <v>5508993</v>
      </c>
      <c r="L42">
        <v>5625902.2599999998</v>
      </c>
      <c r="M42">
        <v>4590243</v>
      </c>
      <c r="N42">
        <v>4442751</v>
      </c>
      <c r="O42">
        <v>4771241</v>
      </c>
      <c r="P42">
        <v>4510227.54</v>
      </c>
      <c r="Q42">
        <v>4001785</v>
      </c>
      <c r="R42">
        <v>3942790</v>
      </c>
      <c r="S42">
        <v>4107156</v>
      </c>
      <c r="T42">
        <v>3719536.71</v>
      </c>
      <c r="U42">
        <v>3022525</v>
      </c>
      <c r="V42">
        <v>2593913</v>
      </c>
      <c r="W42">
        <v>2257753</v>
      </c>
      <c r="X42">
        <v>2780537.2</v>
      </c>
      <c r="Y42">
        <v>1268336</v>
      </c>
      <c r="Z42">
        <v>2541388</v>
      </c>
      <c r="AA42">
        <v>2316240</v>
      </c>
      <c r="AB42">
        <v>2673875.2599999998</v>
      </c>
      <c r="AC42">
        <v>2498526</v>
      </c>
      <c r="AD42">
        <v>2252141</v>
      </c>
      <c r="AE42">
        <v>2307055</v>
      </c>
      <c r="AF42">
        <v>2536604.4300000002</v>
      </c>
      <c r="AG42">
        <v>2212349</v>
      </c>
      <c r="AH42">
        <v>2244482</v>
      </c>
      <c r="AI42">
        <v>2081307</v>
      </c>
      <c r="AJ42">
        <v>2189951.7599999998</v>
      </c>
      <c r="AK42">
        <v>2040948</v>
      </c>
      <c r="AL42">
        <v>2162739</v>
      </c>
      <c r="AM42">
        <v>2112374</v>
      </c>
      <c r="AN42">
        <v>1866713.72</v>
      </c>
      <c r="AO42">
        <v>2034291</v>
      </c>
      <c r="AP42">
        <v>1829815</v>
      </c>
      <c r="AQ42">
        <v>1764015</v>
      </c>
      <c r="AR42">
        <v>1494799.14</v>
      </c>
      <c r="AS42">
        <v>1367419</v>
      </c>
      <c r="AT42">
        <v>1439076</v>
      </c>
      <c r="AU42">
        <v>1553804</v>
      </c>
      <c r="AV42">
        <v>1219374.46</v>
      </c>
      <c r="AW42">
        <v>1562460</v>
      </c>
      <c r="AX42">
        <v>1462197</v>
      </c>
      <c r="AY42">
        <v>1140284</v>
      </c>
      <c r="AZ42">
        <v>1256664</v>
      </c>
      <c r="BA42">
        <v>1563255</v>
      </c>
      <c r="BB42">
        <v>1350322</v>
      </c>
      <c r="BC42">
        <v>1649299</v>
      </c>
      <c r="BD42"/>
      <c r="BE42"/>
      <c r="BF42"/>
      <c r="BG42"/>
      <c r="BH42"/>
      <c r="BI42"/>
      <c r="BJ42"/>
      <c r="BK42"/>
      <c r="BL42"/>
      <c r="BM42"/>
      <c r="BN42"/>
      <c r="BO42"/>
      <c r="BP42"/>
      <c r="BQ42"/>
      <c r="BR42"/>
      <c r="BS42"/>
      <c r="BT42"/>
    </row>
    <row r="43" spans="1:72" x14ac:dyDescent="0.3">
      <c r="A43" t="s">
        <v>2469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2112374</v>
      </c>
      <c r="AN43">
        <v>1866713.72</v>
      </c>
      <c r="AO43">
        <v>1892434</v>
      </c>
      <c r="AP43">
        <v>1678831</v>
      </c>
      <c r="AQ43">
        <v>1602116</v>
      </c>
      <c r="AR43">
        <v>1355113.82</v>
      </c>
      <c r="AS43">
        <v>1213294</v>
      </c>
      <c r="AT43">
        <v>1321339</v>
      </c>
      <c r="AU43">
        <v>1446514</v>
      </c>
      <c r="AV43">
        <v>1172753.74</v>
      </c>
      <c r="AW43">
        <v>1229173</v>
      </c>
      <c r="AX43">
        <v>1266660</v>
      </c>
      <c r="AY43">
        <v>997984</v>
      </c>
      <c r="AZ43">
        <v>1110123</v>
      </c>
      <c r="BA43">
        <v>1277377</v>
      </c>
      <c r="BB43">
        <v>1198336</v>
      </c>
      <c r="BC43">
        <v>1480429</v>
      </c>
      <c r="BD43"/>
      <c r="BE43"/>
      <c r="BF43"/>
      <c r="BG43"/>
      <c r="BH43"/>
      <c r="BI43"/>
      <c r="BJ43"/>
      <c r="BK43"/>
      <c r="BL43"/>
      <c r="BM43"/>
      <c r="BN43"/>
      <c r="BO43"/>
      <c r="BP43"/>
      <c r="BQ43"/>
      <c r="BR43"/>
      <c r="BS43"/>
      <c r="BT43"/>
    </row>
    <row r="44" spans="1:72" x14ac:dyDescent="0.3">
      <c r="A44" t="s">
        <v>2497</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141857</v>
      </c>
      <c r="AP44">
        <v>150984</v>
      </c>
      <c r="AQ44">
        <v>161899</v>
      </c>
      <c r="AR44">
        <v>139685.32999999999</v>
      </c>
      <c r="AS44">
        <v>154125</v>
      </c>
      <c r="AT44">
        <v>117737</v>
      </c>
      <c r="AU44">
        <v>107290</v>
      </c>
      <c r="AV44">
        <v>46620.72</v>
      </c>
      <c r="AW44">
        <v>333287</v>
      </c>
      <c r="AX44">
        <v>195537</v>
      </c>
      <c r="AY44">
        <v>142300</v>
      </c>
      <c r="AZ44">
        <v>146541</v>
      </c>
      <c r="BA44">
        <v>285878</v>
      </c>
      <c r="BB44">
        <v>151986</v>
      </c>
      <c r="BC44">
        <v>168870</v>
      </c>
      <c r="BD44"/>
      <c r="BE44"/>
      <c r="BF44"/>
      <c r="BG44"/>
      <c r="BH44"/>
      <c r="BI44"/>
      <c r="BJ44"/>
      <c r="BK44"/>
      <c r="BL44"/>
      <c r="BM44"/>
      <c r="BN44"/>
      <c r="BO44"/>
      <c r="BP44"/>
      <c r="BQ44"/>
      <c r="BR44"/>
      <c r="BS44"/>
      <c r="BT44"/>
    </row>
    <row r="45" spans="1:72" x14ac:dyDescent="0.3">
      <c r="A45" t="s">
        <v>2496</v>
      </c>
      <c r="B45">
        <v>0</v>
      </c>
      <c r="C45">
        <v>0</v>
      </c>
      <c r="D45">
        <v>4294169.57</v>
      </c>
      <c r="E45">
        <v>3860516</v>
      </c>
      <c r="F45">
        <v>3637308</v>
      </c>
      <c r="G45">
        <v>3890119</v>
      </c>
      <c r="H45">
        <v>5683983.3700000001</v>
      </c>
      <c r="I45">
        <v>5339799</v>
      </c>
      <c r="J45">
        <v>5207812</v>
      </c>
      <c r="K45">
        <v>5508993</v>
      </c>
      <c r="L45">
        <v>5625902.2599999998</v>
      </c>
      <c r="M45">
        <v>4590243</v>
      </c>
      <c r="N45">
        <v>4442751</v>
      </c>
      <c r="O45">
        <v>4771241</v>
      </c>
      <c r="P45">
        <v>4510227.54</v>
      </c>
      <c r="Q45">
        <v>4001785</v>
      </c>
      <c r="R45">
        <v>3942790</v>
      </c>
      <c r="S45">
        <v>4107156</v>
      </c>
      <c r="T45">
        <v>3719536.71</v>
      </c>
      <c r="U45">
        <v>3022525</v>
      </c>
      <c r="V45">
        <v>2593913</v>
      </c>
      <c r="W45">
        <v>2257753</v>
      </c>
      <c r="X45">
        <v>2780537.2</v>
      </c>
      <c r="Y45">
        <v>1268336</v>
      </c>
      <c r="Z45">
        <v>2541388</v>
      </c>
      <c r="AA45">
        <v>2316240</v>
      </c>
      <c r="AB45">
        <v>2673875.2599999998</v>
      </c>
      <c r="AC45">
        <v>2498526</v>
      </c>
      <c r="AD45">
        <v>2252141</v>
      </c>
      <c r="AE45">
        <v>2307055</v>
      </c>
      <c r="AF45">
        <v>2536604.4300000002</v>
      </c>
      <c r="AG45">
        <v>2212349</v>
      </c>
      <c r="AH45">
        <v>2244482</v>
      </c>
      <c r="AI45">
        <v>2081307</v>
      </c>
      <c r="AJ45">
        <v>2189951.7599999998</v>
      </c>
      <c r="AK45">
        <v>2040948</v>
      </c>
      <c r="AL45">
        <v>2162739</v>
      </c>
      <c r="AM45">
        <v>0</v>
      </c>
      <c r="AN45">
        <v>0</v>
      </c>
      <c r="AO45">
        <v>0</v>
      </c>
      <c r="AP45">
        <v>0</v>
      </c>
      <c r="AQ45">
        <v>0</v>
      </c>
      <c r="AR45">
        <v>0</v>
      </c>
      <c r="AS45">
        <v>0</v>
      </c>
      <c r="AT45">
        <v>0</v>
      </c>
      <c r="AU45">
        <v>0</v>
      </c>
      <c r="AV45">
        <v>0</v>
      </c>
      <c r="AW45">
        <v>0</v>
      </c>
      <c r="AX45">
        <v>0</v>
      </c>
      <c r="AY45">
        <v>0</v>
      </c>
      <c r="AZ45">
        <v>0</v>
      </c>
      <c r="BA45">
        <v>0</v>
      </c>
      <c r="BB45">
        <v>0</v>
      </c>
      <c r="BC45">
        <v>0</v>
      </c>
      <c r="BD45"/>
      <c r="BE45"/>
      <c r="BF45"/>
      <c r="BG45"/>
      <c r="BH45"/>
      <c r="BI45"/>
      <c r="BJ45"/>
      <c r="BK45"/>
      <c r="BL45"/>
      <c r="BM45"/>
      <c r="BN45"/>
      <c r="BO45"/>
      <c r="BP45"/>
      <c r="BQ45"/>
      <c r="BR45"/>
      <c r="BS45"/>
      <c r="BT45"/>
    </row>
    <row r="46" spans="1:72" s="114" customFormat="1" x14ac:dyDescent="0.3">
      <c r="A46" t="s">
        <v>2720</v>
      </c>
      <c r="B46">
        <v>1528279</v>
      </c>
      <c r="C46">
        <v>1607678</v>
      </c>
      <c r="D46">
        <v>1624423.44</v>
      </c>
      <c r="E46">
        <v>1791028</v>
      </c>
      <c r="F46">
        <v>1502940</v>
      </c>
      <c r="G46">
        <v>1674555</v>
      </c>
      <c r="H46">
        <v>1573420.52</v>
      </c>
      <c r="I46">
        <v>1889563</v>
      </c>
      <c r="J46">
        <v>1771787</v>
      </c>
      <c r="K46">
        <v>1860925</v>
      </c>
      <c r="L46">
        <v>2510724.04</v>
      </c>
      <c r="M46">
        <v>1967521</v>
      </c>
      <c r="N46">
        <v>2523187</v>
      </c>
      <c r="O46">
        <v>2649772</v>
      </c>
      <c r="P46">
        <v>2785611.32</v>
      </c>
      <c r="Q46">
        <v>3176445</v>
      </c>
      <c r="R46">
        <v>2784451</v>
      </c>
      <c r="S46">
        <v>2938788</v>
      </c>
      <c r="T46">
        <v>2393613.67</v>
      </c>
      <c r="U46">
        <v>2286454</v>
      </c>
      <c r="V46">
        <v>1610065</v>
      </c>
      <c r="W46">
        <v>1977885</v>
      </c>
      <c r="X46">
        <v>2034888.07</v>
      </c>
      <c r="Y46">
        <v>2082409</v>
      </c>
      <c r="Z46">
        <v>2151936</v>
      </c>
      <c r="AA46">
        <v>1786820</v>
      </c>
      <c r="AB46">
        <v>1743724.77</v>
      </c>
      <c r="AC46">
        <v>1916048</v>
      </c>
      <c r="AD46">
        <v>1955428</v>
      </c>
      <c r="AE46">
        <v>2060307</v>
      </c>
      <c r="AF46">
        <v>1928024.02</v>
      </c>
      <c r="AG46">
        <v>1969479</v>
      </c>
      <c r="AH46">
        <v>1952820</v>
      </c>
      <c r="AI46">
        <v>1791650</v>
      </c>
      <c r="AJ46">
        <v>1664222.88</v>
      </c>
      <c r="AK46">
        <v>1846243</v>
      </c>
      <c r="AL46">
        <v>1555919</v>
      </c>
      <c r="AM46">
        <v>1661868</v>
      </c>
      <c r="AN46">
        <v>1455217.57</v>
      </c>
      <c r="AO46">
        <v>1589414</v>
      </c>
      <c r="AP46">
        <v>1361127</v>
      </c>
      <c r="AQ46">
        <v>1254780</v>
      </c>
      <c r="AR46">
        <v>1358520.41</v>
      </c>
      <c r="AS46">
        <v>1241508</v>
      </c>
      <c r="AT46">
        <v>1400116</v>
      </c>
      <c r="AU46">
        <v>1164214</v>
      </c>
      <c r="AV46">
        <v>1250181.24</v>
      </c>
      <c r="AW46">
        <v>1104138</v>
      </c>
      <c r="AX46">
        <v>1217487</v>
      </c>
      <c r="AY46">
        <v>0</v>
      </c>
      <c r="AZ46">
        <v>0</v>
      </c>
      <c r="BA46">
        <v>0</v>
      </c>
      <c r="BB46">
        <v>0</v>
      </c>
      <c r="BC46">
        <v>0</v>
      </c>
      <c r="BD46"/>
      <c r="BE46"/>
      <c r="BF46"/>
      <c r="BG46"/>
      <c r="BH46"/>
      <c r="BI46"/>
      <c r="BJ46"/>
      <c r="BK46"/>
      <c r="BL46"/>
      <c r="BM46"/>
      <c r="BN46"/>
      <c r="BO46"/>
      <c r="BP46"/>
      <c r="BQ46"/>
      <c r="BR46"/>
      <c r="BS46"/>
      <c r="BT46"/>
    </row>
    <row r="47" spans="1:72" x14ac:dyDescent="0.3">
      <c r="A47" t="s">
        <v>3096</v>
      </c>
      <c r="B47">
        <v>125965</v>
      </c>
      <c r="C47">
        <v>115823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799</v>
      </c>
      <c r="B48">
        <v>0</v>
      </c>
      <c r="C48">
        <v>0</v>
      </c>
      <c r="D48">
        <v>120000</v>
      </c>
      <c r="E48">
        <v>135000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c r="BE48"/>
      <c r="BF48"/>
      <c r="BG48"/>
      <c r="BH48"/>
      <c r="BI48"/>
      <c r="BJ48"/>
      <c r="BK48"/>
      <c r="BL48"/>
      <c r="BM48"/>
      <c r="BN48"/>
      <c r="BO48"/>
      <c r="BP48"/>
      <c r="BQ48"/>
      <c r="BR48"/>
      <c r="BS48"/>
      <c r="BT48"/>
    </row>
    <row r="49" spans="1:72" s="114" customFormat="1" x14ac:dyDescent="0.3">
      <c r="A49" t="s">
        <v>2497</v>
      </c>
      <c r="B49">
        <v>0</v>
      </c>
      <c r="C49">
        <v>0</v>
      </c>
      <c r="D49">
        <v>120000</v>
      </c>
      <c r="E49">
        <v>135000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800</v>
      </c>
      <c r="B50">
        <v>7212215</v>
      </c>
      <c r="C50">
        <v>7261807</v>
      </c>
      <c r="D50">
        <v>856596.45</v>
      </c>
      <c r="E50">
        <v>991095</v>
      </c>
      <c r="F50">
        <v>1087131</v>
      </c>
      <c r="G50">
        <v>4119738</v>
      </c>
      <c r="H50">
        <v>3566146.06</v>
      </c>
      <c r="I50">
        <v>3497005</v>
      </c>
      <c r="J50">
        <v>3428711</v>
      </c>
      <c r="K50">
        <v>386973</v>
      </c>
      <c r="L50">
        <v>432282.98</v>
      </c>
      <c r="M50">
        <v>547373</v>
      </c>
      <c r="N50">
        <v>603992</v>
      </c>
      <c r="O50">
        <v>556315</v>
      </c>
      <c r="P50">
        <v>497909.94</v>
      </c>
      <c r="Q50">
        <v>594544</v>
      </c>
      <c r="R50">
        <v>613111</v>
      </c>
      <c r="S50">
        <v>4689543</v>
      </c>
      <c r="T50">
        <v>4500933.95</v>
      </c>
      <c r="U50">
        <v>4523749</v>
      </c>
      <c r="V50">
        <v>4246709</v>
      </c>
      <c r="W50">
        <v>395998</v>
      </c>
      <c r="X50">
        <v>397747</v>
      </c>
      <c r="Y50">
        <v>380693</v>
      </c>
      <c r="Z50">
        <v>392271</v>
      </c>
      <c r="AA50">
        <v>371611</v>
      </c>
      <c r="AB50">
        <v>366932.93</v>
      </c>
      <c r="AC50">
        <v>338419</v>
      </c>
      <c r="AD50">
        <v>322500</v>
      </c>
      <c r="AE50">
        <v>220000</v>
      </c>
      <c r="AF50">
        <v>267976.28999999998</v>
      </c>
      <c r="AG50">
        <v>165476</v>
      </c>
      <c r="AH50">
        <v>165476</v>
      </c>
      <c r="AI50">
        <v>4117952</v>
      </c>
      <c r="AJ50">
        <v>4078260.14</v>
      </c>
      <c r="AK50">
        <v>4077509</v>
      </c>
      <c r="AL50">
        <v>4076767</v>
      </c>
      <c r="AM50">
        <v>79545</v>
      </c>
      <c r="AN50">
        <v>70295.09</v>
      </c>
      <c r="AO50">
        <v>42295</v>
      </c>
      <c r="AP50">
        <v>42295</v>
      </c>
      <c r="AQ50">
        <v>42295</v>
      </c>
      <c r="AR50">
        <v>39713.699999999997</v>
      </c>
      <c r="AS50">
        <v>39713</v>
      </c>
      <c r="AT50">
        <v>39713</v>
      </c>
      <c r="AU50">
        <v>69713</v>
      </c>
      <c r="AV50">
        <v>97289.86</v>
      </c>
      <c r="AW50">
        <v>91290</v>
      </c>
      <c r="AX50">
        <v>91290</v>
      </c>
      <c r="AY50">
        <v>89290</v>
      </c>
      <c r="AZ50">
        <v>87014</v>
      </c>
      <c r="BA50">
        <v>90014</v>
      </c>
      <c r="BB50">
        <v>90014</v>
      </c>
      <c r="BC50">
        <v>89014</v>
      </c>
      <c r="BD50"/>
      <c r="BE50"/>
      <c r="BF50"/>
      <c r="BG50"/>
      <c r="BH50"/>
      <c r="BI50"/>
      <c r="BJ50"/>
      <c r="BK50"/>
      <c r="BL50"/>
      <c r="BM50"/>
      <c r="BN50"/>
      <c r="BO50"/>
      <c r="BP50"/>
      <c r="BQ50"/>
      <c r="BR50"/>
      <c r="BS50"/>
      <c r="BT50"/>
    </row>
    <row r="51" spans="1:72" x14ac:dyDescent="0.3">
      <c r="A51" t="s">
        <v>2498</v>
      </c>
      <c r="B51">
        <v>7212215</v>
      </c>
      <c r="C51">
        <v>7261807</v>
      </c>
      <c r="D51">
        <v>339184.46</v>
      </c>
      <c r="E51">
        <v>417681</v>
      </c>
      <c r="F51">
        <v>531787</v>
      </c>
      <c r="G51">
        <v>552501</v>
      </c>
      <c r="H51">
        <v>538959.68999999994</v>
      </c>
      <c r="I51">
        <v>497993</v>
      </c>
      <c r="J51">
        <v>430101</v>
      </c>
      <c r="K51">
        <v>296973</v>
      </c>
      <c r="L51">
        <v>342282.98</v>
      </c>
      <c r="M51">
        <v>547373</v>
      </c>
      <c r="N51">
        <v>423992</v>
      </c>
      <c r="O51">
        <v>376315</v>
      </c>
      <c r="P51">
        <v>317909.94</v>
      </c>
      <c r="Q51">
        <v>390544</v>
      </c>
      <c r="R51">
        <v>409111</v>
      </c>
      <c r="S51">
        <v>451486</v>
      </c>
      <c r="T51">
        <v>263498.82</v>
      </c>
      <c r="U51">
        <v>276430</v>
      </c>
      <c r="V51">
        <v>0</v>
      </c>
      <c r="W51">
        <v>86998</v>
      </c>
      <c r="X51">
        <v>78747</v>
      </c>
      <c r="Y51">
        <v>66693</v>
      </c>
      <c r="Z51">
        <v>60271</v>
      </c>
      <c r="AA51">
        <v>44611</v>
      </c>
      <c r="AB51">
        <v>31932.93</v>
      </c>
      <c r="AC51">
        <v>15919</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54000</v>
      </c>
      <c r="AY51">
        <v>0</v>
      </c>
      <c r="AZ51">
        <v>0</v>
      </c>
      <c r="BA51">
        <v>0</v>
      </c>
      <c r="BB51">
        <v>0</v>
      </c>
      <c r="BC51">
        <v>0</v>
      </c>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90000</v>
      </c>
      <c r="L52">
        <v>90000</v>
      </c>
      <c r="M52">
        <v>0</v>
      </c>
      <c r="N52">
        <v>180000</v>
      </c>
      <c r="O52">
        <v>180000</v>
      </c>
      <c r="P52">
        <v>180000</v>
      </c>
      <c r="Q52">
        <v>204000</v>
      </c>
      <c r="R52">
        <v>204000</v>
      </c>
      <c r="S52">
        <v>238500</v>
      </c>
      <c r="T52">
        <v>238500</v>
      </c>
      <c r="U52">
        <v>249000</v>
      </c>
      <c r="V52">
        <v>249000</v>
      </c>
      <c r="W52">
        <v>309000</v>
      </c>
      <c r="X52">
        <v>319000</v>
      </c>
      <c r="Y52">
        <v>314000</v>
      </c>
      <c r="Z52">
        <v>332000</v>
      </c>
      <c r="AA52">
        <v>327000</v>
      </c>
      <c r="AB52">
        <v>335000</v>
      </c>
      <c r="AC52">
        <v>322500</v>
      </c>
      <c r="AD52">
        <v>322500</v>
      </c>
      <c r="AE52">
        <v>220000</v>
      </c>
      <c r="AF52">
        <v>220000</v>
      </c>
      <c r="AG52">
        <v>117500</v>
      </c>
      <c r="AH52">
        <v>117500</v>
      </c>
      <c r="AI52">
        <v>70500</v>
      </c>
      <c r="AJ52">
        <v>34500</v>
      </c>
      <c r="AK52">
        <v>0</v>
      </c>
      <c r="AL52">
        <v>0</v>
      </c>
      <c r="AM52">
        <v>34500</v>
      </c>
      <c r="AN52">
        <v>28000</v>
      </c>
      <c r="AO52">
        <v>0</v>
      </c>
      <c r="AP52">
        <v>0</v>
      </c>
      <c r="AQ52">
        <v>0</v>
      </c>
      <c r="AR52">
        <v>0</v>
      </c>
      <c r="AS52">
        <v>0</v>
      </c>
      <c r="AT52">
        <v>0</v>
      </c>
      <c r="AU52">
        <v>30000</v>
      </c>
      <c r="AV52">
        <v>60000</v>
      </c>
      <c r="AW52">
        <v>54000</v>
      </c>
      <c r="AX52">
        <v>0</v>
      </c>
      <c r="AY52">
        <v>0</v>
      </c>
      <c r="AZ52">
        <v>0</v>
      </c>
      <c r="BA52">
        <v>0</v>
      </c>
      <c r="BB52">
        <v>0</v>
      </c>
      <c r="BC52">
        <v>0</v>
      </c>
      <c r="BD52"/>
      <c r="BE52"/>
      <c r="BF52"/>
      <c r="BG52"/>
      <c r="BH52"/>
      <c r="BI52"/>
      <c r="BJ52"/>
      <c r="BK52"/>
      <c r="BL52"/>
      <c r="BM52"/>
      <c r="BN52"/>
      <c r="BO52"/>
      <c r="BP52"/>
      <c r="BQ52"/>
      <c r="BR52"/>
      <c r="BS52"/>
      <c r="BT52"/>
    </row>
    <row r="53" spans="1:72" x14ac:dyDescent="0.3">
      <c r="A53" t="s">
        <v>2499</v>
      </c>
      <c r="B53">
        <v>0</v>
      </c>
      <c r="C53">
        <v>0</v>
      </c>
      <c r="D53">
        <v>0</v>
      </c>
      <c r="E53">
        <v>0</v>
      </c>
      <c r="F53">
        <v>0</v>
      </c>
      <c r="G53">
        <v>2999827</v>
      </c>
      <c r="H53">
        <v>2999417.57</v>
      </c>
      <c r="I53">
        <v>2999012</v>
      </c>
      <c r="J53">
        <v>2998610</v>
      </c>
      <c r="K53">
        <v>0</v>
      </c>
      <c r="L53">
        <v>0</v>
      </c>
      <c r="M53">
        <v>0</v>
      </c>
      <c r="N53">
        <v>0</v>
      </c>
      <c r="O53">
        <v>0</v>
      </c>
      <c r="P53">
        <v>0</v>
      </c>
      <c r="Q53">
        <v>0</v>
      </c>
      <c r="R53">
        <v>0</v>
      </c>
      <c r="S53">
        <v>3999557</v>
      </c>
      <c r="T53">
        <v>3998935.13</v>
      </c>
      <c r="U53">
        <v>3998319</v>
      </c>
      <c r="V53">
        <v>3997709</v>
      </c>
      <c r="W53">
        <v>0</v>
      </c>
      <c r="X53">
        <v>0</v>
      </c>
      <c r="Y53">
        <v>0</v>
      </c>
      <c r="Z53">
        <v>0</v>
      </c>
      <c r="AA53">
        <v>0</v>
      </c>
      <c r="AB53">
        <v>0</v>
      </c>
      <c r="AC53">
        <v>0</v>
      </c>
      <c r="AD53">
        <v>0</v>
      </c>
      <c r="AE53">
        <v>0</v>
      </c>
      <c r="AF53">
        <v>0</v>
      </c>
      <c r="AG53">
        <v>0</v>
      </c>
      <c r="AH53">
        <v>0</v>
      </c>
      <c r="AI53">
        <v>3999476</v>
      </c>
      <c r="AJ53">
        <v>3998715.88</v>
      </c>
      <c r="AK53">
        <v>3997964</v>
      </c>
      <c r="AL53">
        <v>3997222</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2500</v>
      </c>
      <c r="B54">
        <v>0</v>
      </c>
      <c r="C54">
        <v>0</v>
      </c>
      <c r="D54">
        <v>517412</v>
      </c>
      <c r="E54">
        <v>573414</v>
      </c>
      <c r="F54">
        <v>555344</v>
      </c>
      <c r="G54">
        <v>567410</v>
      </c>
      <c r="H54">
        <v>27768.799999999999</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47976.29</v>
      </c>
      <c r="AG54">
        <v>47976</v>
      </c>
      <c r="AH54">
        <v>47976</v>
      </c>
      <c r="AI54">
        <v>47976</v>
      </c>
      <c r="AJ54">
        <v>45044.27</v>
      </c>
      <c r="AK54">
        <v>79545</v>
      </c>
      <c r="AL54">
        <v>79545</v>
      </c>
      <c r="AM54">
        <v>45045</v>
      </c>
      <c r="AN54">
        <v>42295.09</v>
      </c>
      <c r="AO54">
        <v>42295</v>
      </c>
      <c r="AP54">
        <v>42295</v>
      </c>
      <c r="AQ54">
        <v>42295</v>
      </c>
      <c r="AR54">
        <v>39713.699999999997</v>
      </c>
      <c r="AS54">
        <v>39713</v>
      </c>
      <c r="AT54">
        <v>39713</v>
      </c>
      <c r="AU54">
        <v>39713</v>
      </c>
      <c r="AV54">
        <v>37289.86</v>
      </c>
      <c r="AW54">
        <v>37290</v>
      </c>
      <c r="AX54">
        <v>37290</v>
      </c>
      <c r="AY54">
        <v>89290</v>
      </c>
      <c r="AZ54">
        <v>87014</v>
      </c>
      <c r="BA54">
        <v>90014</v>
      </c>
      <c r="BB54">
        <v>90014</v>
      </c>
      <c r="BC54">
        <v>89014</v>
      </c>
      <c r="BD54"/>
      <c r="BE54"/>
      <c r="BF54"/>
      <c r="BG54"/>
      <c r="BH54"/>
      <c r="BI54"/>
      <c r="BJ54"/>
      <c r="BK54"/>
      <c r="BL54"/>
      <c r="BM54"/>
      <c r="BN54"/>
      <c r="BO54"/>
      <c r="BP54"/>
      <c r="BQ54"/>
      <c r="BR54"/>
      <c r="BS54"/>
      <c r="BT54"/>
    </row>
    <row r="55" spans="1:72" x14ac:dyDescent="0.3">
      <c r="A55" t="s">
        <v>2501</v>
      </c>
      <c r="B55">
        <v>163321</v>
      </c>
      <c r="C55">
        <v>162997</v>
      </c>
      <c r="D55">
        <v>40.909999999999997</v>
      </c>
      <c r="E55">
        <v>3917</v>
      </c>
      <c r="F55">
        <v>1454</v>
      </c>
      <c r="G55">
        <v>21124</v>
      </c>
      <c r="H55">
        <v>0</v>
      </c>
      <c r="I55">
        <v>948</v>
      </c>
      <c r="J55">
        <v>4282</v>
      </c>
      <c r="K55">
        <v>18473</v>
      </c>
      <c r="L55">
        <v>15556.48</v>
      </c>
      <c r="M55">
        <v>22644</v>
      </c>
      <c r="N55">
        <v>29175</v>
      </c>
      <c r="O55">
        <v>11283</v>
      </c>
      <c r="P55">
        <v>36013.39</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3097</v>
      </c>
      <c r="B56">
        <v>0</v>
      </c>
      <c r="C56">
        <v>0</v>
      </c>
      <c r="D56">
        <v>0</v>
      </c>
      <c r="E56">
        <v>0</v>
      </c>
      <c r="F56">
        <v>0</v>
      </c>
      <c r="G56">
        <v>1192000</v>
      </c>
      <c r="H56">
        <v>0</v>
      </c>
      <c r="I56">
        <v>0</v>
      </c>
      <c r="J56">
        <v>0</v>
      </c>
      <c r="K56">
        <v>1402731</v>
      </c>
      <c r="L56">
        <v>0</v>
      </c>
      <c r="M56">
        <v>0</v>
      </c>
      <c r="N56">
        <v>0</v>
      </c>
      <c r="O56">
        <v>1192000</v>
      </c>
      <c r="P56">
        <v>0</v>
      </c>
      <c r="Q56">
        <v>0</v>
      </c>
      <c r="R56">
        <v>0</v>
      </c>
      <c r="S56">
        <v>1610000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3098</v>
      </c>
      <c r="B57">
        <v>0</v>
      </c>
      <c r="C57">
        <v>0</v>
      </c>
      <c r="D57">
        <v>0</v>
      </c>
      <c r="E57">
        <v>0</v>
      </c>
      <c r="F57">
        <v>0</v>
      </c>
      <c r="G57">
        <v>1192000</v>
      </c>
      <c r="H57">
        <v>0</v>
      </c>
      <c r="I57">
        <v>0</v>
      </c>
      <c r="J57">
        <v>0</v>
      </c>
      <c r="K57">
        <v>1402731</v>
      </c>
      <c r="L57">
        <v>0</v>
      </c>
      <c r="M57">
        <v>0</v>
      </c>
      <c r="N57">
        <v>0</v>
      </c>
      <c r="O57">
        <v>1192000</v>
      </c>
      <c r="P57">
        <v>0</v>
      </c>
      <c r="Q57">
        <v>0</v>
      </c>
      <c r="R57">
        <v>0</v>
      </c>
      <c r="S57">
        <v>1610000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2502</v>
      </c>
      <c r="B58">
        <v>957168</v>
      </c>
      <c r="C58">
        <v>822571</v>
      </c>
      <c r="D58">
        <v>842522.95</v>
      </c>
      <c r="E58">
        <v>802293</v>
      </c>
      <c r="F58">
        <v>861849</v>
      </c>
      <c r="G58">
        <v>874806</v>
      </c>
      <c r="H58">
        <v>901399.44</v>
      </c>
      <c r="I58">
        <v>859779</v>
      </c>
      <c r="J58">
        <v>850088</v>
      </c>
      <c r="K58">
        <v>814674</v>
      </c>
      <c r="L58">
        <v>0</v>
      </c>
      <c r="M58">
        <v>662535</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59167</v>
      </c>
      <c r="AY58">
        <v>23091</v>
      </c>
      <c r="AZ58">
        <v>34030</v>
      </c>
      <c r="BA58">
        <v>13069</v>
      </c>
      <c r="BB58">
        <v>29584</v>
      </c>
      <c r="BC58">
        <v>30451</v>
      </c>
      <c r="BD58"/>
      <c r="BE58"/>
      <c r="BF58"/>
      <c r="BG58"/>
      <c r="BH58"/>
      <c r="BI58"/>
      <c r="BJ58"/>
      <c r="BK58"/>
      <c r="BL58"/>
      <c r="BM58"/>
      <c r="BN58"/>
      <c r="BO58"/>
      <c r="BP58"/>
      <c r="BQ58"/>
      <c r="BR58"/>
      <c r="BS58"/>
      <c r="BT58"/>
    </row>
    <row r="59" spans="1:72" x14ac:dyDescent="0.3">
      <c r="A59" t="s">
        <v>3070</v>
      </c>
      <c r="B59">
        <v>957168</v>
      </c>
      <c r="C59">
        <v>822571</v>
      </c>
      <c r="D59">
        <v>842522.95</v>
      </c>
      <c r="E59">
        <v>802293</v>
      </c>
      <c r="F59">
        <v>861849</v>
      </c>
      <c r="G59">
        <v>874806</v>
      </c>
      <c r="H59">
        <v>901399.44</v>
      </c>
      <c r="I59">
        <v>859779</v>
      </c>
      <c r="J59">
        <v>850088</v>
      </c>
      <c r="K59">
        <v>814674</v>
      </c>
      <c r="L59">
        <v>0</v>
      </c>
      <c r="M59">
        <v>662535</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2503</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59167</v>
      </c>
      <c r="AY60">
        <v>23091</v>
      </c>
      <c r="AZ60">
        <v>34030</v>
      </c>
      <c r="BA60">
        <v>13069</v>
      </c>
      <c r="BB60">
        <v>29584</v>
      </c>
      <c r="BC60">
        <v>30451</v>
      </c>
      <c r="BD60"/>
      <c r="BE60"/>
      <c r="BF60"/>
      <c r="BG60"/>
      <c r="BH60"/>
      <c r="BI60"/>
      <c r="BJ60"/>
      <c r="BK60"/>
      <c r="BL60"/>
      <c r="BM60"/>
      <c r="BN60"/>
      <c r="BO60"/>
      <c r="BP60"/>
      <c r="BQ60"/>
      <c r="BR60"/>
      <c r="BS60"/>
      <c r="BT60"/>
    </row>
    <row r="61" spans="1:72" x14ac:dyDescent="0.3">
      <c r="A61" t="s">
        <v>2504</v>
      </c>
      <c r="B61">
        <v>441482</v>
      </c>
      <c r="C61">
        <v>391245</v>
      </c>
      <c r="D61">
        <v>0</v>
      </c>
      <c r="E61">
        <v>0</v>
      </c>
      <c r="F61">
        <v>0</v>
      </c>
      <c r="G61">
        <v>0</v>
      </c>
      <c r="H61">
        <v>12219.18</v>
      </c>
      <c r="I61">
        <v>10535</v>
      </c>
      <c r="J61">
        <v>10353</v>
      </c>
      <c r="K61">
        <v>10175</v>
      </c>
      <c r="L61">
        <v>10000.1</v>
      </c>
      <c r="M61">
        <v>2899</v>
      </c>
      <c r="N61">
        <v>2858</v>
      </c>
      <c r="O61">
        <v>2817</v>
      </c>
      <c r="P61">
        <v>27314.21</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2505</v>
      </c>
      <c r="B62">
        <v>351621</v>
      </c>
      <c r="C62">
        <v>755920</v>
      </c>
      <c r="D62">
        <v>636677.23</v>
      </c>
      <c r="E62">
        <v>677376</v>
      </c>
      <c r="F62">
        <v>815998</v>
      </c>
      <c r="G62">
        <v>914798</v>
      </c>
      <c r="H62">
        <v>770049.25</v>
      </c>
      <c r="I62">
        <v>573705</v>
      </c>
      <c r="J62">
        <v>625035</v>
      </c>
      <c r="K62">
        <v>746767</v>
      </c>
      <c r="L62">
        <v>613410.59</v>
      </c>
      <c r="M62">
        <v>539919</v>
      </c>
      <c r="N62">
        <v>805772</v>
      </c>
      <c r="O62">
        <v>676700</v>
      </c>
      <c r="P62">
        <v>684687.67</v>
      </c>
      <c r="Q62">
        <v>623980</v>
      </c>
      <c r="R62">
        <v>926208</v>
      </c>
      <c r="S62">
        <v>984330</v>
      </c>
      <c r="T62">
        <v>800946.42</v>
      </c>
      <c r="U62">
        <v>507320</v>
      </c>
      <c r="V62">
        <v>804295</v>
      </c>
      <c r="W62">
        <v>778009</v>
      </c>
      <c r="X62">
        <v>530672.19999999995</v>
      </c>
      <c r="Y62">
        <v>308461</v>
      </c>
      <c r="Z62">
        <v>643270</v>
      </c>
      <c r="AA62">
        <v>828310</v>
      </c>
      <c r="AB62">
        <v>499122.1</v>
      </c>
      <c r="AC62">
        <v>301186</v>
      </c>
      <c r="AD62">
        <v>800670</v>
      </c>
      <c r="AE62">
        <v>982340</v>
      </c>
      <c r="AF62">
        <v>560300.59</v>
      </c>
      <c r="AG62">
        <v>353351</v>
      </c>
      <c r="AH62">
        <v>662306</v>
      </c>
      <c r="AI62">
        <v>385944</v>
      </c>
      <c r="AJ62">
        <v>109046.59</v>
      </c>
      <c r="AK62">
        <v>205687</v>
      </c>
      <c r="AL62">
        <v>512956</v>
      </c>
      <c r="AM62">
        <v>837542</v>
      </c>
      <c r="AN62">
        <v>533249.75</v>
      </c>
      <c r="AO62">
        <v>349815</v>
      </c>
      <c r="AP62">
        <v>787029</v>
      </c>
      <c r="AQ62">
        <v>990931</v>
      </c>
      <c r="AR62">
        <v>614364.30000000005</v>
      </c>
      <c r="AS62">
        <v>208648</v>
      </c>
      <c r="AT62">
        <v>623377</v>
      </c>
      <c r="AU62">
        <v>857970</v>
      </c>
      <c r="AV62">
        <v>488028.62</v>
      </c>
      <c r="AW62">
        <v>239358</v>
      </c>
      <c r="AX62">
        <v>579122</v>
      </c>
      <c r="AY62">
        <v>0</v>
      </c>
      <c r="AZ62">
        <v>0</v>
      </c>
      <c r="BA62">
        <v>0</v>
      </c>
      <c r="BB62">
        <v>0</v>
      </c>
      <c r="BC62">
        <v>0</v>
      </c>
      <c r="BD62"/>
      <c r="BE62"/>
      <c r="BF62"/>
      <c r="BG62"/>
      <c r="BH62"/>
      <c r="BI62"/>
      <c r="BJ62"/>
      <c r="BK62"/>
      <c r="BL62"/>
      <c r="BM62"/>
      <c r="BN62"/>
      <c r="BO62"/>
      <c r="BP62"/>
      <c r="BQ62"/>
      <c r="BR62"/>
      <c r="BS62"/>
      <c r="BT62"/>
    </row>
    <row r="63" spans="1:72" x14ac:dyDescent="0.3">
      <c r="A63" t="s">
        <v>2506</v>
      </c>
      <c r="B63">
        <v>214981</v>
      </c>
      <c r="C63">
        <v>3141682</v>
      </c>
      <c r="D63">
        <v>230754.75</v>
      </c>
      <c r="E63">
        <v>235233</v>
      </c>
      <c r="F63">
        <v>189120</v>
      </c>
      <c r="G63">
        <v>218305</v>
      </c>
      <c r="H63">
        <v>218917.4</v>
      </c>
      <c r="I63">
        <v>234529</v>
      </c>
      <c r="J63">
        <v>193753</v>
      </c>
      <c r="K63">
        <v>295967</v>
      </c>
      <c r="L63">
        <v>244019.24</v>
      </c>
      <c r="M63">
        <v>231091</v>
      </c>
      <c r="N63">
        <v>234714</v>
      </c>
      <c r="O63">
        <v>237301</v>
      </c>
      <c r="P63">
        <v>204890.19</v>
      </c>
      <c r="Q63">
        <v>712292</v>
      </c>
      <c r="R63">
        <v>661220</v>
      </c>
      <c r="S63">
        <v>716679</v>
      </c>
      <c r="T63">
        <v>595771.69999999995</v>
      </c>
      <c r="U63">
        <v>513389</v>
      </c>
      <c r="V63">
        <v>420310</v>
      </c>
      <c r="W63">
        <v>483122</v>
      </c>
      <c r="X63">
        <v>434492.74</v>
      </c>
      <c r="Y63">
        <v>418453</v>
      </c>
      <c r="Z63">
        <v>354756</v>
      </c>
      <c r="AA63">
        <v>421372</v>
      </c>
      <c r="AB63">
        <v>356082.82</v>
      </c>
      <c r="AC63">
        <v>372490</v>
      </c>
      <c r="AD63">
        <v>418919</v>
      </c>
      <c r="AE63">
        <v>316101</v>
      </c>
      <c r="AF63">
        <v>368084.05</v>
      </c>
      <c r="AG63">
        <v>270542</v>
      </c>
      <c r="AH63">
        <v>277436</v>
      </c>
      <c r="AI63">
        <v>247850</v>
      </c>
      <c r="AJ63">
        <v>175034.28</v>
      </c>
      <c r="AK63">
        <v>151307</v>
      </c>
      <c r="AL63">
        <v>208628</v>
      </c>
      <c r="AM63">
        <v>210132</v>
      </c>
      <c r="AN63">
        <v>174409.71</v>
      </c>
      <c r="AO63">
        <v>150377</v>
      </c>
      <c r="AP63">
        <v>141505</v>
      </c>
      <c r="AQ63">
        <v>185249</v>
      </c>
      <c r="AR63">
        <v>188073.87</v>
      </c>
      <c r="AS63">
        <v>259269</v>
      </c>
      <c r="AT63">
        <v>161592</v>
      </c>
      <c r="AU63">
        <v>182392</v>
      </c>
      <c r="AV63">
        <v>119665.73</v>
      </c>
      <c r="AW63">
        <v>231409</v>
      </c>
      <c r="AX63">
        <v>166987</v>
      </c>
      <c r="AY63">
        <v>2307430</v>
      </c>
      <c r="AZ63">
        <v>1816080</v>
      </c>
      <c r="BA63">
        <v>1621278</v>
      </c>
      <c r="BB63">
        <v>1786910</v>
      </c>
      <c r="BC63">
        <v>2174991</v>
      </c>
      <c r="BD63"/>
      <c r="BE63"/>
      <c r="BF63"/>
      <c r="BG63"/>
      <c r="BH63"/>
      <c r="BI63"/>
      <c r="BJ63"/>
      <c r="BK63"/>
      <c r="BL63"/>
      <c r="BM63"/>
      <c r="BN63"/>
      <c r="BO63"/>
      <c r="BP63"/>
      <c r="BQ63"/>
      <c r="BR63"/>
      <c r="BS63"/>
      <c r="BT63"/>
    </row>
    <row r="64" spans="1:72" x14ac:dyDescent="0.3">
      <c r="A64" t="s">
        <v>801</v>
      </c>
      <c r="B64">
        <v>19016907</v>
      </c>
      <c r="C64">
        <v>22044486</v>
      </c>
      <c r="D64">
        <v>11961497.66</v>
      </c>
      <c r="E64">
        <v>11290298</v>
      </c>
      <c r="F64">
        <v>13492562</v>
      </c>
      <c r="G64">
        <v>17153164</v>
      </c>
      <c r="H64">
        <v>15413651.199999999</v>
      </c>
      <c r="I64">
        <v>15846628</v>
      </c>
      <c r="J64">
        <v>15897077</v>
      </c>
      <c r="K64">
        <v>15708609</v>
      </c>
      <c r="L64">
        <v>13580127.359999999</v>
      </c>
      <c r="M64">
        <v>14856913</v>
      </c>
      <c r="N64">
        <v>15232298</v>
      </c>
      <c r="O64">
        <v>15315429</v>
      </c>
      <c r="P64">
        <v>13627101.1</v>
      </c>
      <c r="Q64">
        <v>14742904</v>
      </c>
      <c r="R64">
        <v>12884070</v>
      </c>
      <c r="S64">
        <v>43199538</v>
      </c>
      <c r="T64">
        <v>28470821.059999999</v>
      </c>
      <c r="U64">
        <v>27026372</v>
      </c>
      <c r="V64">
        <v>10815292</v>
      </c>
      <c r="W64">
        <v>6748209</v>
      </c>
      <c r="X64">
        <v>7058943.7000000002</v>
      </c>
      <c r="Y64">
        <v>5399166</v>
      </c>
      <c r="Z64">
        <v>6664977</v>
      </c>
      <c r="AA64">
        <v>6097625</v>
      </c>
      <c r="AB64">
        <v>5931180.9900000002</v>
      </c>
      <c r="AC64">
        <v>5533200</v>
      </c>
      <c r="AD64">
        <v>5824658</v>
      </c>
      <c r="AE64">
        <v>5940803</v>
      </c>
      <c r="AF64">
        <v>5705989.3799999999</v>
      </c>
      <c r="AG64">
        <v>4996197</v>
      </c>
      <c r="AH64">
        <v>5372520</v>
      </c>
      <c r="AI64">
        <v>8728481</v>
      </c>
      <c r="AJ64">
        <v>8520748.75</v>
      </c>
      <c r="AK64">
        <v>9125984</v>
      </c>
      <c r="AL64">
        <v>8781598</v>
      </c>
      <c r="AM64">
        <v>5132758</v>
      </c>
      <c r="AN64">
        <v>4269435.26</v>
      </c>
      <c r="AO64">
        <v>4175584</v>
      </c>
      <c r="AP64">
        <v>4171037</v>
      </c>
      <c r="AQ64">
        <v>4252792</v>
      </c>
      <c r="AR64">
        <v>3710922.41</v>
      </c>
      <c r="AS64">
        <v>3432142</v>
      </c>
      <c r="AT64">
        <v>3680493</v>
      </c>
      <c r="AU64">
        <v>3844682</v>
      </c>
      <c r="AV64">
        <v>3203029.61</v>
      </c>
      <c r="AW64">
        <v>3257298</v>
      </c>
      <c r="AX64">
        <v>3605294</v>
      </c>
      <c r="AY64">
        <v>5490409</v>
      </c>
      <c r="AZ64">
        <v>6623608</v>
      </c>
      <c r="BA64">
        <v>6816665</v>
      </c>
      <c r="BB64">
        <v>4556830</v>
      </c>
      <c r="BC64">
        <v>4146918</v>
      </c>
      <c r="BD64"/>
      <c r="BE64"/>
      <c r="BF64"/>
      <c r="BG64"/>
      <c r="BH64"/>
      <c r="BI64"/>
      <c r="BJ64"/>
      <c r="BK64"/>
      <c r="BL64"/>
      <c r="BM64"/>
      <c r="BN64"/>
      <c r="BO64"/>
      <c r="BP64"/>
      <c r="BQ64"/>
      <c r="BR64"/>
      <c r="BS64"/>
      <c r="BT64"/>
    </row>
    <row r="65" spans="1:72" x14ac:dyDescent="0.3">
      <c r="A65" t="s">
        <v>2507</v>
      </c>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3099</v>
      </c>
      <c r="B66">
        <v>909478</v>
      </c>
      <c r="C66">
        <v>939583</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802</v>
      </c>
      <c r="B67">
        <v>16273503</v>
      </c>
      <c r="C67">
        <v>16230532</v>
      </c>
      <c r="D67">
        <v>25519074.969999999</v>
      </c>
      <c r="E67">
        <v>28649234</v>
      </c>
      <c r="F67">
        <v>28746720</v>
      </c>
      <c r="G67">
        <v>25926901</v>
      </c>
      <c r="H67">
        <v>24480958.390000001</v>
      </c>
      <c r="I67">
        <v>23461830</v>
      </c>
      <c r="J67">
        <v>23364518</v>
      </c>
      <c r="K67">
        <v>26459330</v>
      </c>
      <c r="L67">
        <v>26336978.079999998</v>
      </c>
      <c r="M67">
        <v>26287333</v>
      </c>
      <c r="N67">
        <v>26391590</v>
      </c>
      <c r="O67">
        <v>26421746</v>
      </c>
      <c r="P67">
        <v>26409834.07</v>
      </c>
      <c r="Q67">
        <v>26547236</v>
      </c>
      <c r="R67">
        <v>26574480</v>
      </c>
      <c r="S67">
        <v>13699314</v>
      </c>
      <c r="T67">
        <v>6413502.2599999998</v>
      </c>
      <c r="U67">
        <v>6574148</v>
      </c>
      <c r="V67">
        <v>6371371</v>
      </c>
      <c r="W67">
        <v>7019986</v>
      </c>
      <c r="X67">
        <v>7041390.8399999999</v>
      </c>
      <c r="Y67">
        <v>7196207</v>
      </c>
      <c r="Z67">
        <v>7224062</v>
      </c>
      <c r="AA67">
        <v>7387602</v>
      </c>
      <c r="AB67">
        <v>7442186.8499999996</v>
      </c>
      <c r="AC67">
        <v>7594422</v>
      </c>
      <c r="AD67">
        <v>7466916</v>
      </c>
      <c r="AE67">
        <v>7541624</v>
      </c>
      <c r="AF67">
        <v>7365621.04</v>
      </c>
      <c r="AG67">
        <v>7434919</v>
      </c>
      <c r="AH67">
        <v>7388582</v>
      </c>
      <c r="AI67">
        <v>1066500</v>
      </c>
      <c r="AJ67">
        <v>780476.29</v>
      </c>
      <c r="AK67">
        <v>597476</v>
      </c>
      <c r="AL67">
        <v>313476</v>
      </c>
      <c r="AM67">
        <v>4309963</v>
      </c>
      <c r="AN67">
        <v>4340781.67</v>
      </c>
      <c r="AO67">
        <v>4318064</v>
      </c>
      <c r="AP67">
        <v>4087354</v>
      </c>
      <c r="AQ67">
        <v>4086653</v>
      </c>
      <c r="AR67">
        <v>4128253.94</v>
      </c>
      <c r="AS67">
        <v>4127569</v>
      </c>
      <c r="AT67">
        <v>4126891</v>
      </c>
      <c r="AU67">
        <v>4126220</v>
      </c>
      <c r="AV67">
        <v>4165270.88</v>
      </c>
      <c r="AW67">
        <v>4234615</v>
      </c>
      <c r="AX67">
        <v>4294106</v>
      </c>
      <c r="AY67">
        <v>335029</v>
      </c>
      <c r="AZ67">
        <v>372319</v>
      </c>
      <c r="BA67">
        <v>396319</v>
      </c>
      <c r="BB67">
        <v>396319</v>
      </c>
      <c r="BC67">
        <v>424319</v>
      </c>
      <c r="BD67"/>
      <c r="BE67"/>
      <c r="BF67"/>
      <c r="BG67"/>
      <c r="BH67"/>
      <c r="BI67"/>
      <c r="BJ67"/>
      <c r="BK67"/>
      <c r="BL67"/>
      <c r="BM67"/>
      <c r="BN67"/>
      <c r="BO67"/>
      <c r="BP67"/>
      <c r="BQ67"/>
      <c r="BR67"/>
      <c r="BS67"/>
      <c r="BT67"/>
    </row>
    <row r="68" spans="1:72" x14ac:dyDescent="0.3">
      <c r="A68" t="s">
        <v>2498</v>
      </c>
      <c r="B68">
        <v>296495</v>
      </c>
      <c r="C68">
        <v>254467</v>
      </c>
      <c r="D68">
        <v>7239180.8200000003</v>
      </c>
      <c r="E68">
        <v>10282469</v>
      </c>
      <c r="F68">
        <v>10331055</v>
      </c>
      <c r="G68">
        <v>7422369</v>
      </c>
      <c r="H68">
        <v>7437369.7300000004</v>
      </c>
      <c r="I68">
        <v>7491244</v>
      </c>
      <c r="J68">
        <v>7394817</v>
      </c>
      <c r="K68">
        <v>7492294</v>
      </c>
      <c r="L68">
        <v>7371206.7699999996</v>
      </c>
      <c r="M68">
        <v>7322815</v>
      </c>
      <c r="N68">
        <v>7428314</v>
      </c>
      <c r="O68">
        <v>7369701</v>
      </c>
      <c r="P68">
        <v>7359009.6799999997</v>
      </c>
      <c r="Q68">
        <v>7407621</v>
      </c>
      <c r="R68">
        <v>7436064</v>
      </c>
      <c r="S68">
        <v>7440654</v>
      </c>
      <c r="T68">
        <v>155346.34</v>
      </c>
      <c r="U68">
        <v>202387</v>
      </c>
      <c r="V68">
        <v>0</v>
      </c>
      <c r="W68">
        <v>336603</v>
      </c>
      <c r="X68">
        <v>358771.33</v>
      </c>
      <c r="Y68">
        <v>359844</v>
      </c>
      <c r="Z68">
        <v>388448</v>
      </c>
      <c r="AA68">
        <v>398229</v>
      </c>
      <c r="AB68">
        <v>443548.44</v>
      </c>
      <c r="AC68">
        <v>458145</v>
      </c>
      <c r="AD68">
        <v>328359</v>
      </c>
      <c r="AE68">
        <v>273945</v>
      </c>
      <c r="AF68">
        <v>80648.22</v>
      </c>
      <c r="AG68">
        <v>13645</v>
      </c>
      <c r="AH68">
        <v>0</v>
      </c>
      <c r="AI68">
        <v>0</v>
      </c>
      <c r="AJ68">
        <v>0</v>
      </c>
      <c r="AK68">
        <v>0</v>
      </c>
      <c r="AL68">
        <v>0</v>
      </c>
      <c r="AM68">
        <v>0</v>
      </c>
      <c r="AN68">
        <v>0</v>
      </c>
      <c r="AO68">
        <v>0</v>
      </c>
      <c r="AP68">
        <v>0</v>
      </c>
      <c r="AQ68">
        <v>0</v>
      </c>
      <c r="AR68">
        <v>0</v>
      </c>
      <c r="AS68">
        <v>0</v>
      </c>
      <c r="AT68">
        <v>0</v>
      </c>
      <c r="AU68">
        <v>0</v>
      </c>
      <c r="AV68">
        <v>0</v>
      </c>
      <c r="AW68">
        <v>0</v>
      </c>
      <c r="AX68">
        <v>130000</v>
      </c>
      <c r="AY68">
        <v>0</v>
      </c>
      <c r="AZ68">
        <v>0</v>
      </c>
      <c r="BA68">
        <v>0</v>
      </c>
      <c r="BB68">
        <v>0</v>
      </c>
      <c r="BC68">
        <v>0</v>
      </c>
      <c r="BD68"/>
      <c r="BE68"/>
      <c r="BF68"/>
      <c r="BG68"/>
      <c r="BH68"/>
      <c r="BI68"/>
      <c r="BJ68"/>
      <c r="BK68"/>
      <c r="BL68"/>
      <c r="BM68"/>
      <c r="BN68"/>
      <c r="BO68"/>
      <c r="BP68"/>
      <c r="BQ68"/>
      <c r="BR68"/>
      <c r="BS68"/>
      <c r="BT68"/>
    </row>
    <row r="69" spans="1:72" x14ac:dyDescent="0.3">
      <c r="A69" t="s">
        <v>2497</v>
      </c>
      <c r="B69">
        <v>0</v>
      </c>
      <c r="C69">
        <v>0</v>
      </c>
      <c r="D69">
        <v>0</v>
      </c>
      <c r="E69">
        <v>0</v>
      </c>
      <c r="F69">
        <v>0</v>
      </c>
      <c r="G69">
        <v>0</v>
      </c>
      <c r="H69">
        <v>0</v>
      </c>
      <c r="I69">
        <v>0</v>
      </c>
      <c r="J69">
        <v>0</v>
      </c>
      <c r="K69">
        <v>0</v>
      </c>
      <c r="L69">
        <v>0</v>
      </c>
      <c r="M69">
        <v>0</v>
      </c>
      <c r="N69">
        <v>0</v>
      </c>
      <c r="O69">
        <v>90000</v>
      </c>
      <c r="P69">
        <v>90000</v>
      </c>
      <c r="Q69">
        <v>180000</v>
      </c>
      <c r="R69">
        <v>180000</v>
      </c>
      <c r="S69">
        <v>270000</v>
      </c>
      <c r="T69">
        <v>270000</v>
      </c>
      <c r="U69">
        <v>384000</v>
      </c>
      <c r="V69">
        <v>384000</v>
      </c>
      <c r="W69">
        <v>689300</v>
      </c>
      <c r="X69">
        <v>689300</v>
      </c>
      <c r="Y69">
        <v>843800</v>
      </c>
      <c r="Z69">
        <v>843800</v>
      </c>
      <c r="AA69">
        <v>998300</v>
      </c>
      <c r="AB69">
        <v>1008300</v>
      </c>
      <c r="AC69">
        <v>1146666</v>
      </c>
      <c r="AD69">
        <v>1149666</v>
      </c>
      <c r="AE69">
        <v>1279500</v>
      </c>
      <c r="AF69">
        <v>1297500</v>
      </c>
      <c r="AG69">
        <v>1434500</v>
      </c>
      <c r="AH69">
        <v>1402500</v>
      </c>
      <c r="AI69">
        <v>1066500</v>
      </c>
      <c r="AJ69">
        <v>732500</v>
      </c>
      <c r="AK69">
        <v>549500</v>
      </c>
      <c r="AL69">
        <v>265500</v>
      </c>
      <c r="AM69">
        <v>265500</v>
      </c>
      <c r="AN69">
        <v>252000</v>
      </c>
      <c r="AO69">
        <v>230000</v>
      </c>
      <c r="AP69">
        <v>0</v>
      </c>
      <c r="AQ69">
        <v>0</v>
      </c>
      <c r="AR69">
        <v>0</v>
      </c>
      <c r="AS69">
        <v>0</v>
      </c>
      <c r="AT69">
        <v>0</v>
      </c>
      <c r="AU69">
        <v>0</v>
      </c>
      <c r="AV69">
        <v>0</v>
      </c>
      <c r="AW69">
        <v>70000</v>
      </c>
      <c r="AX69">
        <v>0</v>
      </c>
      <c r="AY69">
        <v>0</v>
      </c>
      <c r="AZ69">
        <v>0</v>
      </c>
      <c r="BA69">
        <v>0</v>
      </c>
      <c r="BB69">
        <v>0</v>
      </c>
      <c r="BC69">
        <v>0</v>
      </c>
      <c r="BD69"/>
      <c r="BE69"/>
      <c r="BF69"/>
      <c r="BG69"/>
      <c r="BH69"/>
      <c r="BI69"/>
      <c r="BJ69"/>
      <c r="BK69"/>
      <c r="BL69"/>
      <c r="BM69"/>
      <c r="BN69"/>
      <c r="BO69"/>
      <c r="BP69"/>
      <c r="BQ69"/>
      <c r="BR69"/>
      <c r="BS69"/>
      <c r="BT69"/>
    </row>
    <row r="70" spans="1:72" x14ac:dyDescent="0.3">
      <c r="A70" t="s">
        <v>2499</v>
      </c>
      <c r="B70">
        <v>15977008</v>
      </c>
      <c r="C70">
        <v>15976065</v>
      </c>
      <c r="D70">
        <v>15975131.4</v>
      </c>
      <c r="E70">
        <v>15974206</v>
      </c>
      <c r="F70">
        <v>15973289</v>
      </c>
      <c r="G70">
        <v>15972380</v>
      </c>
      <c r="H70">
        <v>15971478.91</v>
      </c>
      <c r="I70">
        <v>15970586</v>
      </c>
      <c r="J70">
        <v>15969701</v>
      </c>
      <c r="K70">
        <v>18967036</v>
      </c>
      <c r="L70">
        <v>18965771.309999999</v>
      </c>
      <c r="M70">
        <v>18964518</v>
      </c>
      <c r="N70">
        <v>18963276</v>
      </c>
      <c r="O70">
        <v>18962045</v>
      </c>
      <c r="P70">
        <v>18960824.390000001</v>
      </c>
      <c r="Q70">
        <v>18959615</v>
      </c>
      <c r="R70">
        <v>18958416</v>
      </c>
      <c r="S70">
        <v>5988660</v>
      </c>
      <c r="T70">
        <v>5988155.9199999999</v>
      </c>
      <c r="U70">
        <v>5987761</v>
      </c>
      <c r="V70">
        <v>5987371</v>
      </c>
      <c r="W70">
        <v>5994083</v>
      </c>
      <c r="X70">
        <v>5993319.5099999998</v>
      </c>
      <c r="Y70">
        <v>5992563</v>
      </c>
      <c r="Z70">
        <v>5991814</v>
      </c>
      <c r="AA70">
        <v>5991073</v>
      </c>
      <c r="AB70">
        <v>5990338.4100000001</v>
      </c>
      <c r="AC70">
        <v>5989611</v>
      </c>
      <c r="AD70">
        <v>5988891</v>
      </c>
      <c r="AE70">
        <v>5988179</v>
      </c>
      <c r="AF70">
        <v>5987472.8200000003</v>
      </c>
      <c r="AG70">
        <v>5986774</v>
      </c>
      <c r="AH70">
        <v>5986082</v>
      </c>
      <c r="AI70">
        <v>0</v>
      </c>
      <c r="AJ70">
        <v>0</v>
      </c>
      <c r="AK70">
        <v>0</v>
      </c>
      <c r="AL70">
        <v>0</v>
      </c>
      <c r="AM70">
        <v>3996487</v>
      </c>
      <c r="AN70">
        <v>3995761.11</v>
      </c>
      <c r="AO70">
        <v>3995043</v>
      </c>
      <c r="AP70">
        <v>3994333</v>
      </c>
      <c r="AQ70">
        <v>3993632</v>
      </c>
      <c r="AR70">
        <v>3992938.3</v>
      </c>
      <c r="AS70">
        <v>3992253</v>
      </c>
      <c r="AT70">
        <v>3991575</v>
      </c>
      <c r="AU70">
        <v>3990904</v>
      </c>
      <c r="AV70">
        <v>3990241.54</v>
      </c>
      <c r="AW70">
        <v>0</v>
      </c>
      <c r="AX70">
        <v>3989077</v>
      </c>
      <c r="AY70">
        <v>0</v>
      </c>
      <c r="AZ70">
        <v>0</v>
      </c>
      <c r="BA70">
        <v>0</v>
      </c>
      <c r="BB70">
        <v>0</v>
      </c>
      <c r="BC70">
        <v>0</v>
      </c>
      <c r="BD70"/>
      <c r="BE70"/>
      <c r="BF70"/>
      <c r="BG70"/>
      <c r="BH70"/>
      <c r="BI70"/>
      <c r="BJ70"/>
      <c r="BK70"/>
      <c r="BL70"/>
      <c r="BM70"/>
      <c r="BN70"/>
      <c r="BO70"/>
      <c r="BP70"/>
      <c r="BQ70"/>
      <c r="BR70"/>
      <c r="BS70"/>
      <c r="BT70"/>
    </row>
    <row r="71" spans="1:72" x14ac:dyDescent="0.3">
      <c r="A71" t="s">
        <v>2508</v>
      </c>
      <c r="B71">
        <v>0</v>
      </c>
      <c r="C71">
        <v>0</v>
      </c>
      <c r="D71">
        <v>2304762.7599999998</v>
      </c>
      <c r="E71">
        <v>2392559</v>
      </c>
      <c r="F71">
        <v>2442376</v>
      </c>
      <c r="G71">
        <v>2532152</v>
      </c>
      <c r="H71">
        <v>1072109.75</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47976.29</v>
      </c>
      <c r="AK71">
        <v>47976</v>
      </c>
      <c r="AL71">
        <v>47976</v>
      </c>
      <c r="AM71">
        <v>47976</v>
      </c>
      <c r="AN71">
        <v>93020.56</v>
      </c>
      <c r="AO71">
        <v>93021</v>
      </c>
      <c r="AP71">
        <v>93021</v>
      </c>
      <c r="AQ71">
        <v>93021</v>
      </c>
      <c r="AR71">
        <v>135315.64000000001</v>
      </c>
      <c r="AS71">
        <v>135316</v>
      </c>
      <c r="AT71">
        <v>135316</v>
      </c>
      <c r="AU71">
        <v>135316</v>
      </c>
      <c r="AV71">
        <v>175029.34</v>
      </c>
      <c r="AW71">
        <v>4164615</v>
      </c>
      <c r="AX71">
        <v>175029</v>
      </c>
      <c r="AY71">
        <v>335029</v>
      </c>
      <c r="AZ71">
        <v>372319</v>
      </c>
      <c r="BA71">
        <v>396319</v>
      </c>
      <c r="BB71">
        <v>396319</v>
      </c>
      <c r="BC71">
        <v>424319</v>
      </c>
      <c r="BD71"/>
      <c r="BE71"/>
      <c r="BF71"/>
      <c r="BG71"/>
      <c r="BH71"/>
      <c r="BI71"/>
      <c r="BJ71"/>
      <c r="BK71"/>
      <c r="BL71"/>
      <c r="BM71"/>
      <c r="BN71"/>
      <c r="BO71"/>
      <c r="BP71"/>
      <c r="BQ71"/>
      <c r="BR71"/>
      <c r="BS71"/>
      <c r="BT71"/>
    </row>
    <row r="72" spans="1:72" x14ac:dyDescent="0.3">
      <c r="A72" t="s">
        <v>2509</v>
      </c>
      <c r="B72">
        <v>1146522</v>
      </c>
      <c r="C72">
        <v>1206039</v>
      </c>
      <c r="D72">
        <v>0</v>
      </c>
      <c r="E72">
        <v>0</v>
      </c>
      <c r="F72">
        <v>0</v>
      </c>
      <c r="G72">
        <v>0</v>
      </c>
      <c r="H72">
        <v>36902.92</v>
      </c>
      <c r="I72">
        <v>8952</v>
      </c>
      <c r="J72">
        <v>11654</v>
      </c>
      <c r="K72">
        <v>14311</v>
      </c>
      <c r="L72">
        <v>16919.8</v>
      </c>
      <c r="M72">
        <v>7284</v>
      </c>
      <c r="N72">
        <v>8025</v>
      </c>
      <c r="O72">
        <v>8754</v>
      </c>
      <c r="P72">
        <v>25803.360000000001</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c r="BE72"/>
      <c r="BF72"/>
      <c r="BG72"/>
      <c r="BH72"/>
      <c r="BI72"/>
      <c r="BJ72"/>
      <c r="BK72"/>
      <c r="BL72"/>
      <c r="BM72"/>
      <c r="BN72"/>
      <c r="BO72"/>
      <c r="BP72"/>
      <c r="BQ72"/>
      <c r="BR72"/>
      <c r="BS72"/>
      <c r="BT72"/>
    </row>
    <row r="73" spans="1:72" x14ac:dyDescent="0.3">
      <c r="A73" t="s">
        <v>3100</v>
      </c>
      <c r="B73">
        <v>0</v>
      </c>
      <c r="C73">
        <v>0</v>
      </c>
      <c r="D73">
        <v>221941.2</v>
      </c>
      <c r="E73">
        <v>213409</v>
      </c>
      <c r="F73">
        <v>246937</v>
      </c>
      <c r="G73">
        <v>221862</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2723</v>
      </c>
      <c r="B74">
        <v>338860</v>
      </c>
      <c r="C74">
        <v>343744</v>
      </c>
      <c r="D74">
        <v>0</v>
      </c>
      <c r="E74">
        <v>0</v>
      </c>
      <c r="F74">
        <v>0</v>
      </c>
      <c r="G74">
        <v>0</v>
      </c>
      <c r="H74">
        <v>0</v>
      </c>
      <c r="I74">
        <v>0</v>
      </c>
      <c r="J74">
        <v>0</v>
      </c>
      <c r="K74">
        <v>0</v>
      </c>
      <c r="L74">
        <v>0</v>
      </c>
      <c r="M74">
        <v>123158</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2512</v>
      </c>
      <c r="B75">
        <v>2497799</v>
      </c>
      <c r="C75">
        <v>2456730</v>
      </c>
      <c r="D75">
        <v>2479451.15</v>
      </c>
      <c r="E75">
        <v>2416691</v>
      </c>
      <c r="F75">
        <v>2425008</v>
      </c>
      <c r="G75">
        <v>2728777</v>
      </c>
      <c r="H75">
        <v>2809783.04</v>
      </c>
      <c r="I75">
        <v>2482077</v>
      </c>
      <c r="J75">
        <v>2447953</v>
      </c>
      <c r="K75">
        <v>2161763</v>
      </c>
      <c r="L75">
        <v>2150444.16</v>
      </c>
      <c r="M75">
        <v>2148362</v>
      </c>
      <c r="N75">
        <v>2133145</v>
      </c>
      <c r="O75">
        <v>2122430</v>
      </c>
      <c r="P75">
        <v>2142446.42</v>
      </c>
      <c r="Q75">
        <v>2155971</v>
      </c>
      <c r="R75">
        <v>2163179</v>
      </c>
      <c r="S75">
        <v>2126319</v>
      </c>
      <c r="T75">
        <v>2011987.03</v>
      </c>
      <c r="U75">
        <v>1471218</v>
      </c>
      <c r="V75">
        <v>1278119</v>
      </c>
      <c r="W75">
        <v>1243218</v>
      </c>
      <c r="X75">
        <v>1248736.74</v>
      </c>
      <c r="Y75">
        <v>1218605</v>
      </c>
      <c r="Z75">
        <v>1192376</v>
      </c>
      <c r="AA75">
        <v>1167491</v>
      </c>
      <c r="AB75">
        <v>1161838.3</v>
      </c>
      <c r="AC75">
        <v>1133321</v>
      </c>
      <c r="AD75">
        <v>1112986</v>
      </c>
      <c r="AE75">
        <v>1084135</v>
      </c>
      <c r="AF75">
        <v>1064098.55</v>
      </c>
      <c r="AG75">
        <v>1036536</v>
      </c>
      <c r="AH75">
        <v>1013583</v>
      </c>
      <c r="AI75">
        <v>987073</v>
      </c>
      <c r="AJ75">
        <v>975978.14</v>
      </c>
      <c r="AK75">
        <v>871091</v>
      </c>
      <c r="AL75">
        <v>852748</v>
      </c>
      <c r="AM75">
        <v>831448</v>
      </c>
      <c r="AN75">
        <v>826875.13</v>
      </c>
      <c r="AO75">
        <v>0</v>
      </c>
      <c r="AP75">
        <v>0</v>
      </c>
      <c r="AQ75">
        <v>0</v>
      </c>
      <c r="AR75">
        <v>0</v>
      </c>
      <c r="AS75">
        <v>643482</v>
      </c>
      <c r="AT75">
        <v>626744</v>
      </c>
      <c r="AU75">
        <v>610719</v>
      </c>
      <c r="AV75">
        <v>602590</v>
      </c>
      <c r="AW75">
        <v>583753</v>
      </c>
      <c r="AX75">
        <v>568432</v>
      </c>
      <c r="AY75">
        <v>0</v>
      </c>
      <c r="AZ75">
        <v>0</v>
      </c>
      <c r="BA75">
        <v>0</v>
      </c>
      <c r="BB75">
        <v>0</v>
      </c>
      <c r="BC75">
        <v>0</v>
      </c>
      <c r="BD75"/>
      <c r="BE75"/>
      <c r="BF75"/>
      <c r="BG75"/>
      <c r="BH75"/>
      <c r="BI75"/>
      <c r="BJ75"/>
      <c r="BK75"/>
      <c r="BL75"/>
      <c r="BM75"/>
      <c r="BN75"/>
      <c r="BO75"/>
      <c r="BP75"/>
      <c r="BQ75"/>
      <c r="BR75"/>
      <c r="BS75"/>
      <c r="BT75"/>
    </row>
    <row r="76" spans="1:72" x14ac:dyDescent="0.3">
      <c r="A76" t="s">
        <v>2513</v>
      </c>
      <c r="B76">
        <v>1647622</v>
      </c>
      <c r="C76">
        <v>2235920</v>
      </c>
      <c r="D76">
        <v>2319958.44</v>
      </c>
      <c r="E76">
        <v>2515452</v>
      </c>
      <c r="F76">
        <v>2467392</v>
      </c>
      <c r="G76">
        <v>2587324</v>
      </c>
      <c r="H76">
        <v>2506781.2799999998</v>
      </c>
      <c r="I76">
        <v>2521021</v>
      </c>
      <c r="J76">
        <v>2571255</v>
      </c>
      <c r="K76">
        <v>2656900</v>
      </c>
      <c r="L76">
        <v>2669119.2799999998</v>
      </c>
      <c r="M76">
        <v>2843309</v>
      </c>
      <c r="N76">
        <v>3115788</v>
      </c>
      <c r="O76">
        <v>2993700</v>
      </c>
      <c r="P76">
        <v>3180134.75</v>
      </c>
      <c r="Q76">
        <v>2950052</v>
      </c>
      <c r="R76">
        <v>3034814</v>
      </c>
      <c r="S76">
        <v>3126804</v>
      </c>
      <c r="T76">
        <v>2633634.15</v>
      </c>
      <c r="U76">
        <v>367756</v>
      </c>
      <c r="V76">
        <v>186919</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2514</v>
      </c>
      <c r="B77">
        <v>102874</v>
      </c>
      <c r="C77">
        <v>104396</v>
      </c>
      <c r="D77">
        <v>455962.67</v>
      </c>
      <c r="E77">
        <v>422022</v>
      </c>
      <c r="F77">
        <v>410753</v>
      </c>
      <c r="G77">
        <v>413851</v>
      </c>
      <c r="H77">
        <v>287040.95</v>
      </c>
      <c r="I77">
        <v>265632</v>
      </c>
      <c r="J77">
        <v>266706</v>
      </c>
      <c r="K77">
        <v>268401</v>
      </c>
      <c r="L77">
        <v>268061.01</v>
      </c>
      <c r="M77">
        <v>134810</v>
      </c>
      <c r="N77">
        <v>263058</v>
      </c>
      <c r="O77">
        <v>137453</v>
      </c>
      <c r="P77">
        <v>141578.91</v>
      </c>
      <c r="Q77">
        <v>174324</v>
      </c>
      <c r="R77">
        <v>165915</v>
      </c>
      <c r="S77">
        <v>168759</v>
      </c>
      <c r="T77">
        <v>69514.720000000001</v>
      </c>
      <c r="U77">
        <v>65299</v>
      </c>
      <c r="V77">
        <v>65387</v>
      </c>
      <c r="W77">
        <v>60642</v>
      </c>
      <c r="X77">
        <v>66671.289999999994</v>
      </c>
      <c r="Y77">
        <v>77213</v>
      </c>
      <c r="Z77">
        <v>78367</v>
      </c>
      <c r="AA77">
        <v>78934</v>
      </c>
      <c r="AB77">
        <v>79101</v>
      </c>
      <c r="AC77">
        <v>71452</v>
      </c>
      <c r="AD77">
        <v>71888</v>
      </c>
      <c r="AE77">
        <v>71664</v>
      </c>
      <c r="AF77">
        <v>73889.88</v>
      </c>
      <c r="AG77">
        <v>74529</v>
      </c>
      <c r="AH77">
        <v>74138</v>
      </c>
      <c r="AI77">
        <v>72777</v>
      </c>
      <c r="AJ77">
        <v>72770.95</v>
      </c>
      <c r="AK77">
        <v>66413</v>
      </c>
      <c r="AL77">
        <v>78720</v>
      </c>
      <c r="AM77">
        <v>91587</v>
      </c>
      <c r="AN77">
        <v>91713.51</v>
      </c>
      <c r="AO77">
        <v>680085</v>
      </c>
      <c r="AP77">
        <v>802522</v>
      </c>
      <c r="AQ77">
        <v>787356</v>
      </c>
      <c r="AR77">
        <v>777856.09</v>
      </c>
      <c r="AS77">
        <v>0</v>
      </c>
      <c r="AT77">
        <v>0</v>
      </c>
      <c r="AU77">
        <v>0</v>
      </c>
      <c r="AV77">
        <v>0</v>
      </c>
      <c r="AW77">
        <v>0</v>
      </c>
      <c r="AX77">
        <v>0</v>
      </c>
      <c r="AY77">
        <v>682261</v>
      </c>
      <c r="AZ77">
        <v>661908</v>
      </c>
      <c r="BA77">
        <v>637708</v>
      </c>
      <c r="BB77">
        <v>616582</v>
      </c>
      <c r="BC77">
        <v>603949</v>
      </c>
      <c r="BD77"/>
      <c r="BE77"/>
      <c r="BF77"/>
      <c r="BG77"/>
      <c r="BH77"/>
      <c r="BI77"/>
      <c r="BJ77"/>
      <c r="BK77"/>
      <c r="BL77"/>
      <c r="BM77"/>
      <c r="BN77"/>
      <c r="BO77"/>
      <c r="BP77"/>
      <c r="BQ77"/>
      <c r="BR77"/>
      <c r="BS77"/>
      <c r="BT77"/>
    </row>
    <row r="78" spans="1:72" x14ac:dyDescent="0.3">
      <c r="A78" t="s">
        <v>803</v>
      </c>
      <c r="B78">
        <v>22916658</v>
      </c>
      <c r="C78">
        <v>23516944</v>
      </c>
      <c r="D78">
        <v>30996388.43</v>
      </c>
      <c r="E78">
        <v>34216808</v>
      </c>
      <c r="F78">
        <v>34296810</v>
      </c>
      <c r="G78">
        <v>31878715</v>
      </c>
      <c r="H78">
        <v>30121466.59</v>
      </c>
      <c r="I78">
        <v>28739512</v>
      </c>
      <c r="J78">
        <v>28662086</v>
      </c>
      <c r="K78">
        <v>31560705</v>
      </c>
      <c r="L78">
        <v>31441522.329999998</v>
      </c>
      <c r="M78">
        <v>31544256</v>
      </c>
      <c r="N78">
        <v>31911606</v>
      </c>
      <c r="O78">
        <v>31684083</v>
      </c>
      <c r="P78">
        <v>31899797.489999998</v>
      </c>
      <c r="Q78">
        <v>31827583</v>
      </c>
      <c r="R78">
        <v>31938388</v>
      </c>
      <c r="S78">
        <v>19121196</v>
      </c>
      <c r="T78">
        <v>11128638.15</v>
      </c>
      <c r="U78">
        <v>8478421</v>
      </c>
      <c r="V78">
        <v>7901796</v>
      </c>
      <c r="W78">
        <v>8323846</v>
      </c>
      <c r="X78">
        <v>8356798.8600000003</v>
      </c>
      <c r="Y78">
        <v>8492025</v>
      </c>
      <c r="Z78">
        <v>8494805</v>
      </c>
      <c r="AA78">
        <v>8634027</v>
      </c>
      <c r="AB78">
        <v>8683126.1500000004</v>
      </c>
      <c r="AC78">
        <v>8799195</v>
      </c>
      <c r="AD78">
        <v>8651790</v>
      </c>
      <c r="AE78">
        <v>8697423</v>
      </c>
      <c r="AF78">
        <v>8503609.4700000007</v>
      </c>
      <c r="AG78">
        <v>8545984</v>
      </c>
      <c r="AH78">
        <v>8476303</v>
      </c>
      <c r="AI78">
        <v>2126350</v>
      </c>
      <c r="AJ78">
        <v>1829225.38</v>
      </c>
      <c r="AK78">
        <v>1534980</v>
      </c>
      <c r="AL78">
        <v>1244944</v>
      </c>
      <c r="AM78">
        <v>5232998</v>
      </c>
      <c r="AN78">
        <v>5259370.3099999996</v>
      </c>
      <c r="AO78">
        <v>4998149</v>
      </c>
      <c r="AP78">
        <v>4889876</v>
      </c>
      <c r="AQ78">
        <v>4874009</v>
      </c>
      <c r="AR78">
        <v>4906110.03</v>
      </c>
      <c r="AS78">
        <v>4771051</v>
      </c>
      <c r="AT78">
        <v>4753635</v>
      </c>
      <c r="AU78">
        <v>4736939</v>
      </c>
      <c r="AV78">
        <v>4767860.88</v>
      </c>
      <c r="AW78">
        <v>4818368</v>
      </c>
      <c r="AX78">
        <v>4862538</v>
      </c>
      <c r="AY78">
        <v>1017290</v>
      </c>
      <c r="AZ78">
        <v>1034227</v>
      </c>
      <c r="BA78">
        <v>1034027</v>
      </c>
      <c r="BB78">
        <v>1012901</v>
      </c>
      <c r="BC78">
        <v>1028268</v>
      </c>
      <c r="BD78"/>
      <c r="BE78"/>
      <c r="BF78"/>
      <c r="BG78"/>
      <c r="BH78"/>
      <c r="BI78"/>
      <c r="BJ78"/>
      <c r="BK78"/>
      <c r="BL78"/>
      <c r="BM78"/>
      <c r="BN78"/>
      <c r="BO78"/>
      <c r="BP78"/>
      <c r="BQ78"/>
      <c r="BR78"/>
      <c r="BS78"/>
      <c r="BT78"/>
    </row>
    <row r="79" spans="1:72" x14ac:dyDescent="0.3">
      <c r="A79" t="s">
        <v>804</v>
      </c>
      <c r="B79">
        <v>41933565</v>
      </c>
      <c r="C79">
        <v>45561430</v>
      </c>
      <c r="D79">
        <v>42957886.090000004</v>
      </c>
      <c r="E79">
        <v>45507106</v>
      </c>
      <c r="F79">
        <v>47789372</v>
      </c>
      <c r="G79">
        <v>49031879</v>
      </c>
      <c r="H79">
        <v>45535117.789999999</v>
      </c>
      <c r="I79">
        <v>44586140</v>
      </c>
      <c r="J79">
        <v>44559163</v>
      </c>
      <c r="K79">
        <v>47269314</v>
      </c>
      <c r="L79">
        <v>45021649.689999998</v>
      </c>
      <c r="M79">
        <v>46401169</v>
      </c>
      <c r="N79">
        <v>47143904</v>
      </c>
      <c r="O79">
        <v>46999512</v>
      </c>
      <c r="P79">
        <v>45526898.590000004</v>
      </c>
      <c r="Q79">
        <v>46570487</v>
      </c>
      <c r="R79">
        <v>44822458</v>
      </c>
      <c r="S79">
        <v>62320734</v>
      </c>
      <c r="T79">
        <v>39599459.210000001</v>
      </c>
      <c r="U79">
        <v>35504793</v>
      </c>
      <c r="V79">
        <v>18717088</v>
      </c>
      <c r="W79">
        <v>15072055</v>
      </c>
      <c r="X79">
        <v>15415742.560000001</v>
      </c>
      <c r="Y79">
        <v>13891191</v>
      </c>
      <c r="Z79">
        <v>15159782</v>
      </c>
      <c r="AA79">
        <v>14731652</v>
      </c>
      <c r="AB79">
        <v>14614307.130000001</v>
      </c>
      <c r="AC79">
        <v>14332395</v>
      </c>
      <c r="AD79">
        <v>14476448</v>
      </c>
      <c r="AE79">
        <v>14638226</v>
      </c>
      <c r="AF79">
        <v>14209598.85</v>
      </c>
      <c r="AG79">
        <v>13542181</v>
      </c>
      <c r="AH79">
        <v>13848823</v>
      </c>
      <c r="AI79">
        <v>10854831</v>
      </c>
      <c r="AJ79">
        <v>10349974.119999999</v>
      </c>
      <c r="AK79">
        <v>10660964</v>
      </c>
      <c r="AL79">
        <v>10026542</v>
      </c>
      <c r="AM79">
        <v>10365756</v>
      </c>
      <c r="AN79">
        <v>9528805.5700000003</v>
      </c>
      <c r="AO79">
        <v>9173733</v>
      </c>
      <c r="AP79">
        <v>9060913</v>
      </c>
      <c r="AQ79">
        <v>9126801</v>
      </c>
      <c r="AR79">
        <v>8617032.4399999995</v>
      </c>
      <c r="AS79">
        <v>8203193</v>
      </c>
      <c r="AT79">
        <v>8434128</v>
      </c>
      <c r="AU79">
        <v>8581621</v>
      </c>
      <c r="AV79">
        <v>7970890.4900000002</v>
      </c>
      <c r="AW79">
        <v>8075666</v>
      </c>
      <c r="AX79">
        <v>8467832</v>
      </c>
      <c r="AY79">
        <v>6507699</v>
      </c>
      <c r="AZ79">
        <v>7657835</v>
      </c>
      <c r="BA79">
        <v>7850692</v>
      </c>
      <c r="BB79">
        <v>5569731</v>
      </c>
      <c r="BC79">
        <v>5175186</v>
      </c>
      <c r="BD79"/>
      <c r="BE79"/>
      <c r="BF79"/>
      <c r="BG79"/>
      <c r="BH79"/>
      <c r="BI79"/>
      <c r="BJ79"/>
      <c r="BK79"/>
      <c r="BL79"/>
      <c r="BM79"/>
      <c r="BN79"/>
      <c r="BO79"/>
      <c r="BP79"/>
      <c r="BQ79"/>
      <c r="BR79"/>
      <c r="BS79"/>
      <c r="BT79"/>
    </row>
    <row r="80" spans="1:72" x14ac:dyDescent="0.3">
      <c r="A80" t="s">
        <v>2515</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2516</v>
      </c>
      <c r="B81">
        <v>2980000</v>
      </c>
      <c r="C81">
        <v>2980000</v>
      </c>
      <c r="D81">
        <v>2980000</v>
      </c>
      <c r="E81">
        <v>2980000</v>
      </c>
      <c r="F81">
        <v>2980000</v>
      </c>
      <c r="G81">
        <v>2980000</v>
      </c>
      <c r="H81">
        <v>2980000</v>
      </c>
      <c r="I81">
        <v>2980000</v>
      </c>
      <c r="J81">
        <v>2980000</v>
      </c>
      <c r="K81">
        <v>2980000</v>
      </c>
      <c r="L81">
        <v>2980000</v>
      </c>
      <c r="M81">
        <v>2980000</v>
      </c>
      <c r="N81">
        <v>2980000</v>
      </c>
      <c r="O81">
        <v>2980000</v>
      </c>
      <c r="P81">
        <v>2980000</v>
      </c>
      <c r="Q81">
        <v>2980000</v>
      </c>
      <c r="R81">
        <v>2980000</v>
      </c>
      <c r="S81">
        <v>2800000</v>
      </c>
      <c r="T81">
        <v>2800000</v>
      </c>
      <c r="U81">
        <v>2800000</v>
      </c>
      <c r="V81">
        <v>2800000</v>
      </c>
      <c r="W81">
        <v>2800000</v>
      </c>
      <c r="X81">
        <v>2800000</v>
      </c>
      <c r="Y81">
        <v>2800000</v>
      </c>
      <c r="Z81">
        <v>2800000</v>
      </c>
      <c r="AA81">
        <v>2800000</v>
      </c>
      <c r="AB81">
        <v>2800000</v>
      </c>
      <c r="AC81">
        <v>2800000</v>
      </c>
      <c r="AD81">
        <v>2800000</v>
      </c>
      <c r="AE81">
        <v>2800000</v>
      </c>
      <c r="AF81">
        <v>2800000</v>
      </c>
      <c r="AG81">
        <v>2800000</v>
      </c>
      <c r="AH81">
        <v>2800000</v>
      </c>
      <c r="AI81">
        <v>2800000</v>
      </c>
      <c r="AJ81">
        <v>2800000</v>
      </c>
      <c r="AK81">
        <v>2800000</v>
      </c>
      <c r="AL81">
        <v>2800000</v>
      </c>
      <c r="AM81">
        <v>2800000</v>
      </c>
      <c r="AN81">
        <v>2800000</v>
      </c>
      <c r="AO81">
        <v>2800000</v>
      </c>
      <c r="AP81">
        <v>2800000</v>
      </c>
      <c r="AQ81">
        <v>2800000</v>
      </c>
      <c r="AR81">
        <v>2800000</v>
      </c>
      <c r="AS81">
        <v>2800000</v>
      </c>
      <c r="AT81">
        <v>2800000</v>
      </c>
      <c r="AU81">
        <v>2800000</v>
      </c>
      <c r="AV81">
        <v>2875000</v>
      </c>
      <c r="AW81">
        <v>2875000</v>
      </c>
      <c r="AX81">
        <v>2875000</v>
      </c>
      <c r="AY81">
        <v>2875000</v>
      </c>
      <c r="AZ81">
        <v>2875000</v>
      </c>
      <c r="BA81">
        <v>2875000</v>
      </c>
      <c r="BB81">
        <v>2875000</v>
      </c>
      <c r="BC81">
        <v>2875000</v>
      </c>
      <c r="BD81"/>
      <c r="BE81"/>
      <c r="BF81"/>
      <c r="BG81"/>
      <c r="BH81"/>
      <c r="BI81"/>
      <c r="BJ81"/>
      <c r="BK81"/>
      <c r="BL81"/>
      <c r="BM81"/>
      <c r="BN81"/>
      <c r="BO81"/>
      <c r="BP81"/>
      <c r="BQ81"/>
      <c r="BR81"/>
      <c r="BS81"/>
      <c r="BT81"/>
    </row>
    <row r="82" spans="1:72" x14ac:dyDescent="0.3">
      <c r="A82" t="s">
        <v>2517</v>
      </c>
      <c r="B82">
        <v>2980000</v>
      </c>
      <c r="C82">
        <v>2980000</v>
      </c>
      <c r="D82">
        <v>2980000</v>
      </c>
      <c r="E82">
        <v>2980000</v>
      </c>
      <c r="F82">
        <v>2980000</v>
      </c>
      <c r="G82">
        <v>2980000</v>
      </c>
      <c r="H82">
        <v>2980000</v>
      </c>
      <c r="I82">
        <v>2980000</v>
      </c>
      <c r="J82">
        <v>2980000</v>
      </c>
      <c r="K82">
        <v>2980000</v>
      </c>
      <c r="L82">
        <v>2980000</v>
      </c>
      <c r="M82">
        <v>2980000</v>
      </c>
      <c r="N82">
        <v>2980000</v>
      </c>
      <c r="O82">
        <v>2980000</v>
      </c>
      <c r="P82">
        <v>2980000</v>
      </c>
      <c r="Q82">
        <v>2980000</v>
      </c>
      <c r="R82">
        <v>2980000</v>
      </c>
      <c r="S82">
        <v>2800000</v>
      </c>
      <c r="T82">
        <v>2800000</v>
      </c>
      <c r="U82">
        <v>2800000</v>
      </c>
      <c r="V82">
        <v>2800000</v>
      </c>
      <c r="W82">
        <v>2800000</v>
      </c>
      <c r="X82">
        <v>2800000</v>
      </c>
      <c r="Y82">
        <v>2800000</v>
      </c>
      <c r="Z82">
        <v>2800000</v>
      </c>
      <c r="AA82">
        <v>2800000</v>
      </c>
      <c r="AB82">
        <v>2800000</v>
      </c>
      <c r="AC82">
        <v>2800000</v>
      </c>
      <c r="AD82">
        <v>2800000</v>
      </c>
      <c r="AE82">
        <v>2800000</v>
      </c>
      <c r="AF82">
        <v>2800000</v>
      </c>
      <c r="AG82">
        <v>2800000</v>
      </c>
      <c r="AH82">
        <v>2800000</v>
      </c>
      <c r="AI82">
        <v>2800000</v>
      </c>
      <c r="AJ82">
        <v>2800000</v>
      </c>
      <c r="AK82">
        <v>2800000</v>
      </c>
      <c r="AL82">
        <v>2800000</v>
      </c>
      <c r="AM82">
        <v>2800000</v>
      </c>
      <c r="AN82">
        <v>2800000</v>
      </c>
      <c r="AO82">
        <v>2800000</v>
      </c>
      <c r="AP82">
        <v>2800000</v>
      </c>
      <c r="AQ82">
        <v>2800000</v>
      </c>
      <c r="AR82">
        <v>2800000</v>
      </c>
      <c r="AS82">
        <v>2800000</v>
      </c>
      <c r="AT82">
        <v>2800000</v>
      </c>
      <c r="AU82">
        <v>2800000</v>
      </c>
      <c r="AV82">
        <v>2875000</v>
      </c>
      <c r="AW82">
        <v>2875000</v>
      </c>
      <c r="AX82">
        <v>2875000</v>
      </c>
      <c r="AY82">
        <v>2875000</v>
      </c>
      <c r="AZ82">
        <v>2875000</v>
      </c>
      <c r="BA82">
        <v>2875000</v>
      </c>
      <c r="BB82">
        <v>2875000</v>
      </c>
      <c r="BC82">
        <v>2875000</v>
      </c>
      <c r="BD82"/>
      <c r="BE82"/>
      <c r="BF82"/>
      <c r="BG82"/>
      <c r="BH82"/>
      <c r="BI82"/>
      <c r="BJ82"/>
      <c r="BK82"/>
      <c r="BL82"/>
      <c r="BM82"/>
      <c r="BN82"/>
      <c r="BO82"/>
      <c r="BP82"/>
      <c r="BQ82"/>
      <c r="BR82"/>
      <c r="BS82"/>
      <c r="BT82"/>
    </row>
    <row r="83" spans="1:72" x14ac:dyDescent="0.3">
      <c r="A83" t="s">
        <v>2518</v>
      </c>
      <c r="B83">
        <v>2980000</v>
      </c>
      <c r="C83">
        <v>2980000</v>
      </c>
      <c r="D83">
        <v>2980000</v>
      </c>
      <c r="E83">
        <v>2980000</v>
      </c>
      <c r="F83">
        <v>2980000</v>
      </c>
      <c r="G83">
        <v>2980000</v>
      </c>
      <c r="H83">
        <v>2980000</v>
      </c>
      <c r="I83">
        <v>2980000</v>
      </c>
      <c r="J83">
        <v>2980000</v>
      </c>
      <c r="K83">
        <v>2980000</v>
      </c>
      <c r="L83">
        <v>2980000</v>
      </c>
      <c r="M83">
        <v>2980000</v>
      </c>
      <c r="N83">
        <v>2980000</v>
      </c>
      <c r="O83">
        <v>2980000</v>
      </c>
      <c r="P83">
        <v>2980000</v>
      </c>
      <c r="Q83">
        <v>2980000</v>
      </c>
      <c r="R83">
        <v>2980000</v>
      </c>
      <c r="S83">
        <v>2300000</v>
      </c>
      <c r="T83">
        <v>2300000</v>
      </c>
      <c r="U83">
        <v>2300000</v>
      </c>
      <c r="V83">
        <v>2300000</v>
      </c>
      <c r="W83">
        <v>2300000</v>
      </c>
      <c r="X83">
        <v>2300000</v>
      </c>
      <c r="Y83">
        <v>2300000</v>
      </c>
      <c r="Z83">
        <v>2300000</v>
      </c>
      <c r="AA83">
        <v>2300000</v>
      </c>
      <c r="AB83">
        <v>2300000</v>
      </c>
      <c r="AC83">
        <v>2300000</v>
      </c>
      <c r="AD83">
        <v>2300000</v>
      </c>
      <c r="AE83">
        <v>2300000</v>
      </c>
      <c r="AF83">
        <v>2300000</v>
      </c>
      <c r="AG83">
        <v>2300000</v>
      </c>
      <c r="AH83">
        <v>2300000</v>
      </c>
      <c r="AI83">
        <v>2300000</v>
      </c>
      <c r="AJ83">
        <v>2300000</v>
      </c>
      <c r="AK83">
        <v>2300000</v>
      </c>
      <c r="AL83">
        <v>2300000</v>
      </c>
      <c r="AM83">
        <v>2300000</v>
      </c>
      <c r="AN83">
        <v>2300000</v>
      </c>
      <c r="AO83">
        <v>2300000</v>
      </c>
      <c r="AP83">
        <v>2300000</v>
      </c>
      <c r="AQ83">
        <v>2300000</v>
      </c>
      <c r="AR83">
        <v>2300000</v>
      </c>
      <c r="AS83">
        <v>2300000</v>
      </c>
      <c r="AT83">
        <v>2300000</v>
      </c>
      <c r="AU83">
        <v>2300000</v>
      </c>
      <c r="AV83">
        <v>2375000</v>
      </c>
      <c r="AW83">
        <v>2375000</v>
      </c>
      <c r="AX83">
        <v>2375000</v>
      </c>
      <c r="AY83">
        <v>2375000</v>
      </c>
      <c r="AZ83">
        <v>2375000</v>
      </c>
      <c r="BA83">
        <v>2375000</v>
      </c>
      <c r="BB83">
        <v>2375000</v>
      </c>
      <c r="BC83">
        <v>2375000</v>
      </c>
      <c r="BD83"/>
      <c r="BE83"/>
      <c r="BF83"/>
      <c r="BG83"/>
      <c r="BH83"/>
      <c r="BI83"/>
      <c r="BJ83"/>
      <c r="BK83"/>
      <c r="BL83"/>
      <c r="BM83"/>
      <c r="BN83"/>
      <c r="BO83"/>
      <c r="BP83"/>
      <c r="BQ83"/>
      <c r="BR83"/>
      <c r="BS83"/>
      <c r="BT83"/>
    </row>
    <row r="84" spans="1:72" x14ac:dyDescent="0.3">
      <c r="A84" t="s">
        <v>2519</v>
      </c>
      <c r="B84">
        <v>2980000</v>
      </c>
      <c r="C84">
        <v>2980000</v>
      </c>
      <c r="D84">
        <v>2980000</v>
      </c>
      <c r="E84">
        <v>2980000</v>
      </c>
      <c r="F84">
        <v>2980000</v>
      </c>
      <c r="G84">
        <v>2980000</v>
      </c>
      <c r="H84">
        <v>2980000</v>
      </c>
      <c r="I84">
        <v>2980000</v>
      </c>
      <c r="J84">
        <v>2980000</v>
      </c>
      <c r="K84">
        <v>2980000</v>
      </c>
      <c r="L84">
        <v>2980000</v>
      </c>
      <c r="M84">
        <v>2980000</v>
      </c>
      <c r="N84">
        <v>2980000</v>
      </c>
      <c r="O84">
        <v>2980000</v>
      </c>
      <c r="P84">
        <v>2980000</v>
      </c>
      <c r="Q84">
        <v>2980000</v>
      </c>
      <c r="R84">
        <v>2980000</v>
      </c>
      <c r="S84">
        <v>2300000</v>
      </c>
      <c r="T84">
        <v>2300000</v>
      </c>
      <c r="U84">
        <v>2300000</v>
      </c>
      <c r="V84">
        <v>2300000</v>
      </c>
      <c r="W84">
        <v>2300000</v>
      </c>
      <c r="X84">
        <v>2300000</v>
      </c>
      <c r="Y84">
        <v>2300000</v>
      </c>
      <c r="Z84">
        <v>2300000</v>
      </c>
      <c r="AA84">
        <v>2300000</v>
      </c>
      <c r="AB84">
        <v>2300000</v>
      </c>
      <c r="AC84">
        <v>2300000</v>
      </c>
      <c r="AD84">
        <v>2300000</v>
      </c>
      <c r="AE84">
        <v>2300000</v>
      </c>
      <c r="AF84">
        <v>2300000</v>
      </c>
      <c r="AG84">
        <v>2300000</v>
      </c>
      <c r="AH84">
        <v>2300000</v>
      </c>
      <c r="AI84">
        <v>2300000</v>
      </c>
      <c r="AJ84">
        <v>2300000</v>
      </c>
      <c r="AK84">
        <v>2300000</v>
      </c>
      <c r="AL84">
        <v>2300000</v>
      </c>
      <c r="AM84">
        <v>2300000</v>
      </c>
      <c r="AN84">
        <v>2300000</v>
      </c>
      <c r="AO84">
        <v>2300000</v>
      </c>
      <c r="AP84">
        <v>2300000</v>
      </c>
      <c r="AQ84">
        <v>2300000</v>
      </c>
      <c r="AR84">
        <v>2300000</v>
      </c>
      <c r="AS84">
        <v>2300000</v>
      </c>
      <c r="AT84">
        <v>2300000</v>
      </c>
      <c r="AU84">
        <v>2300000</v>
      </c>
      <c r="AV84">
        <v>2375000</v>
      </c>
      <c r="AW84">
        <v>2375000</v>
      </c>
      <c r="AX84">
        <v>2375000</v>
      </c>
      <c r="AY84">
        <v>2375000</v>
      </c>
      <c r="AZ84">
        <v>2375000</v>
      </c>
      <c r="BA84">
        <v>2375000</v>
      </c>
      <c r="BB84">
        <v>2375000</v>
      </c>
      <c r="BC84">
        <v>2375000</v>
      </c>
      <c r="BD84"/>
      <c r="BE84"/>
      <c r="BF84"/>
      <c r="BG84"/>
      <c r="BH84"/>
      <c r="BI84"/>
      <c r="BJ84"/>
      <c r="BK84"/>
      <c r="BL84"/>
      <c r="BM84"/>
      <c r="BN84"/>
      <c r="BO84"/>
      <c r="BP84"/>
      <c r="BQ84"/>
      <c r="BR84"/>
      <c r="BS84"/>
      <c r="BT84"/>
    </row>
    <row r="85" spans="1:72" x14ac:dyDescent="0.3">
      <c r="A85" t="s">
        <v>2520</v>
      </c>
      <c r="B85">
        <v>26412551</v>
      </c>
      <c r="C85">
        <v>26412551</v>
      </c>
      <c r="D85">
        <v>26412550.91</v>
      </c>
      <c r="E85">
        <v>26412551</v>
      </c>
      <c r="F85">
        <v>26412551</v>
      </c>
      <c r="G85">
        <v>26412551</v>
      </c>
      <c r="H85">
        <v>26412550.91</v>
      </c>
      <c r="I85">
        <v>26412551</v>
      </c>
      <c r="J85">
        <v>26412551</v>
      </c>
      <c r="K85">
        <v>26412551</v>
      </c>
      <c r="L85">
        <v>26412550.91</v>
      </c>
      <c r="M85">
        <v>26412551</v>
      </c>
      <c r="N85">
        <v>26412551</v>
      </c>
      <c r="O85">
        <v>26412551</v>
      </c>
      <c r="P85">
        <v>26412550.91</v>
      </c>
      <c r="Q85">
        <v>26412551</v>
      </c>
      <c r="R85">
        <v>26412551</v>
      </c>
      <c r="S85">
        <v>10106267</v>
      </c>
      <c r="T85">
        <v>10106266.73</v>
      </c>
      <c r="U85">
        <v>10106267</v>
      </c>
      <c r="V85">
        <v>10106267</v>
      </c>
      <c r="W85">
        <v>10106267</v>
      </c>
      <c r="X85">
        <v>10106266.73</v>
      </c>
      <c r="Y85">
        <v>10106267</v>
      </c>
      <c r="Z85">
        <v>10106267</v>
      </c>
      <c r="AA85">
        <v>10106267</v>
      </c>
      <c r="AB85">
        <v>10106266.73</v>
      </c>
      <c r="AC85">
        <v>10106267</v>
      </c>
      <c r="AD85">
        <v>10106267</v>
      </c>
      <c r="AE85">
        <v>10106267</v>
      </c>
      <c r="AF85">
        <v>10106266.73</v>
      </c>
      <c r="AG85">
        <v>10106267</v>
      </c>
      <c r="AH85">
        <v>10106267</v>
      </c>
      <c r="AI85">
        <v>10106267</v>
      </c>
      <c r="AJ85">
        <v>10106266.73</v>
      </c>
      <c r="AK85">
        <v>10106267</v>
      </c>
      <c r="AL85">
        <v>10106267</v>
      </c>
      <c r="AM85">
        <v>10106267</v>
      </c>
      <c r="AN85">
        <v>10106266.73</v>
      </c>
      <c r="AO85">
        <v>10106267</v>
      </c>
      <c r="AP85">
        <v>10106267</v>
      </c>
      <c r="AQ85">
        <v>10106267</v>
      </c>
      <c r="AR85">
        <v>10106266.73</v>
      </c>
      <c r="AS85">
        <v>10106267</v>
      </c>
      <c r="AT85">
        <v>10106267</v>
      </c>
      <c r="AU85">
        <v>10106267</v>
      </c>
      <c r="AV85">
        <v>10106266.73</v>
      </c>
      <c r="AW85">
        <v>10106267</v>
      </c>
      <c r="AX85">
        <v>10106267</v>
      </c>
      <c r="AY85">
        <v>10106267</v>
      </c>
      <c r="AZ85">
        <v>10106267</v>
      </c>
      <c r="BA85">
        <v>10106267</v>
      </c>
      <c r="BB85">
        <v>10106267</v>
      </c>
      <c r="BC85">
        <v>10106267</v>
      </c>
      <c r="BD85"/>
      <c r="BE85"/>
      <c r="BF85"/>
      <c r="BG85"/>
      <c r="BH85"/>
      <c r="BI85"/>
      <c r="BJ85"/>
      <c r="BK85"/>
      <c r="BL85"/>
      <c r="BM85"/>
      <c r="BN85"/>
      <c r="BO85"/>
      <c r="BP85"/>
      <c r="BQ85"/>
      <c r="BR85"/>
      <c r="BS85"/>
      <c r="BT85"/>
    </row>
    <row r="86" spans="1:72" x14ac:dyDescent="0.3">
      <c r="A86" t="s">
        <v>2521</v>
      </c>
      <c r="B86">
        <v>26412551</v>
      </c>
      <c r="C86">
        <v>26412551</v>
      </c>
      <c r="D86">
        <v>26412550.91</v>
      </c>
      <c r="E86">
        <v>26412551</v>
      </c>
      <c r="F86">
        <v>26412551</v>
      </c>
      <c r="G86">
        <v>26412551</v>
      </c>
      <c r="H86">
        <v>26412550.91</v>
      </c>
      <c r="I86">
        <v>26412551</v>
      </c>
      <c r="J86">
        <v>26412551</v>
      </c>
      <c r="K86">
        <v>26412551</v>
      </c>
      <c r="L86">
        <v>26412550.91</v>
      </c>
      <c r="M86">
        <v>26412551</v>
      </c>
      <c r="N86">
        <v>26412551</v>
      </c>
      <c r="O86">
        <v>26412551</v>
      </c>
      <c r="P86">
        <v>26412550.91</v>
      </c>
      <c r="Q86">
        <v>26412551</v>
      </c>
      <c r="R86">
        <v>26412551</v>
      </c>
      <c r="S86">
        <v>10106267</v>
      </c>
      <c r="T86">
        <v>10106266.73</v>
      </c>
      <c r="U86">
        <v>10106267</v>
      </c>
      <c r="V86">
        <v>10106267</v>
      </c>
      <c r="W86">
        <v>10106267</v>
      </c>
      <c r="X86">
        <v>10106266.73</v>
      </c>
      <c r="Y86">
        <v>10106267</v>
      </c>
      <c r="Z86">
        <v>10106267</v>
      </c>
      <c r="AA86">
        <v>10106267</v>
      </c>
      <c r="AB86">
        <v>10106266.73</v>
      </c>
      <c r="AC86">
        <v>10106267</v>
      </c>
      <c r="AD86">
        <v>10106267</v>
      </c>
      <c r="AE86">
        <v>10106267</v>
      </c>
      <c r="AF86">
        <v>10106266.73</v>
      </c>
      <c r="AG86">
        <v>10106267</v>
      </c>
      <c r="AH86">
        <v>10106267</v>
      </c>
      <c r="AI86">
        <v>10106267</v>
      </c>
      <c r="AJ86">
        <v>10106266.73</v>
      </c>
      <c r="AK86">
        <v>10106267</v>
      </c>
      <c r="AL86">
        <v>10106267</v>
      </c>
      <c r="AM86">
        <v>10106267</v>
      </c>
      <c r="AN86">
        <v>10106266.73</v>
      </c>
      <c r="AO86">
        <v>10106267</v>
      </c>
      <c r="AP86">
        <v>10106267</v>
      </c>
      <c r="AQ86">
        <v>10106267</v>
      </c>
      <c r="AR86">
        <v>10106266.73</v>
      </c>
      <c r="AS86">
        <v>10106267</v>
      </c>
      <c r="AT86">
        <v>10106267</v>
      </c>
      <c r="AU86">
        <v>10106267</v>
      </c>
      <c r="AV86">
        <v>10106266.73</v>
      </c>
      <c r="AW86">
        <v>10106267</v>
      </c>
      <c r="AX86">
        <v>10106267</v>
      </c>
      <c r="AY86">
        <v>10106267</v>
      </c>
      <c r="AZ86">
        <v>10106267</v>
      </c>
      <c r="BA86">
        <v>10106267</v>
      </c>
      <c r="BB86">
        <v>10106267</v>
      </c>
      <c r="BC86">
        <v>10106267</v>
      </c>
      <c r="BD86"/>
      <c r="BE86"/>
      <c r="BF86"/>
      <c r="BG86"/>
      <c r="BH86"/>
      <c r="BI86"/>
      <c r="BJ86"/>
      <c r="BK86"/>
      <c r="BL86"/>
      <c r="BM86"/>
      <c r="BN86"/>
      <c r="BO86"/>
      <c r="BP86"/>
      <c r="BQ86"/>
      <c r="BR86"/>
      <c r="BS86"/>
      <c r="BT86"/>
    </row>
    <row r="87" spans="1:72" x14ac:dyDescent="0.3">
      <c r="A87" t="s">
        <v>2523</v>
      </c>
      <c r="B87">
        <v>11557994</v>
      </c>
      <c r="C87">
        <v>10110995</v>
      </c>
      <c r="D87">
        <v>11731755.029999999</v>
      </c>
      <c r="E87">
        <v>10826024</v>
      </c>
      <c r="F87">
        <v>9927608</v>
      </c>
      <c r="G87">
        <v>8903424</v>
      </c>
      <c r="H87">
        <v>9273490.5299999993</v>
      </c>
      <c r="I87">
        <v>9020407</v>
      </c>
      <c r="J87">
        <v>9276762</v>
      </c>
      <c r="K87">
        <v>8639439</v>
      </c>
      <c r="L87">
        <v>8725610.5399999991</v>
      </c>
      <c r="M87">
        <v>8423975</v>
      </c>
      <c r="N87">
        <v>8728601</v>
      </c>
      <c r="O87">
        <v>7705187</v>
      </c>
      <c r="P87">
        <v>8068233.75</v>
      </c>
      <c r="Q87">
        <v>7688973</v>
      </c>
      <c r="R87">
        <v>8889266</v>
      </c>
      <c r="S87">
        <v>8643499</v>
      </c>
      <c r="T87">
        <v>9708852.0600000005</v>
      </c>
      <c r="U87">
        <v>9239807</v>
      </c>
      <c r="V87">
        <v>10624696</v>
      </c>
      <c r="W87">
        <v>11015212</v>
      </c>
      <c r="X87">
        <v>9652425.4299999997</v>
      </c>
      <c r="Y87">
        <v>8694371</v>
      </c>
      <c r="Z87">
        <v>9711804</v>
      </c>
      <c r="AA87">
        <v>9915235</v>
      </c>
      <c r="AB87">
        <v>8522939.9100000001</v>
      </c>
      <c r="AC87">
        <v>7867526</v>
      </c>
      <c r="AD87">
        <v>8655611</v>
      </c>
      <c r="AE87">
        <v>8793025</v>
      </c>
      <c r="AF87">
        <v>6890439.1600000001</v>
      </c>
      <c r="AG87">
        <v>6138719</v>
      </c>
      <c r="AH87">
        <v>6767040</v>
      </c>
      <c r="AI87">
        <v>6532449</v>
      </c>
      <c r="AJ87">
        <v>5314492.18</v>
      </c>
      <c r="AK87">
        <v>4558491</v>
      </c>
      <c r="AL87">
        <v>5376379</v>
      </c>
      <c r="AM87">
        <v>5947093</v>
      </c>
      <c r="AN87">
        <v>4668493.96</v>
      </c>
      <c r="AO87">
        <v>4421277</v>
      </c>
      <c r="AP87">
        <v>5163443</v>
      </c>
      <c r="AQ87">
        <v>5256973</v>
      </c>
      <c r="AR87">
        <v>4140600.67</v>
      </c>
      <c r="AS87">
        <v>3570211</v>
      </c>
      <c r="AT87">
        <v>4366276</v>
      </c>
      <c r="AU87">
        <v>4784815</v>
      </c>
      <c r="AV87">
        <v>5603659.2300000004</v>
      </c>
      <c r="AW87">
        <v>4898889</v>
      </c>
      <c r="AX87">
        <v>5536909</v>
      </c>
      <c r="AY87">
        <v>5877097</v>
      </c>
      <c r="AZ87">
        <v>5072252</v>
      </c>
      <c r="BA87">
        <v>4396499</v>
      </c>
      <c r="BB87">
        <v>5176510</v>
      </c>
      <c r="BC87">
        <v>6133445</v>
      </c>
      <c r="BD87"/>
      <c r="BE87"/>
      <c r="BF87"/>
      <c r="BG87"/>
      <c r="BH87"/>
      <c r="BI87"/>
      <c r="BJ87"/>
      <c r="BK87"/>
      <c r="BL87"/>
      <c r="BM87"/>
      <c r="BN87"/>
      <c r="BO87"/>
      <c r="BP87"/>
      <c r="BQ87"/>
      <c r="BR87"/>
      <c r="BS87"/>
      <c r="BT87"/>
    </row>
    <row r="88" spans="1:72" x14ac:dyDescent="0.3">
      <c r="A88" t="s">
        <v>2524</v>
      </c>
      <c r="B88">
        <v>300000</v>
      </c>
      <c r="C88">
        <v>300000</v>
      </c>
      <c r="D88">
        <v>300000</v>
      </c>
      <c r="E88">
        <v>300000</v>
      </c>
      <c r="F88">
        <v>300000</v>
      </c>
      <c r="G88">
        <v>300000</v>
      </c>
      <c r="H88">
        <v>300000</v>
      </c>
      <c r="I88">
        <v>300000</v>
      </c>
      <c r="J88">
        <v>300000</v>
      </c>
      <c r="K88">
        <v>300000</v>
      </c>
      <c r="L88">
        <v>300000</v>
      </c>
      <c r="M88">
        <v>300000</v>
      </c>
      <c r="N88">
        <v>300000</v>
      </c>
      <c r="O88">
        <v>300000</v>
      </c>
      <c r="P88">
        <v>300000</v>
      </c>
      <c r="Q88">
        <v>300000</v>
      </c>
      <c r="R88">
        <v>300000</v>
      </c>
      <c r="S88">
        <v>300000</v>
      </c>
      <c r="T88">
        <v>300000</v>
      </c>
      <c r="U88">
        <v>300000</v>
      </c>
      <c r="V88">
        <v>300000</v>
      </c>
      <c r="W88">
        <v>300000</v>
      </c>
      <c r="X88">
        <v>300000</v>
      </c>
      <c r="Y88">
        <v>300000</v>
      </c>
      <c r="Z88">
        <v>300000</v>
      </c>
      <c r="AA88">
        <v>300000</v>
      </c>
      <c r="AB88">
        <v>300000</v>
      </c>
      <c r="AC88">
        <v>300000</v>
      </c>
      <c r="AD88">
        <v>300000</v>
      </c>
      <c r="AE88">
        <v>300000</v>
      </c>
      <c r="AF88">
        <v>300000</v>
      </c>
      <c r="AG88">
        <v>300000</v>
      </c>
      <c r="AH88">
        <v>300000</v>
      </c>
      <c r="AI88">
        <v>300000</v>
      </c>
      <c r="AJ88">
        <v>300000</v>
      </c>
      <c r="AK88">
        <v>300000</v>
      </c>
      <c r="AL88">
        <v>300000</v>
      </c>
      <c r="AM88">
        <v>300000</v>
      </c>
      <c r="AN88">
        <v>300000</v>
      </c>
      <c r="AO88">
        <v>300000</v>
      </c>
      <c r="AP88">
        <v>300000</v>
      </c>
      <c r="AQ88">
        <v>300000</v>
      </c>
      <c r="AR88">
        <v>300000</v>
      </c>
      <c r="AS88">
        <v>300000</v>
      </c>
      <c r="AT88">
        <v>300000</v>
      </c>
      <c r="AU88">
        <v>300000</v>
      </c>
      <c r="AV88">
        <v>2010643.75</v>
      </c>
      <c r="AW88">
        <v>2010644</v>
      </c>
      <c r="AX88">
        <v>2010644</v>
      </c>
      <c r="AY88">
        <v>2010644</v>
      </c>
      <c r="AZ88">
        <v>2010644</v>
      </c>
      <c r="BA88">
        <v>2010644</v>
      </c>
      <c r="BB88">
        <v>2010644</v>
      </c>
      <c r="BC88">
        <v>2010644</v>
      </c>
      <c r="BD88"/>
      <c r="BE88"/>
      <c r="BF88"/>
      <c r="BG88"/>
      <c r="BH88"/>
      <c r="BI88"/>
      <c r="BJ88"/>
      <c r="BK88"/>
      <c r="BL88"/>
      <c r="BM88"/>
      <c r="BN88"/>
      <c r="BO88"/>
      <c r="BP88"/>
      <c r="BQ88"/>
      <c r="BR88"/>
      <c r="BS88"/>
      <c r="BT88"/>
    </row>
    <row r="89" spans="1:72" x14ac:dyDescent="0.3">
      <c r="A89" t="s">
        <v>2525</v>
      </c>
      <c r="B89">
        <v>300000</v>
      </c>
      <c r="C89">
        <v>300000</v>
      </c>
      <c r="D89">
        <v>300000</v>
      </c>
      <c r="E89">
        <v>300000</v>
      </c>
      <c r="F89">
        <v>300000</v>
      </c>
      <c r="G89">
        <v>300000</v>
      </c>
      <c r="H89">
        <v>300000</v>
      </c>
      <c r="I89">
        <v>300000</v>
      </c>
      <c r="J89">
        <v>300000</v>
      </c>
      <c r="K89">
        <v>300000</v>
      </c>
      <c r="L89">
        <v>300000</v>
      </c>
      <c r="M89">
        <v>300000</v>
      </c>
      <c r="N89">
        <v>300000</v>
      </c>
      <c r="O89">
        <v>300000</v>
      </c>
      <c r="P89">
        <v>300000</v>
      </c>
      <c r="Q89">
        <v>300000</v>
      </c>
      <c r="R89">
        <v>300000</v>
      </c>
      <c r="S89">
        <v>300000</v>
      </c>
      <c r="T89">
        <v>300000</v>
      </c>
      <c r="U89">
        <v>300000</v>
      </c>
      <c r="V89">
        <v>300000</v>
      </c>
      <c r="W89">
        <v>300000</v>
      </c>
      <c r="X89">
        <v>300000</v>
      </c>
      <c r="Y89">
        <v>300000</v>
      </c>
      <c r="Z89">
        <v>300000</v>
      </c>
      <c r="AA89">
        <v>300000</v>
      </c>
      <c r="AB89">
        <v>300000</v>
      </c>
      <c r="AC89">
        <v>300000</v>
      </c>
      <c r="AD89">
        <v>300000</v>
      </c>
      <c r="AE89">
        <v>300000</v>
      </c>
      <c r="AF89">
        <v>300000</v>
      </c>
      <c r="AG89">
        <v>300000</v>
      </c>
      <c r="AH89">
        <v>300000</v>
      </c>
      <c r="AI89">
        <v>300000</v>
      </c>
      <c r="AJ89">
        <v>300000</v>
      </c>
      <c r="AK89">
        <v>300000</v>
      </c>
      <c r="AL89">
        <v>300000</v>
      </c>
      <c r="AM89">
        <v>300000</v>
      </c>
      <c r="AN89">
        <v>300000</v>
      </c>
      <c r="AO89">
        <v>300000</v>
      </c>
      <c r="AP89">
        <v>300000</v>
      </c>
      <c r="AQ89">
        <v>300000</v>
      </c>
      <c r="AR89">
        <v>300000</v>
      </c>
      <c r="AS89">
        <v>300000</v>
      </c>
      <c r="AT89">
        <v>300000</v>
      </c>
      <c r="AU89">
        <v>300000</v>
      </c>
      <c r="AV89">
        <v>300000</v>
      </c>
      <c r="AW89">
        <v>300000</v>
      </c>
      <c r="AX89">
        <v>300000</v>
      </c>
      <c r="AY89">
        <v>300000</v>
      </c>
      <c r="AZ89">
        <v>300000</v>
      </c>
      <c r="BA89">
        <v>300000</v>
      </c>
      <c r="BB89">
        <v>300000</v>
      </c>
      <c r="BC89">
        <v>300000</v>
      </c>
      <c r="BD89"/>
      <c r="BE89"/>
      <c r="BF89"/>
      <c r="BG89"/>
      <c r="BH89"/>
      <c r="BI89"/>
      <c r="BJ89"/>
      <c r="BK89"/>
      <c r="BL89"/>
      <c r="BM89"/>
      <c r="BN89"/>
      <c r="BO89"/>
      <c r="BP89"/>
      <c r="BQ89"/>
      <c r="BR89"/>
      <c r="BS89"/>
      <c r="BT89"/>
    </row>
    <row r="90" spans="1:72" x14ac:dyDescent="0.3">
      <c r="A90" t="s">
        <v>3599</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1710643.75</v>
      </c>
      <c r="AW90">
        <v>1710644</v>
      </c>
      <c r="AX90">
        <v>1710644</v>
      </c>
      <c r="AY90">
        <v>0</v>
      </c>
      <c r="AZ90">
        <v>0</v>
      </c>
      <c r="BA90">
        <v>0</v>
      </c>
      <c r="BB90">
        <v>0</v>
      </c>
      <c r="BC90">
        <v>0</v>
      </c>
      <c r="BD90"/>
      <c r="BE90"/>
      <c r="BF90"/>
      <c r="BG90"/>
      <c r="BH90"/>
      <c r="BI90"/>
      <c r="BJ90"/>
      <c r="BK90"/>
      <c r="BL90"/>
      <c r="BM90"/>
      <c r="BN90"/>
      <c r="BO90"/>
      <c r="BP90"/>
      <c r="BQ90"/>
      <c r="BR90"/>
      <c r="BS90"/>
      <c r="BT90"/>
    </row>
    <row r="91" spans="1:72" x14ac:dyDescent="0.3">
      <c r="A91" t="s">
        <v>3600</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1710644</v>
      </c>
      <c r="AZ91">
        <v>1710644</v>
      </c>
      <c r="BA91">
        <v>1710644</v>
      </c>
      <c r="BB91">
        <v>1710644</v>
      </c>
      <c r="BC91">
        <v>1710644</v>
      </c>
      <c r="BD91"/>
      <c r="BE91"/>
      <c r="BF91"/>
      <c r="BG91"/>
      <c r="BH91"/>
      <c r="BI91"/>
      <c r="BJ91"/>
      <c r="BK91"/>
      <c r="BL91"/>
      <c r="BM91"/>
      <c r="BN91"/>
      <c r="BO91"/>
      <c r="BP91"/>
      <c r="BQ91"/>
      <c r="BR91"/>
      <c r="BS91"/>
      <c r="BT91"/>
    </row>
    <row r="92" spans="1:72" x14ac:dyDescent="0.3">
      <c r="A92" t="s">
        <v>805</v>
      </c>
      <c r="B92">
        <v>11257994</v>
      </c>
      <c r="C92">
        <v>9810995</v>
      </c>
      <c r="D92">
        <v>11431755.029999999</v>
      </c>
      <c r="E92">
        <v>10526024</v>
      </c>
      <c r="F92">
        <v>9627608</v>
      </c>
      <c r="G92">
        <v>8603424</v>
      </c>
      <c r="H92">
        <v>8973490.5299999993</v>
      </c>
      <c r="I92">
        <v>8720407</v>
      </c>
      <c r="J92">
        <v>8976762</v>
      </c>
      <c r="K92">
        <v>8339439</v>
      </c>
      <c r="L92">
        <v>8425610.5399999991</v>
      </c>
      <c r="M92">
        <v>8123975</v>
      </c>
      <c r="N92">
        <v>8428601</v>
      </c>
      <c r="O92">
        <v>7405187</v>
      </c>
      <c r="P92">
        <v>7768233.75</v>
      </c>
      <c r="Q92">
        <v>7388973</v>
      </c>
      <c r="R92">
        <v>8589266</v>
      </c>
      <c r="S92">
        <v>8343499</v>
      </c>
      <c r="T92">
        <v>9408852.0600000005</v>
      </c>
      <c r="U92">
        <v>8939807</v>
      </c>
      <c r="V92">
        <v>10324696</v>
      </c>
      <c r="W92">
        <v>10715212</v>
      </c>
      <c r="X92">
        <v>9352425.4299999997</v>
      </c>
      <c r="Y92">
        <v>8394371</v>
      </c>
      <c r="Z92">
        <v>9411804</v>
      </c>
      <c r="AA92">
        <v>9615235</v>
      </c>
      <c r="AB92">
        <v>8222939.9100000001</v>
      </c>
      <c r="AC92">
        <v>7567526</v>
      </c>
      <c r="AD92">
        <v>8355611</v>
      </c>
      <c r="AE92">
        <v>8493025</v>
      </c>
      <c r="AF92">
        <v>6590439.1600000001</v>
      </c>
      <c r="AG92">
        <v>5838719</v>
      </c>
      <c r="AH92">
        <v>6467040</v>
      </c>
      <c r="AI92">
        <v>6232449</v>
      </c>
      <c r="AJ92">
        <v>5014492.18</v>
      </c>
      <c r="AK92">
        <v>4258491</v>
      </c>
      <c r="AL92">
        <v>5076379</v>
      </c>
      <c r="AM92">
        <v>5647093</v>
      </c>
      <c r="AN92">
        <v>4368493.96</v>
      </c>
      <c r="AO92">
        <v>4121277</v>
      </c>
      <c r="AP92">
        <v>4863443</v>
      </c>
      <c r="AQ92">
        <v>4956973</v>
      </c>
      <c r="AR92">
        <v>3840600.67</v>
      </c>
      <c r="AS92">
        <v>3270211</v>
      </c>
      <c r="AT92">
        <v>4066276</v>
      </c>
      <c r="AU92">
        <v>4484815</v>
      </c>
      <c r="AV92">
        <v>3593015.48</v>
      </c>
      <c r="AW92">
        <v>2888245</v>
      </c>
      <c r="AX92">
        <v>3526265</v>
      </c>
      <c r="AY92">
        <v>3866453</v>
      </c>
      <c r="AZ92">
        <v>3061608</v>
      </c>
      <c r="BA92">
        <v>2385855</v>
      </c>
      <c r="BB92">
        <v>3165866</v>
      </c>
      <c r="BC92">
        <v>4122801</v>
      </c>
      <c r="BD92"/>
      <c r="BE92"/>
      <c r="BF92"/>
      <c r="BG92"/>
      <c r="BH92"/>
      <c r="BI92"/>
      <c r="BJ92"/>
      <c r="BK92"/>
      <c r="BL92"/>
      <c r="BM92"/>
      <c r="BN92"/>
      <c r="BO92"/>
      <c r="BP92"/>
      <c r="BQ92"/>
      <c r="BR92"/>
      <c r="BS92"/>
      <c r="BT92"/>
    </row>
    <row r="93" spans="1:72" x14ac:dyDescent="0.3">
      <c r="A93" t="s">
        <v>3074</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1710643.75</v>
      </c>
      <c r="AW93">
        <v>1710644</v>
      </c>
      <c r="AX93">
        <v>1710644</v>
      </c>
      <c r="AY93">
        <v>1710644</v>
      </c>
      <c r="AZ93">
        <v>1710644</v>
      </c>
      <c r="BA93">
        <v>1710644</v>
      </c>
      <c r="BB93">
        <v>1710644</v>
      </c>
      <c r="BC93">
        <v>1710644</v>
      </c>
      <c r="BD93"/>
      <c r="BE93"/>
      <c r="BF93"/>
      <c r="BG93"/>
      <c r="BH93"/>
      <c r="BI93"/>
      <c r="BJ93"/>
      <c r="BK93"/>
      <c r="BL93"/>
      <c r="BM93"/>
      <c r="BN93"/>
      <c r="BO93"/>
      <c r="BP93"/>
      <c r="BQ93"/>
      <c r="BR93"/>
      <c r="BS93"/>
      <c r="BT93"/>
    </row>
    <row r="94" spans="1:72" x14ac:dyDescent="0.3">
      <c r="A94" t="s">
        <v>2526</v>
      </c>
      <c r="B94">
        <v>-6358829</v>
      </c>
      <c r="C94">
        <v>-7047647</v>
      </c>
      <c r="D94">
        <v>-7760145.7599999998</v>
      </c>
      <c r="E94">
        <v>-6287040</v>
      </c>
      <c r="F94">
        <v>-6994777</v>
      </c>
      <c r="G94">
        <v>-5885718</v>
      </c>
      <c r="H94">
        <v>-7272134.1500000004</v>
      </c>
      <c r="I94">
        <v>-6613804</v>
      </c>
      <c r="J94">
        <v>-6294633</v>
      </c>
      <c r="K94">
        <v>-5280474</v>
      </c>
      <c r="L94">
        <v>-5087690.0199999996</v>
      </c>
      <c r="M94">
        <v>-4488107</v>
      </c>
      <c r="N94">
        <v>-2781168</v>
      </c>
      <c r="O94">
        <v>-4175121</v>
      </c>
      <c r="P94">
        <v>-2997198.9</v>
      </c>
      <c r="Q94">
        <v>-1488345</v>
      </c>
      <c r="R94">
        <v>-1201023</v>
      </c>
      <c r="S94">
        <v>-846488</v>
      </c>
      <c r="T94">
        <v>28151.24</v>
      </c>
      <c r="U94">
        <v>-23631</v>
      </c>
      <c r="V94">
        <v>27276</v>
      </c>
      <c r="W94">
        <v>31465</v>
      </c>
      <c r="X94">
        <v>33190.42</v>
      </c>
      <c r="Y94">
        <v>23531</v>
      </c>
      <c r="Z94">
        <v>-33314</v>
      </c>
      <c r="AA94">
        <v>-5844</v>
      </c>
      <c r="AB94">
        <v>-32825.24</v>
      </c>
      <c r="AC94">
        <v>-29592</v>
      </c>
      <c r="AD94">
        <v>-33429</v>
      </c>
      <c r="AE94">
        <v>-23883</v>
      </c>
      <c r="AF94">
        <v>-58654.26</v>
      </c>
      <c r="AG94">
        <v>-84365</v>
      </c>
      <c r="AH94">
        <v>-106135</v>
      </c>
      <c r="AI94">
        <v>-85861</v>
      </c>
      <c r="AJ94">
        <v>-74758.210000000006</v>
      </c>
      <c r="AK94">
        <v>-56454</v>
      </c>
      <c r="AL94">
        <v>-77433</v>
      </c>
      <c r="AM94">
        <v>-69511</v>
      </c>
      <c r="AN94">
        <v>-72080.600000000006</v>
      </c>
      <c r="AO94">
        <v>-73809</v>
      </c>
      <c r="AP94">
        <v>-83570</v>
      </c>
      <c r="AQ94">
        <v>-5585</v>
      </c>
      <c r="AR94">
        <v>-9698.36</v>
      </c>
      <c r="AS94">
        <v>-3954</v>
      </c>
      <c r="AT94">
        <v>-2309</v>
      </c>
      <c r="AU94">
        <v>-2399</v>
      </c>
      <c r="AV94">
        <v>-1743.57</v>
      </c>
      <c r="AW94">
        <v>-1687</v>
      </c>
      <c r="AX94">
        <v>-1565</v>
      </c>
      <c r="AY94">
        <v>-836</v>
      </c>
      <c r="AZ94">
        <v>-1030</v>
      </c>
      <c r="BA94">
        <v>-1504</v>
      </c>
      <c r="BB94">
        <v>795</v>
      </c>
      <c r="BC94">
        <v>143</v>
      </c>
      <c r="BD94"/>
      <c r="BE94"/>
      <c r="BF94"/>
      <c r="BG94"/>
      <c r="BH94"/>
      <c r="BI94"/>
      <c r="BJ94"/>
      <c r="BK94"/>
      <c r="BL94"/>
      <c r="BM94"/>
      <c r="BN94"/>
      <c r="BO94"/>
      <c r="BP94"/>
      <c r="BQ94"/>
      <c r="BR94"/>
      <c r="BS94"/>
      <c r="BT94"/>
    </row>
    <row r="95" spans="1:72" x14ac:dyDescent="0.3">
      <c r="A95" t="s">
        <v>2527</v>
      </c>
      <c r="B95">
        <v>0</v>
      </c>
      <c r="C95">
        <v>0</v>
      </c>
      <c r="D95">
        <v>-124012.16</v>
      </c>
      <c r="E95">
        <v>-146506</v>
      </c>
      <c r="F95">
        <v>-163954</v>
      </c>
      <c r="G95">
        <v>-162311</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-6153.28</v>
      </c>
      <c r="AS95">
        <v>0</v>
      </c>
      <c r="AT95">
        <v>0</v>
      </c>
      <c r="AU95">
        <v>0</v>
      </c>
      <c r="AV95">
        <v>0</v>
      </c>
      <c r="AW95">
        <v>0</v>
      </c>
      <c r="AX95">
        <v>0</v>
      </c>
      <c r="AY95">
        <v>0</v>
      </c>
      <c r="AZ95">
        <v>0</v>
      </c>
      <c r="BA95">
        <v>0</v>
      </c>
      <c r="BB95">
        <v>0</v>
      </c>
      <c r="BC95">
        <v>0</v>
      </c>
      <c r="BD95"/>
      <c r="BE95"/>
      <c r="BF95"/>
      <c r="BG95"/>
      <c r="BH95"/>
      <c r="BI95"/>
      <c r="BJ95"/>
      <c r="BK95"/>
      <c r="BL95"/>
      <c r="BM95"/>
      <c r="BN95"/>
      <c r="BO95"/>
      <c r="BP95"/>
      <c r="BQ95"/>
      <c r="BR95"/>
      <c r="BS95"/>
      <c r="BT95"/>
    </row>
    <row r="96" spans="1:72" x14ac:dyDescent="0.3">
      <c r="A96" t="s">
        <v>3601</v>
      </c>
      <c r="B96">
        <v>0</v>
      </c>
      <c r="C96">
        <v>0</v>
      </c>
      <c r="D96">
        <v>-124012.16</v>
      </c>
      <c r="E96">
        <v>-146506</v>
      </c>
      <c r="F96">
        <v>-163954</v>
      </c>
      <c r="G96">
        <v>-162311</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-6153.28</v>
      </c>
      <c r="AS96">
        <v>0</v>
      </c>
      <c r="AT96">
        <v>0</v>
      </c>
      <c r="AU96">
        <v>0</v>
      </c>
      <c r="AV96">
        <v>0</v>
      </c>
      <c r="AW96">
        <v>0</v>
      </c>
      <c r="AX96">
        <v>0</v>
      </c>
      <c r="AY96">
        <v>0</v>
      </c>
      <c r="AZ96">
        <v>0</v>
      </c>
      <c r="BA96">
        <v>0</v>
      </c>
      <c r="BB96">
        <v>0</v>
      </c>
      <c r="BC96">
        <v>0</v>
      </c>
      <c r="BD96"/>
      <c r="BE96"/>
      <c r="BF96"/>
      <c r="BG96"/>
      <c r="BH96"/>
      <c r="BI96"/>
      <c r="BJ96"/>
      <c r="BK96"/>
      <c r="BL96"/>
      <c r="BM96"/>
      <c r="BN96"/>
      <c r="BO96"/>
      <c r="BP96"/>
      <c r="BQ96"/>
      <c r="BR96"/>
      <c r="BS96"/>
      <c r="BT96"/>
    </row>
    <row r="97" spans="1:72" x14ac:dyDescent="0.3">
      <c r="A97" t="s">
        <v>2531</v>
      </c>
      <c r="B97">
        <v>0</v>
      </c>
      <c r="C97">
        <v>0</v>
      </c>
      <c r="D97">
        <v>-7636133.5999999996</v>
      </c>
      <c r="E97">
        <v>-6140534</v>
      </c>
      <c r="F97">
        <v>-6830823</v>
      </c>
      <c r="G97">
        <v>-5723407</v>
      </c>
      <c r="H97">
        <v>-7272134.1500000004</v>
      </c>
      <c r="I97">
        <v>-6613804</v>
      </c>
      <c r="J97">
        <v>-6294633</v>
      </c>
      <c r="K97">
        <v>0</v>
      </c>
      <c r="L97">
        <v>0</v>
      </c>
      <c r="M97">
        <v>0</v>
      </c>
      <c r="N97">
        <v>0</v>
      </c>
      <c r="O97">
        <v>-4175121</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-3545.08</v>
      </c>
      <c r="AS97">
        <v>-3954</v>
      </c>
      <c r="AT97">
        <v>-2309</v>
      </c>
      <c r="AU97">
        <v>-2399</v>
      </c>
      <c r="AV97">
        <v>-1743.57</v>
      </c>
      <c r="AW97">
        <v>-1687</v>
      </c>
      <c r="AX97">
        <v>-1565</v>
      </c>
      <c r="AY97">
        <v>-836</v>
      </c>
      <c r="AZ97">
        <v>-1030</v>
      </c>
      <c r="BA97">
        <v>-1504</v>
      </c>
      <c r="BB97">
        <v>-1676</v>
      </c>
      <c r="BC97">
        <v>143</v>
      </c>
      <c r="BD97"/>
      <c r="BE97"/>
      <c r="BF97"/>
      <c r="BG97"/>
      <c r="BH97"/>
      <c r="BI97"/>
      <c r="BJ97"/>
      <c r="BK97"/>
      <c r="BL97"/>
      <c r="BM97"/>
      <c r="BN97"/>
      <c r="BO97"/>
      <c r="BP97"/>
      <c r="BQ97"/>
      <c r="BR97"/>
      <c r="BS97"/>
      <c r="BT97"/>
    </row>
    <row r="98" spans="1:72" x14ac:dyDescent="0.3">
      <c r="A98" t="s">
        <v>2532</v>
      </c>
      <c r="B98">
        <v>-6358829</v>
      </c>
      <c r="C98">
        <v>-7047647</v>
      </c>
      <c r="D98">
        <v>0</v>
      </c>
      <c r="E98">
        <v>0</v>
      </c>
      <c r="F98">
        <v>0</v>
      </c>
      <c r="G98">
        <v>0</v>
      </c>
      <c r="H98">
        <v>0</v>
      </c>
      <c r="I98">
        <v>0</v>
      </c>
      <c r="J98">
        <v>0</v>
      </c>
      <c r="K98">
        <v>-5280474</v>
      </c>
      <c r="L98">
        <v>-5087690.0199999996</v>
      </c>
      <c r="M98">
        <v>0</v>
      </c>
      <c r="N98">
        <v>-2781168</v>
      </c>
      <c r="O98">
        <v>0</v>
      </c>
      <c r="P98">
        <v>-2997198.9</v>
      </c>
      <c r="Q98">
        <v>-1488345</v>
      </c>
      <c r="R98">
        <v>-1201023</v>
      </c>
      <c r="S98">
        <v>-846488</v>
      </c>
      <c r="T98">
        <v>28151.24</v>
      </c>
      <c r="U98">
        <v>-23631</v>
      </c>
      <c r="V98">
        <v>27276</v>
      </c>
      <c r="W98">
        <v>31465</v>
      </c>
      <c r="X98">
        <v>33190.42</v>
      </c>
      <c r="Y98">
        <v>23531</v>
      </c>
      <c r="Z98">
        <v>-33314</v>
      </c>
      <c r="AA98">
        <v>-5844</v>
      </c>
      <c r="AB98">
        <v>-32825.24</v>
      </c>
      <c r="AC98">
        <v>-29592</v>
      </c>
      <c r="AD98">
        <v>-33429</v>
      </c>
      <c r="AE98">
        <v>-23883</v>
      </c>
      <c r="AF98">
        <v>-58654.26</v>
      </c>
      <c r="AG98">
        <v>-84365</v>
      </c>
      <c r="AH98">
        <v>-106135</v>
      </c>
      <c r="AI98">
        <v>-85861</v>
      </c>
      <c r="AJ98">
        <v>-74758.210000000006</v>
      </c>
      <c r="AK98">
        <v>-56454</v>
      </c>
      <c r="AL98">
        <v>-77433</v>
      </c>
      <c r="AM98">
        <v>-69511</v>
      </c>
      <c r="AN98">
        <v>-72080.600000000006</v>
      </c>
      <c r="AO98">
        <v>-73809</v>
      </c>
      <c r="AP98">
        <v>-83570</v>
      </c>
      <c r="AQ98">
        <v>-5585</v>
      </c>
      <c r="AR98">
        <v>0</v>
      </c>
      <c r="AS98">
        <v>0</v>
      </c>
      <c r="AT98">
        <v>0</v>
      </c>
      <c r="AU98">
        <v>0</v>
      </c>
      <c r="AV98">
        <v>0</v>
      </c>
      <c r="AW98">
        <v>0</v>
      </c>
      <c r="AX98">
        <v>0</v>
      </c>
      <c r="AY98">
        <v>0</v>
      </c>
      <c r="AZ98">
        <v>0</v>
      </c>
      <c r="BA98">
        <v>0</v>
      </c>
      <c r="BB98">
        <v>2471</v>
      </c>
      <c r="BC98">
        <v>0</v>
      </c>
      <c r="BD98"/>
      <c r="BE98"/>
      <c r="BF98"/>
      <c r="BG98"/>
      <c r="BH98"/>
      <c r="BI98"/>
      <c r="BJ98"/>
      <c r="BK98"/>
      <c r="BL98"/>
      <c r="BM98"/>
      <c r="BN98"/>
      <c r="BO98"/>
      <c r="BP98"/>
      <c r="BQ98"/>
      <c r="BR98"/>
      <c r="BS98"/>
      <c r="BT98"/>
    </row>
    <row r="99" spans="1:72" x14ac:dyDescent="0.3">
      <c r="A99" t="s">
        <v>806</v>
      </c>
      <c r="B99">
        <v>34591716</v>
      </c>
      <c r="C99">
        <v>32455899</v>
      </c>
      <c r="D99">
        <v>33364160.18</v>
      </c>
      <c r="E99">
        <v>33931535</v>
      </c>
      <c r="F99">
        <v>32325382</v>
      </c>
      <c r="G99">
        <v>32410257</v>
      </c>
      <c r="H99">
        <v>31393907.289999999</v>
      </c>
      <c r="I99">
        <v>31799154</v>
      </c>
      <c r="J99">
        <v>32374680</v>
      </c>
      <c r="K99">
        <v>32751516</v>
      </c>
      <c r="L99">
        <v>33030471.43</v>
      </c>
      <c r="M99">
        <v>33328419</v>
      </c>
      <c r="N99">
        <v>35339984</v>
      </c>
      <c r="O99">
        <v>32922617</v>
      </c>
      <c r="P99">
        <v>34463585.770000003</v>
      </c>
      <c r="Q99">
        <v>35593179</v>
      </c>
      <c r="R99">
        <v>37080794</v>
      </c>
      <c r="S99">
        <v>20203278</v>
      </c>
      <c r="T99">
        <v>22143270.030000001</v>
      </c>
      <c r="U99">
        <v>21622443</v>
      </c>
      <c r="V99">
        <v>23058239</v>
      </c>
      <c r="W99">
        <v>23452944</v>
      </c>
      <c r="X99">
        <v>22091882.57</v>
      </c>
      <c r="Y99">
        <v>21124169</v>
      </c>
      <c r="Z99">
        <v>22084757</v>
      </c>
      <c r="AA99">
        <v>22315658</v>
      </c>
      <c r="AB99">
        <v>20896381.399999999</v>
      </c>
      <c r="AC99">
        <v>20244201</v>
      </c>
      <c r="AD99">
        <v>21028449</v>
      </c>
      <c r="AE99">
        <v>21175409</v>
      </c>
      <c r="AF99">
        <v>19238051.629999999</v>
      </c>
      <c r="AG99">
        <v>18460621</v>
      </c>
      <c r="AH99">
        <v>19067172</v>
      </c>
      <c r="AI99">
        <v>18852855</v>
      </c>
      <c r="AJ99">
        <v>17646000.699999999</v>
      </c>
      <c r="AK99">
        <v>16908304</v>
      </c>
      <c r="AL99">
        <v>17705213</v>
      </c>
      <c r="AM99">
        <v>18283849</v>
      </c>
      <c r="AN99">
        <v>17002680.09</v>
      </c>
      <c r="AO99">
        <v>16753735</v>
      </c>
      <c r="AP99">
        <v>17486140</v>
      </c>
      <c r="AQ99">
        <v>17657655</v>
      </c>
      <c r="AR99">
        <v>16537169.039999999</v>
      </c>
      <c r="AS99">
        <v>15972524</v>
      </c>
      <c r="AT99">
        <v>16770234</v>
      </c>
      <c r="AU99">
        <v>17188683</v>
      </c>
      <c r="AV99">
        <v>16372538.65</v>
      </c>
      <c r="AW99">
        <v>15667825</v>
      </c>
      <c r="AX99">
        <v>16305967</v>
      </c>
      <c r="AY99">
        <v>16646884</v>
      </c>
      <c r="AZ99">
        <v>15841845</v>
      </c>
      <c r="BA99">
        <v>15165618</v>
      </c>
      <c r="BB99">
        <v>15947928</v>
      </c>
      <c r="BC99">
        <v>16904211</v>
      </c>
      <c r="BD99"/>
      <c r="BE99"/>
      <c r="BF99"/>
      <c r="BG99"/>
      <c r="BH99"/>
      <c r="BI99"/>
      <c r="BJ99"/>
      <c r="BK99"/>
      <c r="BL99"/>
      <c r="BM99"/>
      <c r="BN99"/>
      <c r="BO99"/>
      <c r="BP99"/>
      <c r="BQ99"/>
      <c r="BR99"/>
      <c r="BS99"/>
      <c r="BT99"/>
    </row>
    <row r="100" spans="1:72" x14ac:dyDescent="0.3">
      <c r="A100" t="s">
        <v>2533</v>
      </c>
      <c r="B100">
        <v>1361958</v>
      </c>
      <c r="C100">
        <v>1278083</v>
      </c>
      <c r="D100">
        <v>1348323.26</v>
      </c>
      <c r="E100">
        <v>1390139</v>
      </c>
      <c r="F100">
        <v>1375791</v>
      </c>
      <c r="G100">
        <v>1366579</v>
      </c>
      <c r="H100">
        <v>1277087.9099999999</v>
      </c>
      <c r="I100">
        <v>1221625</v>
      </c>
      <c r="J100">
        <v>1163237</v>
      </c>
      <c r="K100">
        <v>1259280</v>
      </c>
      <c r="L100">
        <v>1510559.59</v>
      </c>
      <c r="M100">
        <v>1482765</v>
      </c>
      <c r="N100">
        <v>1487175</v>
      </c>
      <c r="O100">
        <v>1464682</v>
      </c>
      <c r="P100">
        <v>1475569.73</v>
      </c>
      <c r="Q100">
        <v>1557011</v>
      </c>
      <c r="R100">
        <v>1434323</v>
      </c>
      <c r="S100">
        <v>1800035</v>
      </c>
      <c r="T100">
        <v>986.98</v>
      </c>
      <c r="U100">
        <v>-6198</v>
      </c>
      <c r="V100">
        <v>0</v>
      </c>
      <c r="W100">
        <v>0</v>
      </c>
      <c r="X100">
        <v>0</v>
      </c>
      <c r="Y100">
        <v>0</v>
      </c>
      <c r="Z100">
        <v>0</v>
      </c>
      <c r="AA100">
        <v>6223</v>
      </c>
      <c r="AB100">
        <v>6222.72</v>
      </c>
      <c r="AC100">
        <v>6222</v>
      </c>
      <c r="AD100">
        <v>6195</v>
      </c>
      <c r="AE100">
        <v>6193</v>
      </c>
      <c r="AF100">
        <v>6222.72</v>
      </c>
      <c r="AG100">
        <v>6065</v>
      </c>
      <c r="AH100">
        <v>-8554</v>
      </c>
      <c r="AI100">
        <v>6114</v>
      </c>
      <c r="AJ100">
        <v>6480.59</v>
      </c>
      <c r="AK100">
        <v>8116</v>
      </c>
      <c r="AL100">
        <v>7448</v>
      </c>
      <c r="AM100">
        <v>6301</v>
      </c>
      <c r="AN100">
        <v>4978.79</v>
      </c>
      <c r="AO100">
        <v>6386</v>
      </c>
      <c r="AP100">
        <v>6716</v>
      </c>
      <c r="AQ100">
        <v>6615</v>
      </c>
      <c r="AR100">
        <v>6782.12</v>
      </c>
      <c r="AS100">
        <v>8828</v>
      </c>
      <c r="AT100">
        <v>9002</v>
      </c>
      <c r="AU100">
        <v>8391</v>
      </c>
      <c r="AV100">
        <v>6190.92</v>
      </c>
      <c r="AW100">
        <v>5820</v>
      </c>
      <c r="AX100">
        <v>7055</v>
      </c>
      <c r="AY100">
        <v>5669</v>
      </c>
      <c r="AZ100">
        <v>3516</v>
      </c>
      <c r="BA100">
        <v>1580</v>
      </c>
      <c r="BB100">
        <v>1498</v>
      </c>
      <c r="BC100">
        <v>-1272</v>
      </c>
      <c r="BD100"/>
      <c r="BE100"/>
      <c r="BF100"/>
      <c r="BG100"/>
      <c r="BH100"/>
      <c r="BI100"/>
      <c r="BJ100"/>
      <c r="BK100"/>
      <c r="BL100"/>
      <c r="BM100"/>
      <c r="BN100"/>
      <c r="BO100"/>
      <c r="BP100"/>
      <c r="BQ100"/>
      <c r="BR100"/>
      <c r="BS100"/>
      <c r="BT100"/>
    </row>
    <row r="101" spans="1:72" x14ac:dyDescent="0.3">
      <c r="A101" t="s">
        <v>2534</v>
      </c>
      <c r="B101">
        <v>35953674</v>
      </c>
      <c r="C101">
        <v>33733982</v>
      </c>
      <c r="D101">
        <v>34712483.439999998</v>
      </c>
      <c r="E101">
        <v>35321674</v>
      </c>
      <c r="F101">
        <v>33701173</v>
      </c>
      <c r="G101">
        <v>33776836</v>
      </c>
      <c r="H101">
        <v>32670995.199999999</v>
      </c>
      <c r="I101">
        <v>33020779</v>
      </c>
      <c r="J101">
        <v>33537917</v>
      </c>
      <c r="K101">
        <v>34010796</v>
      </c>
      <c r="L101">
        <v>34541031.020000003</v>
      </c>
      <c r="M101">
        <v>34811184</v>
      </c>
      <c r="N101">
        <v>36827159</v>
      </c>
      <c r="O101">
        <v>34387299</v>
      </c>
      <c r="P101">
        <v>35939155.5</v>
      </c>
      <c r="Q101">
        <v>37150190</v>
      </c>
      <c r="R101">
        <v>38515117</v>
      </c>
      <c r="S101">
        <v>22003313</v>
      </c>
      <c r="T101">
        <v>22144257.010000002</v>
      </c>
      <c r="U101">
        <v>21616245</v>
      </c>
      <c r="V101">
        <v>23058239</v>
      </c>
      <c r="W101">
        <v>23452944</v>
      </c>
      <c r="X101">
        <v>22091882.57</v>
      </c>
      <c r="Y101">
        <v>21124169</v>
      </c>
      <c r="Z101">
        <v>22084757</v>
      </c>
      <c r="AA101">
        <v>22321881</v>
      </c>
      <c r="AB101">
        <v>20902604.120000001</v>
      </c>
      <c r="AC101">
        <v>20250423</v>
      </c>
      <c r="AD101">
        <v>21034644</v>
      </c>
      <c r="AE101">
        <v>21181602</v>
      </c>
      <c r="AF101">
        <v>19244274.350000001</v>
      </c>
      <c r="AG101">
        <v>18466686</v>
      </c>
      <c r="AH101">
        <v>19058618</v>
      </c>
      <c r="AI101">
        <v>18858969</v>
      </c>
      <c r="AJ101">
        <v>17652481.289999999</v>
      </c>
      <c r="AK101">
        <v>16916420</v>
      </c>
      <c r="AL101">
        <v>17712661</v>
      </c>
      <c r="AM101">
        <v>18290150</v>
      </c>
      <c r="AN101">
        <v>17007658.879999999</v>
      </c>
      <c r="AO101">
        <v>16760121</v>
      </c>
      <c r="AP101">
        <v>17492856</v>
      </c>
      <c r="AQ101">
        <v>17664270</v>
      </c>
      <c r="AR101">
        <v>16543951.15</v>
      </c>
      <c r="AS101">
        <v>15981352</v>
      </c>
      <c r="AT101">
        <v>16779236</v>
      </c>
      <c r="AU101">
        <v>17197074</v>
      </c>
      <c r="AV101">
        <v>16378729.57</v>
      </c>
      <c r="AW101">
        <v>15673645</v>
      </c>
      <c r="AX101">
        <v>16313022</v>
      </c>
      <c r="AY101">
        <v>16652553</v>
      </c>
      <c r="AZ101">
        <v>15845361</v>
      </c>
      <c r="BA101">
        <v>15167198</v>
      </c>
      <c r="BB101">
        <v>15949426</v>
      </c>
      <c r="BC101">
        <v>16902939</v>
      </c>
      <c r="BD101"/>
      <c r="BE101"/>
      <c r="BF101"/>
      <c r="BG101"/>
      <c r="BH101"/>
      <c r="BI101"/>
      <c r="BJ101"/>
      <c r="BK101"/>
      <c r="BL101"/>
      <c r="BM101"/>
      <c r="BN101"/>
      <c r="BO101"/>
      <c r="BP101"/>
      <c r="BQ101"/>
      <c r="BR101"/>
      <c r="BS101"/>
      <c r="BT101"/>
    </row>
    <row r="102" spans="1:72" x14ac:dyDescent="0.3">
      <c r="A102" t="s">
        <v>2535</v>
      </c>
      <c r="B102">
        <v>77887239</v>
      </c>
      <c r="C102">
        <v>79295412</v>
      </c>
      <c r="D102">
        <v>77670369.530000001</v>
      </c>
      <c r="E102">
        <v>80828780</v>
      </c>
      <c r="F102">
        <v>81490545</v>
      </c>
      <c r="G102">
        <v>82808715</v>
      </c>
      <c r="H102">
        <v>78206112.989999995</v>
      </c>
      <c r="I102">
        <v>77606919</v>
      </c>
      <c r="J102">
        <v>78097080</v>
      </c>
      <c r="K102">
        <v>81280110</v>
      </c>
      <c r="L102">
        <v>79562680.700000003</v>
      </c>
      <c r="M102">
        <v>81212353</v>
      </c>
      <c r="N102">
        <v>83971063</v>
      </c>
      <c r="O102">
        <v>81386811</v>
      </c>
      <c r="P102">
        <v>81466054.079999998</v>
      </c>
      <c r="Q102">
        <v>83720677</v>
      </c>
      <c r="R102">
        <v>83337575</v>
      </c>
      <c r="S102">
        <v>84324047</v>
      </c>
      <c r="T102">
        <v>61743716.210000001</v>
      </c>
      <c r="U102">
        <v>57121038</v>
      </c>
      <c r="V102">
        <v>41775327</v>
      </c>
      <c r="W102">
        <v>38524999</v>
      </c>
      <c r="X102">
        <v>37507625.140000001</v>
      </c>
      <c r="Y102">
        <v>35015360</v>
      </c>
      <c r="Z102">
        <v>37244539</v>
      </c>
      <c r="AA102">
        <v>37053533</v>
      </c>
      <c r="AB102">
        <v>35516911.25</v>
      </c>
      <c r="AC102">
        <v>34582818</v>
      </c>
      <c r="AD102">
        <v>35511092</v>
      </c>
      <c r="AE102">
        <v>35819828</v>
      </c>
      <c r="AF102">
        <v>33453873.190000001</v>
      </c>
      <c r="AG102">
        <v>32008867</v>
      </c>
      <c r="AH102">
        <v>32907441</v>
      </c>
      <c r="AI102">
        <v>29713800</v>
      </c>
      <c r="AJ102">
        <v>28002455.41</v>
      </c>
      <c r="AK102">
        <v>27577384</v>
      </c>
      <c r="AL102">
        <v>27739203</v>
      </c>
      <c r="AM102">
        <v>28655906</v>
      </c>
      <c r="AN102">
        <v>26536464.449999999</v>
      </c>
      <c r="AO102">
        <v>25933854</v>
      </c>
      <c r="AP102">
        <v>26553769</v>
      </c>
      <c r="AQ102">
        <v>26791071</v>
      </c>
      <c r="AR102">
        <v>25160983.600000001</v>
      </c>
      <c r="AS102">
        <v>24184545</v>
      </c>
      <c r="AT102">
        <v>25213364</v>
      </c>
      <c r="AU102">
        <v>25778695</v>
      </c>
      <c r="AV102">
        <v>24349620.059999999</v>
      </c>
      <c r="AW102">
        <v>23749311</v>
      </c>
      <c r="AX102">
        <v>24780854</v>
      </c>
      <c r="AY102">
        <v>23160252</v>
      </c>
      <c r="AZ102">
        <v>23503196</v>
      </c>
      <c r="BA102">
        <v>23017890</v>
      </c>
      <c r="BB102">
        <v>21519157</v>
      </c>
      <c r="BC102">
        <v>22078125</v>
      </c>
      <c r="BD102"/>
      <c r="BE102"/>
      <c r="BF102"/>
      <c r="BG102"/>
      <c r="BH102"/>
      <c r="BI102"/>
      <c r="BJ102"/>
      <c r="BK102"/>
      <c r="BL102"/>
      <c r="BM102"/>
      <c r="BN102"/>
      <c r="BO102"/>
      <c r="BP102"/>
      <c r="BQ102"/>
      <c r="BR102"/>
      <c r="BS102"/>
      <c r="BT102"/>
    </row>
    <row r="103" spans="1:72" x14ac:dyDescent="0.3">
      <c r="A103" t="s">
        <v>2654</v>
      </c>
      <c r="B103" t="s">
        <v>2904</v>
      </c>
      <c r="C103" t="s">
        <v>2655</v>
      </c>
      <c r="D103" t="s">
        <v>2656</v>
      </c>
      <c r="E103" t="s">
        <v>2657</v>
      </c>
      <c r="F103" t="s">
        <v>2658</v>
      </c>
      <c r="G103" t="s">
        <v>2659</v>
      </c>
      <c r="H103" t="s">
        <v>2660</v>
      </c>
      <c r="I103" t="s">
        <v>2661</v>
      </c>
      <c r="J103" t="s">
        <v>2662</v>
      </c>
      <c r="K103" t="s">
        <v>2663</v>
      </c>
      <c r="L103" t="s">
        <v>2664</v>
      </c>
      <c r="M103" t="s">
        <v>2665</v>
      </c>
      <c r="N103" t="s">
        <v>2666</v>
      </c>
      <c r="O103" t="s">
        <v>2667</v>
      </c>
      <c r="P103" t="s">
        <v>2668</v>
      </c>
      <c r="Q103" t="s">
        <v>2669</v>
      </c>
      <c r="R103" t="s">
        <v>2670</v>
      </c>
      <c r="S103" t="s">
        <v>2671</v>
      </c>
      <c r="T103" t="s">
        <v>2672</v>
      </c>
      <c r="U103" t="s">
        <v>2673</v>
      </c>
      <c r="V103" t="s">
        <v>2674</v>
      </c>
      <c r="W103" t="s">
        <v>2675</v>
      </c>
      <c r="X103" t="s">
        <v>2676</v>
      </c>
      <c r="Y103" t="s">
        <v>2677</v>
      </c>
      <c r="Z103" t="s">
        <v>2678</v>
      </c>
      <c r="AA103" t="s">
        <v>2679</v>
      </c>
      <c r="AB103" t="s">
        <v>2680</v>
      </c>
      <c r="AC103" t="s">
        <v>2681</v>
      </c>
      <c r="AD103" t="s">
        <v>2682</v>
      </c>
      <c r="AE103" t="s">
        <v>2683</v>
      </c>
      <c r="AF103" t="s">
        <v>2684</v>
      </c>
      <c r="AG103" t="s">
        <v>2685</v>
      </c>
      <c r="AH103" t="s">
        <v>2686</v>
      </c>
      <c r="AI103" t="s">
        <v>2687</v>
      </c>
      <c r="AJ103" t="s">
        <v>2688</v>
      </c>
      <c r="AK103" t="s">
        <v>2689</v>
      </c>
      <c r="AL103" t="s">
        <v>2690</v>
      </c>
      <c r="AM103" t="s">
        <v>2691</v>
      </c>
      <c r="AN103" t="s">
        <v>2692</v>
      </c>
      <c r="AO103" t="s">
        <v>2693</v>
      </c>
      <c r="AP103" t="s">
        <v>2694</v>
      </c>
      <c r="AQ103" t="s">
        <v>2695</v>
      </c>
      <c r="AR103" t="s">
        <v>2696</v>
      </c>
      <c r="AS103" t="s">
        <v>2697</v>
      </c>
      <c r="AT103" t="s">
        <v>2698</v>
      </c>
      <c r="AU103" t="s">
        <v>2699</v>
      </c>
      <c r="AV103" t="s">
        <v>2700</v>
      </c>
      <c r="AW103" t="s">
        <v>2701</v>
      </c>
      <c r="AX103" t="s">
        <v>2702</v>
      </c>
      <c r="AY103" t="s">
        <v>2703</v>
      </c>
      <c r="AZ103" t="s">
        <v>2704</v>
      </c>
      <c r="BA103" t="s">
        <v>2705</v>
      </c>
      <c r="BB103" t="s">
        <v>2706</v>
      </c>
      <c r="BC103" t="s">
        <v>2707</v>
      </c>
      <c r="BD103"/>
      <c r="BE103"/>
      <c r="BF103"/>
      <c r="BG103"/>
      <c r="BH103"/>
      <c r="BI103"/>
      <c r="BJ103"/>
      <c r="BK103"/>
      <c r="BL103"/>
      <c r="BM103"/>
      <c r="BN103"/>
      <c r="BO103"/>
      <c r="BP103"/>
      <c r="BQ103"/>
      <c r="BR103"/>
      <c r="BS103"/>
      <c r="BT103"/>
    </row>
    <row r="104" spans="1:72" x14ac:dyDescent="0.3">
      <c r="A104" t="s">
        <v>2708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t="s">
        <v>2709</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A106" t="s">
        <v>2710</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2886884</v>
      </c>
      <c r="C119" s="132">
        <f>INDEX(C$3:C$117,MATCH($A$119,$A3:$A117,0),1)</f>
        <v>3466070</v>
      </c>
      <c r="D119" s="132">
        <f t="shared" ref="D119:BK119" si="0">INDEX(D$3:D$117,MATCH($A$119,$A3:$A117,0),1)</f>
        <v>3356312.36</v>
      </c>
      <c r="E119" s="132">
        <f t="shared" si="0"/>
        <v>2793840</v>
      </c>
      <c r="F119" s="132">
        <f t="shared" si="0"/>
        <v>5396762</v>
      </c>
      <c r="G119" s="132">
        <f t="shared" si="0"/>
        <v>4247719</v>
      </c>
      <c r="H119" s="132">
        <f t="shared" si="0"/>
        <v>2687515.97</v>
      </c>
      <c r="I119" s="132">
        <f t="shared" si="0"/>
        <v>3440765</v>
      </c>
      <c r="J119" s="132">
        <f t="shared" si="0"/>
        <v>3805256</v>
      </c>
      <c r="K119" s="132">
        <f t="shared" si="0"/>
        <v>4662931</v>
      </c>
      <c r="L119" s="132">
        <f t="shared" si="0"/>
        <v>4128231.68</v>
      </c>
      <c r="M119" s="132">
        <f t="shared" si="0"/>
        <v>6292688</v>
      </c>
      <c r="N119" s="132">
        <f t="shared" si="0"/>
        <v>6589849</v>
      </c>
      <c r="O119" s="132">
        <f t="shared" si="0"/>
        <v>5218000</v>
      </c>
      <c r="P119" s="132">
        <f t="shared" si="0"/>
        <v>4880446.8499999996</v>
      </c>
      <c r="Q119" s="132">
        <f t="shared" si="0"/>
        <v>5633858</v>
      </c>
      <c r="R119" s="132">
        <f t="shared" si="0"/>
        <v>3956290</v>
      </c>
      <c r="S119" s="132">
        <f t="shared" si="0"/>
        <v>28153042</v>
      </c>
      <c r="T119" s="132">
        <f t="shared" si="0"/>
        <v>16460018.619999999</v>
      </c>
      <c r="U119" s="132">
        <f t="shared" si="0"/>
        <v>16172935</v>
      </c>
      <c r="V119" s="132">
        <f t="shared" si="0"/>
        <v>1140000</v>
      </c>
      <c r="W119" s="132">
        <f t="shared" si="0"/>
        <v>855442</v>
      </c>
      <c r="X119" s="132">
        <f t="shared" si="0"/>
        <v>880606.5</v>
      </c>
      <c r="Y119" s="132">
        <f t="shared" si="0"/>
        <v>940814</v>
      </c>
      <c r="Z119" s="132">
        <f t="shared" si="0"/>
        <v>581356</v>
      </c>
      <c r="AA119" s="132">
        <f t="shared" si="0"/>
        <v>373272</v>
      </c>
      <c r="AB119" s="132">
        <f t="shared" si="0"/>
        <v>291443.11</v>
      </c>
      <c r="AC119" s="132">
        <f t="shared" si="0"/>
        <v>106531</v>
      </c>
      <c r="AD119" s="132">
        <f t="shared" si="0"/>
        <v>75000</v>
      </c>
      <c r="AE119" s="132">
        <f t="shared" si="0"/>
        <v>55000</v>
      </c>
      <c r="AF119" s="132">
        <f t="shared" si="0"/>
        <v>45000</v>
      </c>
      <c r="AG119" s="132">
        <f t="shared" si="0"/>
        <v>25000</v>
      </c>
      <c r="AH119" s="132">
        <f t="shared" si="0"/>
        <v>70000</v>
      </c>
      <c r="AI119" s="132">
        <f t="shared" si="0"/>
        <v>103778</v>
      </c>
      <c r="AJ119" s="132">
        <f t="shared" si="0"/>
        <v>304233.09999999998</v>
      </c>
      <c r="AK119" s="132">
        <f t="shared" si="0"/>
        <v>804290</v>
      </c>
      <c r="AL119" s="132">
        <f t="shared" si="0"/>
        <v>264589</v>
      </c>
      <c r="AM119" s="132">
        <f t="shared" si="0"/>
        <v>231297</v>
      </c>
      <c r="AN119" s="132">
        <f t="shared" si="0"/>
        <v>169549.42</v>
      </c>
      <c r="AO119" s="132">
        <f t="shared" si="0"/>
        <v>9392</v>
      </c>
      <c r="AP119" s="132">
        <f t="shared" si="0"/>
        <v>9266</v>
      </c>
      <c r="AQ119" s="132">
        <f t="shared" si="0"/>
        <v>15522</v>
      </c>
      <c r="AR119" s="132">
        <f t="shared" si="0"/>
        <v>15451</v>
      </c>
      <c r="AS119" s="132">
        <f t="shared" si="0"/>
        <v>315585</v>
      </c>
      <c r="AT119" s="132">
        <f t="shared" si="0"/>
        <v>16619</v>
      </c>
      <c r="AU119" s="132">
        <f t="shared" si="0"/>
        <v>16589</v>
      </c>
      <c r="AV119" s="132">
        <f t="shared" si="0"/>
        <v>28489.71</v>
      </c>
      <c r="AW119" s="132">
        <f t="shared" si="0"/>
        <v>28643</v>
      </c>
      <c r="AX119" s="132">
        <f t="shared" si="0"/>
        <v>29044</v>
      </c>
      <c r="AY119" s="132">
        <f t="shared" si="0"/>
        <v>1930314</v>
      </c>
      <c r="AZ119" s="132">
        <f t="shared" si="0"/>
        <v>3429820</v>
      </c>
      <c r="BA119" s="132">
        <f t="shared" si="0"/>
        <v>3529049</v>
      </c>
      <c r="BB119" s="132">
        <f t="shared" si="0"/>
        <v>1300000</v>
      </c>
      <c r="BC119" s="132">
        <f t="shared" si="0"/>
        <v>203163</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0</v>
      </c>
      <c r="D120" s="132">
        <f t="shared" si="1"/>
        <v>120000</v>
      </c>
      <c r="E120" s="132">
        <f t="shared" si="1"/>
        <v>135000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7212215</v>
      </c>
      <c r="C121" s="132">
        <f t="shared" ref="C121:BK121" si="2">INDEX(C$3:C$117,MATCH($A$121,$A3:$A117,0),1)</f>
        <v>7261807</v>
      </c>
      <c r="D121" s="132">
        <f t="shared" si="2"/>
        <v>856596.45</v>
      </c>
      <c r="E121" s="132">
        <f t="shared" si="2"/>
        <v>991095</v>
      </c>
      <c r="F121" s="132">
        <f t="shared" si="2"/>
        <v>1087131</v>
      </c>
      <c r="G121" s="132">
        <f t="shared" si="2"/>
        <v>4119738</v>
      </c>
      <c r="H121" s="132">
        <f t="shared" si="2"/>
        <v>3566146.06</v>
      </c>
      <c r="I121" s="132">
        <f t="shared" si="2"/>
        <v>3497005</v>
      </c>
      <c r="J121" s="132">
        <f t="shared" si="2"/>
        <v>3428711</v>
      </c>
      <c r="K121" s="132">
        <f t="shared" si="2"/>
        <v>386973</v>
      </c>
      <c r="L121" s="132">
        <f t="shared" si="2"/>
        <v>432282.98</v>
      </c>
      <c r="M121" s="132">
        <f t="shared" si="2"/>
        <v>547373</v>
      </c>
      <c r="N121" s="132">
        <f t="shared" si="2"/>
        <v>603992</v>
      </c>
      <c r="O121" s="132">
        <f t="shared" si="2"/>
        <v>556315</v>
      </c>
      <c r="P121" s="132">
        <f t="shared" si="2"/>
        <v>497909.94</v>
      </c>
      <c r="Q121" s="132">
        <f t="shared" si="2"/>
        <v>594544</v>
      </c>
      <c r="R121" s="132">
        <f t="shared" si="2"/>
        <v>613111</v>
      </c>
      <c r="S121" s="132">
        <f t="shared" si="2"/>
        <v>4689543</v>
      </c>
      <c r="T121" s="132">
        <f t="shared" si="2"/>
        <v>4500933.95</v>
      </c>
      <c r="U121" s="132">
        <f t="shared" si="2"/>
        <v>4523749</v>
      </c>
      <c r="V121" s="132">
        <f t="shared" si="2"/>
        <v>4246709</v>
      </c>
      <c r="W121" s="132">
        <f t="shared" si="2"/>
        <v>395998</v>
      </c>
      <c r="X121" s="132">
        <f t="shared" si="2"/>
        <v>397747</v>
      </c>
      <c r="Y121" s="132">
        <f t="shared" si="2"/>
        <v>380693</v>
      </c>
      <c r="Z121" s="132">
        <f t="shared" si="2"/>
        <v>392271</v>
      </c>
      <c r="AA121" s="132">
        <f t="shared" si="2"/>
        <v>371611</v>
      </c>
      <c r="AB121" s="132">
        <f t="shared" si="2"/>
        <v>366932.93</v>
      </c>
      <c r="AC121" s="132">
        <f t="shared" si="2"/>
        <v>338419</v>
      </c>
      <c r="AD121" s="132">
        <f t="shared" si="2"/>
        <v>322500</v>
      </c>
      <c r="AE121" s="132">
        <f t="shared" si="2"/>
        <v>220000</v>
      </c>
      <c r="AF121" s="132">
        <f t="shared" si="2"/>
        <v>267976.28999999998</v>
      </c>
      <c r="AG121" s="132">
        <f t="shared" si="2"/>
        <v>165476</v>
      </c>
      <c r="AH121" s="132">
        <f t="shared" si="2"/>
        <v>165476</v>
      </c>
      <c r="AI121" s="132">
        <f t="shared" si="2"/>
        <v>4117952</v>
      </c>
      <c r="AJ121" s="132">
        <f t="shared" si="2"/>
        <v>4078260.14</v>
      </c>
      <c r="AK121" s="132">
        <f t="shared" si="2"/>
        <v>4077509</v>
      </c>
      <c r="AL121" s="132">
        <f t="shared" si="2"/>
        <v>4076767</v>
      </c>
      <c r="AM121" s="132">
        <f t="shared" si="2"/>
        <v>79545</v>
      </c>
      <c r="AN121" s="132">
        <f t="shared" si="2"/>
        <v>70295.09</v>
      </c>
      <c r="AO121" s="132">
        <f t="shared" si="2"/>
        <v>42295</v>
      </c>
      <c r="AP121" s="132">
        <f t="shared" si="2"/>
        <v>42295</v>
      </c>
      <c r="AQ121" s="132">
        <f t="shared" si="2"/>
        <v>42295</v>
      </c>
      <c r="AR121" s="132">
        <f t="shared" si="2"/>
        <v>39713.699999999997</v>
      </c>
      <c r="AS121" s="132">
        <f t="shared" si="2"/>
        <v>39713</v>
      </c>
      <c r="AT121" s="132">
        <f t="shared" si="2"/>
        <v>39713</v>
      </c>
      <c r="AU121" s="132">
        <f t="shared" si="2"/>
        <v>69713</v>
      </c>
      <c r="AV121" s="132">
        <f t="shared" si="2"/>
        <v>97289.86</v>
      </c>
      <c r="AW121" s="132">
        <f t="shared" si="2"/>
        <v>91290</v>
      </c>
      <c r="AX121" s="132">
        <f t="shared" si="2"/>
        <v>91290</v>
      </c>
      <c r="AY121" s="132">
        <f t="shared" si="2"/>
        <v>89290</v>
      </c>
      <c r="AZ121" s="132">
        <f t="shared" si="2"/>
        <v>87014</v>
      </c>
      <c r="BA121" s="132">
        <f t="shared" si="2"/>
        <v>90014</v>
      </c>
      <c r="BB121" s="132">
        <f t="shared" si="2"/>
        <v>90014</v>
      </c>
      <c r="BC121" s="132">
        <f t="shared" si="2"/>
        <v>89014</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16273503</v>
      </c>
      <c r="C122" s="132">
        <f>INDEX(C$3:C$117,MATCH($A$122,$A3:$A$117,0),1)</f>
        <v>16230532</v>
      </c>
      <c r="D122" s="132">
        <f>INDEX(D$3:D$117,MATCH($A$122,$A3:$A$117,0),1)</f>
        <v>25519074.969999999</v>
      </c>
      <c r="E122" s="132">
        <f>INDEX(E$3:E$117,MATCH($A$122,$A3:$A$117,0),1)</f>
        <v>28649234</v>
      </c>
      <c r="F122" s="132">
        <f>INDEX(F$3:F$117,MATCH($A$122,$A3:$A$117,0),1)</f>
        <v>28746720</v>
      </c>
      <c r="G122" s="132">
        <f>INDEX(G$3:G$117,MATCH($A$122,$A3:$A$117,0),1)</f>
        <v>25926901</v>
      </c>
      <c r="H122" s="132">
        <f>INDEX(H$3:H$117,MATCH($A$122,$A3:$A$117,0),1)</f>
        <v>24480958.390000001</v>
      </c>
      <c r="I122" s="132">
        <f>INDEX(I$3:I$117,MATCH($A$122,$A3:$A$117,0),1)</f>
        <v>23461830</v>
      </c>
      <c r="J122" s="132">
        <f>INDEX(J$3:J$117,MATCH($A$122,$A3:$A$117,0),1)</f>
        <v>23364518</v>
      </c>
      <c r="K122" s="132">
        <f>INDEX(K$3:K$117,MATCH($A$122,$A3:$A$117,0),1)</f>
        <v>26459330</v>
      </c>
      <c r="L122" s="132">
        <f>INDEX(L$3:L$117,MATCH($A$122,$A3:$A$117,0),1)</f>
        <v>26336978.079999998</v>
      </c>
      <c r="M122" s="132">
        <f>INDEX(M$3:M$117,MATCH($A$122,$A3:$A$117,0),1)</f>
        <v>26287333</v>
      </c>
      <c r="N122" s="132">
        <f>INDEX(N$3:N$117,MATCH($A$122,$A3:$A$117,0),1)</f>
        <v>26391590</v>
      </c>
      <c r="O122" s="132">
        <f>INDEX(O$3:O$117,MATCH($A$122,$A3:$A$117,0),1)</f>
        <v>26421746</v>
      </c>
      <c r="P122" s="132">
        <f>INDEX(P$3:P$117,MATCH($A$122,$A3:$A$117,0),1)</f>
        <v>26409834.07</v>
      </c>
      <c r="Q122" s="132">
        <f>INDEX(Q$3:Q$117,MATCH($A$122,$A3:$A$117,0),1)</f>
        <v>26547236</v>
      </c>
      <c r="R122" s="132">
        <f>INDEX(R$3:R$117,MATCH($A$122,$A3:$A$117,0),1)</f>
        <v>26574480</v>
      </c>
      <c r="S122" s="132">
        <f>INDEX(S$3:S$117,MATCH($A$122,$A3:$A$117,0),1)</f>
        <v>13699314</v>
      </c>
      <c r="T122" s="132">
        <f>INDEX(T$3:T$117,MATCH($A$122,$A3:$A$117,0),1)</f>
        <v>6413502.2599999998</v>
      </c>
      <c r="U122" s="132">
        <f>INDEX(U$3:U$117,MATCH($A$122,$A3:$A$117,0),1)</f>
        <v>6574148</v>
      </c>
      <c r="V122" s="132">
        <f>INDEX(V$3:V$117,MATCH($A$122,$A3:$A$117,0),1)</f>
        <v>6371371</v>
      </c>
      <c r="W122" s="132">
        <f>INDEX(W$3:W$117,MATCH($A$122,$A3:$A$117,0),1)</f>
        <v>7019986</v>
      </c>
      <c r="X122" s="132">
        <f>INDEX(X$3:X$117,MATCH($A$122,$A3:$A$117,0),1)</f>
        <v>7041390.8399999999</v>
      </c>
      <c r="Y122" s="132">
        <f>INDEX(Y$3:Y$117,MATCH($A$122,$A3:$A$117,0),1)</f>
        <v>7196207</v>
      </c>
      <c r="Z122" s="132">
        <f>INDEX(Z$3:Z$117,MATCH($A$122,$A3:$A$117,0),1)</f>
        <v>7224062</v>
      </c>
      <c r="AA122" s="132">
        <f>INDEX(AA$3:AA$117,MATCH($A$122,$A3:$A$117,0),1)</f>
        <v>7387602</v>
      </c>
      <c r="AB122" s="132">
        <f>INDEX(AB$3:AB$117,MATCH($A$122,$A3:$A$117,0),1)</f>
        <v>7442186.8499999996</v>
      </c>
      <c r="AC122" s="132">
        <f>INDEX(AC$3:AC$117,MATCH($A$122,$A3:$A$117,0),1)</f>
        <v>7594422</v>
      </c>
      <c r="AD122" s="132">
        <f>INDEX(AD$3:AD$117,MATCH($A$122,$A3:$A$117,0),1)</f>
        <v>7466916</v>
      </c>
      <c r="AE122" s="132">
        <f>INDEX(AE$3:AE$117,MATCH($A$122,$A3:$A$117,0),1)</f>
        <v>7541624</v>
      </c>
      <c r="AF122" s="132">
        <f>INDEX(AF$3:AF$117,MATCH($A$122,$A3:$A$117,0),1)</f>
        <v>7365621.04</v>
      </c>
      <c r="AG122" s="132">
        <f>INDEX(AG$3:AG$117,MATCH($A$122,$A3:$A$117,0),1)</f>
        <v>7434919</v>
      </c>
      <c r="AH122" s="132">
        <f>INDEX(AH$3:AH$117,MATCH($A$122,$A3:$A$117,0),1)</f>
        <v>7388582</v>
      </c>
      <c r="AI122" s="132">
        <f>INDEX(AI$3:AI$117,MATCH($A$122,$A3:$A$117,0),1)</f>
        <v>1066500</v>
      </c>
      <c r="AJ122" s="132">
        <f>INDEX(AJ$3:AJ$117,MATCH($A$122,$A3:$A$117,0),1)</f>
        <v>780476.29</v>
      </c>
      <c r="AK122" s="132">
        <f>INDEX(AK$3:AK$117,MATCH($A$122,$A3:$A$117,0),1)</f>
        <v>597476</v>
      </c>
      <c r="AL122" s="132">
        <f>INDEX(AL$3:AL$117,MATCH($A$122,$A3:$A$117,0),1)</f>
        <v>313476</v>
      </c>
      <c r="AM122" s="132">
        <f>INDEX(AM$3:AM$117,MATCH($A$122,$A3:$A$117,0),1)</f>
        <v>4309963</v>
      </c>
      <c r="AN122" s="132">
        <f>INDEX(AN$3:AN$117,MATCH($A$122,$A3:$A$117,0),1)</f>
        <v>4340781.67</v>
      </c>
      <c r="AO122" s="132">
        <f>INDEX(AO$3:AO$117,MATCH($A$122,$A3:$A$117,0),1)</f>
        <v>4318064</v>
      </c>
      <c r="AP122" s="132">
        <f>INDEX(AP$3:AP$117,MATCH($A$122,$A3:$A$117,0),1)</f>
        <v>4087354</v>
      </c>
      <c r="AQ122" s="132">
        <f>INDEX(AQ$3:AQ$117,MATCH($A$122,$A3:$A$117,0),1)</f>
        <v>4086653</v>
      </c>
      <c r="AR122" s="132">
        <f>INDEX(AR$3:AR$117,MATCH($A$122,$A3:$A$117,0),1)</f>
        <v>4128253.94</v>
      </c>
      <c r="AS122" s="132">
        <f>INDEX(AS$3:AS$117,MATCH($A$122,$A3:$A$117,0),1)</f>
        <v>4127569</v>
      </c>
      <c r="AT122" s="132">
        <f>INDEX(AT$3:AT$117,MATCH($A$122,$A3:$A$117,0),1)</f>
        <v>4126891</v>
      </c>
      <c r="AU122" s="132">
        <f>INDEX(AU$3:AU$117,MATCH($A$122,$A3:$A$117,0),1)</f>
        <v>4126220</v>
      </c>
      <c r="AV122" s="132">
        <f>INDEX(AV$3:AV$117,MATCH($A$122,$A3:$A$117,0),1)</f>
        <v>4165270.88</v>
      </c>
      <c r="AW122" s="132">
        <f>INDEX(AW$3:AW$117,MATCH($A$122,$A3:$A$117,0),1)</f>
        <v>4234615</v>
      </c>
      <c r="AX122" s="132">
        <f>INDEX(AX$3:AX$117,MATCH($A$122,$A3:$A$117,0),1)</f>
        <v>4294106</v>
      </c>
      <c r="AY122" s="132">
        <f>INDEX(AY$3:AY$117,MATCH($A$122,$A3:$A$117,0),1)</f>
        <v>335029</v>
      </c>
      <c r="AZ122" s="132">
        <f>INDEX(AZ$3:AZ$117,MATCH($A$122,$A3:$A$117,0),1)</f>
        <v>372319</v>
      </c>
      <c r="BA122" s="132">
        <f>INDEX(BA$3:BA$117,MATCH($A$122,$A3:$A$117,0),1)</f>
        <v>396319</v>
      </c>
      <c r="BB122" s="132">
        <f>INDEX(BB$3:BB$117,MATCH($A$122,$A3:$A$117,0),1)</f>
        <v>396319</v>
      </c>
      <c r="BC122" s="132">
        <f>INDEX(BC$3:BC$117,MATCH($A$122,$A3:$A$117,0),1)</f>
        <v>424319</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10099099</v>
      </c>
      <c r="C123" s="80">
        <f t="shared" ref="C123:BB123" si="3">C119+C120+C121</f>
        <v>10727877</v>
      </c>
      <c r="D123" s="80">
        <f t="shared" si="3"/>
        <v>4332908.8099999996</v>
      </c>
      <c r="E123" s="80">
        <f t="shared" si="3"/>
        <v>3919935</v>
      </c>
      <c r="F123" s="80">
        <f t="shared" si="3"/>
        <v>6483893</v>
      </c>
      <c r="G123" s="80">
        <f t="shared" si="3"/>
        <v>8367457</v>
      </c>
      <c r="H123" s="80">
        <f t="shared" si="3"/>
        <v>6253662.0300000003</v>
      </c>
      <c r="I123" s="80">
        <f t="shared" si="3"/>
        <v>6937770</v>
      </c>
      <c r="J123" s="80">
        <f t="shared" si="3"/>
        <v>7233967</v>
      </c>
      <c r="K123" s="80">
        <f t="shared" si="3"/>
        <v>5049904</v>
      </c>
      <c r="L123" s="80">
        <f t="shared" si="3"/>
        <v>4560514.66</v>
      </c>
      <c r="M123" s="80">
        <f t="shared" si="3"/>
        <v>6840061</v>
      </c>
      <c r="N123" s="80">
        <f t="shared" si="3"/>
        <v>7193841</v>
      </c>
      <c r="O123" s="80">
        <f t="shared" si="3"/>
        <v>5774315</v>
      </c>
      <c r="P123" s="80">
        <f t="shared" si="3"/>
        <v>5378356.79</v>
      </c>
      <c r="Q123" s="80">
        <f t="shared" si="3"/>
        <v>6228402</v>
      </c>
      <c r="R123" s="80">
        <f t="shared" si="3"/>
        <v>4569401</v>
      </c>
      <c r="S123" s="80">
        <f t="shared" si="3"/>
        <v>32842585</v>
      </c>
      <c r="T123" s="80">
        <f t="shared" si="3"/>
        <v>20960952.57</v>
      </c>
      <c r="U123" s="80">
        <f t="shared" si="3"/>
        <v>20696684</v>
      </c>
      <c r="V123" s="80">
        <f t="shared" si="3"/>
        <v>5386709</v>
      </c>
      <c r="W123" s="80">
        <f t="shared" si="3"/>
        <v>1251440</v>
      </c>
      <c r="X123" s="80">
        <f t="shared" si="3"/>
        <v>1278353.5</v>
      </c>
      <c r="Y123" s="80">
        <f t="shared" si="3"/>
        <v>1321507</v>
      </c>
      <c r="Z123" s="80">
        <f t="shared" si="3"/>
        <v>973627</v>
      </c>
      <c r="AA123" s="80">
        <f t="shared" si="3"/>
        <v>744883</v>
      </c>
      <c r="AB123" s="80">
        <f t="shared" si="3"/>
        <v>658376.04</v>
      </c>
      <c r="AC123" s="80">
        <f t="shared" si="3"/>
        <v>444950</v>
      </c>
      <c r="AD123" s="80">
        <f t="shared" si="3"/>
        <v>397500</v>
      </c>
      <c r="AE123" s="80">
        <f t="shared" si="3"/>
        <v>275000</v>
      </c>
      <c r="AF123" s="80">
        <f t="shared" si="3"/>
        <v>312976.28999999998</v>
      </c>
      <c r="AG123" s="80">
        <f t="shared" si="3"/>
        <v>190476</v>
      </c>
      <c r="AH123" s="80">
        <f t="shared" si="3"/>
        <v>235476</v>
      </c>
      <c r="AI123" s="80">
        <f t="shared" si="3"/>
        <v>4221730</v>
      </c>
      <c r="AJ123" s="80">
        <f t="shared" si="3"/>
        <v>4382493.24</v>
      </c>
      <c r="AK123" s="80">
        <f t="shared" si="3"/>
        <v>4881799</v>
      </c>
      <c r="AL123" s="80">
        <f t="shared" si="3"/>
        <v>4341356</v>
      </c>
      <c r="AM123" s="80">
        <f t="shared" si="3"/>
        <v>310842</v>
      </c>
      <c r="AN123" s="80">
        <f t="shared" si="3"/>
        <v>239844.51</v>
      </c>
      <c r="AO123" s="80">
        <f t="shared" si="3"/>
        <v>51687</v>
      </c>
      <c r="AP123" s="80">
        <f t="shared" si="3"/>
        <v>51561</v>
      </c>
      <c r="AQ123" s="80">
        <f t="shared" si="3"/>
        <v>57817</v>
      </c>
      <c r="AR123" s="80">
        <f t="shared" si="3"/>
        <v>55164.7</v>
      </c>
      <c r="AS123" s="80">
        <f t="shared" si="3"/>
        <v>355298</v>
      </c>
      <c r="AT123" s="80">
        <f t="shared" si="3"/>
        <v>56332</v>
      </c>
      <c r="AU123" s="80">
        <f t="shared" si="3"/>
        <v>86302</v>
      </c>
      <c r="AV123" s="80">
        <f t="shared" si="3"/>
        <v>125779.57</v>
      </c>
      <c r="AW123" s="80">
        <f t="shared" si="3"/>
        <v>119933</v>
      </c>
      <c r="AX123" s="80">
        <f t="shared" si="3"/>
        <v>120334</v>
      </c>
      <c r="AY123" s="80">
        <f t="shared" si="3"/>
        <v>2019604</v>
      </c>
      <c r="AZ123" s="80">
        <f t="shared" si="3"/>
        <v>3516834</v>
      </c>
      <c r="BA123" s="80">
        <f t="shared" si="3"/>
        <v>3619063</v>
      </c>
      <c r="BB123" s="80">
        <f t="shared" si="3"/>
        <v>1390014</v>
      </c>
      <c r="BC123" s="80">
        <f t="shared" ref="BC123:BK123" si="4">+BC42+BC46+BC49</f>
        <v>1649299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16273503</v>
      </c>
      <c r="C124" s="80">
        <f t="shared" ref="C124:BK124" si="5">C122</f>
        <v>16230532</v>
      </c>
      <c r="D124" s="80">
        <f t="shared" si="5"/>
        <v>25519074.969999999</v>
      </c>
      <c r="E124" s="80">
        <f t="shared" si="5"/>
        <v>28649234</v>
      </c>
      <c r="F124" s="80">
        <f t="shared" si="5"/>
        <v>28746720</v>
      </c>
      <c r="G124" s="80">
        <f t="shared" si="5"/>
        <v>25926901</v>
      </c>
      <c r="H124" s="80">
        <f t="shared" si="5"/>
        <v>24480958.390000001</v>
      </c>
      <c r="I124" s="80">
        <f t="shared" si="5"/>
        <v>23461830</v>
      </c>
      <c r="J124" s="80">
        <f t="shared" si="5"/>
        <v>23364518</v>
      </c>
      <c r="K124" s="80">
        <f t="shared" si="5"/>
        <v>26459330</v>
      </c>
      <c r="L124" s="80">
        <f t="shared" si="5"/>
        <v>26336978.079999998</v>
      </c>
      <c r="M124" s="80">
        <f t="shared" si="5"/>
        <v>26287333</v>
      </c>
      <c r="N124" s="80">
        <f t="shared" si="5"/>
        <v>26391590</v>
      </c>
      <c r="O124" s="80">
        <f t="shared" si="5"/>
        <v>26421746</v>
      </c>
      <c r="P124" s="80">
        <f t="shared" si="5"/>
        <v>26409834.07</v>
      </c>
      <c r="Q124" s="80">
        <f t="shared" si="5"/>
        <v>26547236</v>
      </c>
      <c r="R124" s="80">
        <f t="shared" si="5"/>
        <v>26574480</v>
      </c>
      <c r="S124" s="80">
        <f t="shared" si="5"/>
        <v>13699314</v>
      </c>
      <c r="T124" s="80">
        <f t="shared" si="5"/>
        <v>6413502.2599999998</v>
      </c>
      <c r="U124" s="80">
        <f t="shared" si="5"/>
        <v>6574148</v>
      </c>
      <c r="V124" s="80">
        <f t="shared" si="5"/>
        <v>6371371</v>
      </c>
      <c r="W124" s="80">
        <f t="shared" si="5"/>
        <v>7019986</v>
      </c>
      <c r="X124" s="80">
        <f t="shared" si="5"/>
        <v>7041390.8399999999</v>
      </c>
      <c r="Y124" s="80">
        <f t="shared" si="5"/>
        <v>7196207</v>
      </c>
      <c r="Z124" s="80">
        <f t="shared" si="5"/>
        <v>7224062</v>
      </c>
      <c r="AA124" s="80">
        <f t="shared" si="5"/>
        <v>7387602</v>
      </c>
      <c r="AB124" s="80">
        <f t="shared" si="5"/>
        <v>7442186.8499999996</v>
      </c>
      <c r="AC124" s="80">
        <f t="shared" si="5"/>
        <v>7594422</v>
      </c>
      <c r="AD124" s="80">
        <f t="shared" si="5"/>
        <v>7466916</v>
      </c>
      <c r="AE124" s="80">
        <f t="shared" si="5"/>
        <v>7541624</v>
      </c>
      <c r="AF124" s="80">
        <f t="shared" si="5"/>
        <v>7365621.04</v>
      </c>
      <c r="AG124" s="80">
        <f t="shared" si="5"/>
        <v>7434919</v>
      </c>
      <c r="AH124" s="80">
        <f t="shared" si="5"/>
        <v>7388582</v>
      </c>
      <c r="AI124" s="80">
        <f t="shared" si="5"/>
        <v>1066500</v>
      </c>
      <c r="AJ124" s="80">
        <f t="shared" si="5"/>
        <v>780476.29</v>
      </c>
      <c r="AK124" s="80">
        <f t="shared" si="5"/>
        <v>597476</v>
      </c>
      <c r="AL124" s="80">
        <f t="shared" si="5"/>
        <v>313476</v>
      </c>
      <c r="AM124" s="80">
        <f t="shared" si="5"/>
        <v>4309963</v>
      </c>
      <c r="AN124" s="80">
        <f t="shared" si="5"/>
        <v>4340781.67</v>
      </c>
      <c r="AO124" s="80">
        <f t="shared" si="5"/>
        <v>4318064</v>
      </c>
      <c r="AP124" s="80">
        <f t="shared" si="5"/>
        <v>4087354</v>
      </c>
      <c r="AQ124" s="80">
        <f t="shared" si="5"/>
        <v>4086653</v>
      </c>
      <c r="AR124" s="80">
        <f t="shared" si="5"/>
        <v>4128253.94</v>
      </c>
      <c r="AS124" s="80">
        <f t="shared" si="5"/>
        <v>4127569</v>
      </c>
      <c r="AT124" s="80">
        <f t="shared" si="5"/>
        <v>4126891</v>
      </c>
      <c r="AU124" s="80">
        <f t="shared" si="5"/>
        <v>4126220</v>
      </c>
      <c r="AV124" s="80">
        <f t="shared" si="5"/>
        <v>4165270.88</v>
      </c>
      <c r="AW124" s="80">
        <f t="shared" si="5"/>
        <v>4234615</v>
      </c>
      <c r="AX124" s="80">
        <f t="shared" si="5"/>
        <v>4294106</v>
      </c>
      <c r="AY124" s="80">
        <f t="shared" si="5"/>
        <v>335029</v>
      </c>
      <c r="AZ124" s="80">
        <f t="shared" si="5"/>
        <v>372319</v>
      </c>
      <c r="BA124" s="80">
        <f t="shared" si="5"/>
        <v>396319</v>
      </c>
      <c r="BB124" s="80">
        <f t="shared" si="5"/>
        <v>396319</v>
      </c>
      <c r="BC124" s="80">
        <f t="shared" si="5"/>
        <v>424319</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26372602</v>
      </c>
      <c r="C125" s="82">
        <f t="shared" ref="C125:BK125" si="6">SUM(C123:C124)</f>
        <v>26958409</v>
      </c>
      <c r="D125" s="82">
        <f t="shared" si="6"/>
        <v>29851983.779999997</v>
      </c>
      <c r="E125" s="82">
        <f t="shared" si="6"/>
        <v>32569169</v>
      </c>
      <c r="F125" s="82">
        <f t="shared" si="6"/>
        <v>35230613</v>
      </c>
      <c r="G125" s="82">
        <f t="shared" si="6"/>
        <v>34294358</v>
      </c>
      <c r="H125" s="82">
        <f t="shared" si="6"/>
        <v>30734620.420000002</v>
      </c>
      <c r="I125" s="82">
        <f t="shared" si="6"/>
        <v>30399600</v>
      </c>
      <c r="J125" s="82">
        <f t="shared" si="6"/>
        <v>30598485</v>
      </c>
      <c r="K125" s="82">
        <f t="shared" si="6"/>
        <v>31509234</v>
      </c>
      <c r="L125" s="82">
        <f t="shared" si="6"/>
        <v>30897492.739999998</v>
      </c>
      <c r="M125" s="82">
        <f t="shared" si="6"/>
        <v>33127394</v>
      </c>
      <c r="N125" s="82">
        <f t="shared" si="6"/>
        <v>33585431</v>
      </c>
      <c r="O125" s="82">
        <f t="shared" si="6"/>
        <v>32196061</v>
      </c>
      <c r="P125" s="82">
        <f t="shared" si="6"/>
        <v>31788190.859999999</v>
      </c>
      <c r="Q125" s="82">
        <f t="shared" si="6"/>
        <v>32775638</v>
      </c>
      <c r="R125" s="82">
        <f t="shared" si="6"/>
        <v>31143881</v>
      </c>
      <c r="S125" s="82">
        <f t="shared" si="6"/>
        <v>46541899</v>
      </c>
      <c r="T125" s="82">
        <f t="shared" si="6"/>
        <v>27374454.829999998</v>
      </c>
      <c r="U125" s="82">
        <f t="shared" si="6"/>
        <v>27270832</v>
      </c>
      <c r="V125" s="82">
        <f t="shared" si="6"/>
        <v>11758080</v>
      </c>
      <c r="W125" s="82">
        <f t="shared" si="6"/>
        <v>8271426</v>
      </c>
      <c r="X125" s="82">
        <f t="shared" si="6"/>
        <v>8319744.3399999999</v>
      </c>
      <c r="Y125" s="82">
        <f t="shared" si="6"/>
        <v>8517714</v>
      </c>
      <c r="Z125" s="82">
        <f t="shared" si="6"/>
        <v>8197689</v>
      </c>
      <c r="AA125" s="82">
        <f t="shared" si="6"/>
        <v>8132485</v>
      </c>
      <c r="AB125" s="82">
        <f t="shared" si="6"/>
        <v>8100562.8899999997</v>
      </c>
      <c r="AC125" s="82">
        <f t="shared" si="6"/>
        <v>8039372</v>
      </c>
      <c r="AD125" s="82">
        <f t="shared" si="6"/>
        <v>7864416</v>
      </c>
      <c r="AE125" s="82">
        <f t="shared" si="6"/>
        <v>7816624</v>
      </c>
      <c r="AF125" s="82">
        <f t="shared" si="6"/>
        <v>7678597.3300000001</v>
      </c>
      <c r="AG125" s="82">
        <f t="shared" si="6"/>
        <v>7625395</v>
      </c>
      <c r="AH125" s="82">
        <f t="shared" si="6"/>
        <v>7624058</v>
      </c>
      <c r="AI125" s="82">
        <f t="shared" si="6"/>
        <v>5288230</v>
      </c>
      <c r="AJ125" s="82">
        <f t="shared" si="6"/>
        <v>5162969.53</v>
      </c>
      <c r="AK125" s="82">
        <f t="shared" si="6"/>
        <v>5479275</v>
      </c>
      <c r="AL125" s="82">
        <f t="shared" si="6"/>
        <v>4654832</v>
      </c>
      <c r="AM125" s="82">
        <f t="shared" si="6"/>
        <v>4620805</v>
      </c>
      <c r="AN125" s="82">
        <f t="shared" si="6"/>
        <v>4580626.18</v>
      </c>
      <c r="AO125" s="82">
        <f t="shared" si="6"/>
        <v>4369751</v>
      </c>
      <c r="AP125" s="82">
        <f t="shared" si="6"/>
        <v>4138915</v>
      </c>
      <c r="AQ125" s="82">
        <f t="shared" si="6"/>
        <v>4144470</v>
      </c>
      <c r="AR125" s="82">
        <f t="shared" si="6"/>
        <v>4183418.64</v>
      </c>
      <c r="AS125" s="82">
        <f t="shared" si="6"/>
        <v>4482867</v>
      </c>
      <c r="AT125" s="82">
        <f t="shared" si="6"/>
        <v>4183223</v>
      </c>
      <c r="AU125" s="82">
        <f t="shared" si="6"/>
        <v>4212522</v>
      </c>
      <c r="AV125" s="82">
        <f t="shared" si="6"/>
        <v>4291050.45</v>
      </c>
      <c r="AW125" s="82">
        <f t="shared" si="6"/>
        <v>4354548</v>
      </c>
      <c r="AX125" s="82">
        <f t="shared" si="6"/>
        <v>4414440</v>
      </c>
      <c r="AY125" s="82">
        <f t="shared" si="6"/>
        <v>2354633</v>
      </c>
      <c r="AZ125" s="82">
        <f t="shared" si="6"/>
        <v>3889153</v>
      </c>
      <c r="BA125" s="82">
        <f t="shared" si="6"/>
        <v>4015382</v>
      </c>
      <c r="BB125" s="82">
        <f t="shared" si="6"/>
        <v>1786333</v>
      </c>
      <c r="BC125" s="82">
        <f t="shared" si="6"/>
        <v>2073618</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2903</v>
      </c>
      <c r="C128" t="s">
        <v>2414</v>
      </c>
      <c r="D128" t="s">
        <v>2536</v>
      </c>
      <c r="E128" t="s">
        <v>2416</v>
      </c>
      <c r="F128" t="s">
        <v>2417</v>
      </c>
      <c r="G128" t="s">
        <v>2418</v>
      </c>
      <c r="H128" t="s">
        <v>2537</v>
      </c>
      <c r="I128" t="s">
        <v>2420</v>
      </c>
      <c r="J128" t="s">
        <v>2421</v>
      </c>
      <c r="K128" t="s">
        <v>2422</v>
      </c>
      <c r="L128" t="s">
        <v>2538</v>
      </c>
      <c r="M128" t="s">
        <v>2424</v>
      </c>
      <c r="N128" t="s">
        <v>2425</v>
      </c>
      <c r="O128" t="s">
        <v>2426</v>
      </c>
      <c r="P128" t="s">
        <v>2539</v>
      </c>
      <c r="Q128" t="s">
        <v>2428</v>
      </c>
      <c r="R128" t="s">
        <v>2429</v>
      </c>
      <c r="S128" t="s">
        <v>2430</v>
      </c>
      <c r="T128" t="s">
        <v>2540</v>
      </c>
      <c r="U128" t="s">
        <v>2432</v>
      </c>
      <c r="V128" t="s">
        <v>2433</v>
      </c>
      <c r="W128" t="s">
        <v>2434</v>
      </c>
      <c r="X128" t="s">
        <v>2541</v>
      </c>
      <c r="Y128" t="s">
        <v>2436</v>
      </c>
      <c r="Z128" t="s">
        <v>2437</v>
      </c>
      <c r="AA128" t="s">
        <v>2438</v>
      </c>
      <c r="AB128" t="s">
        <v>2542</v>
      </c>
      <c r="AC128" t="s">
        <v>2440</v>
      </c>
      <c r="AD128" t="s">
        <v>2441</v>
      </c>
      <c r="AE128" t="s">
        <v>2442</v>
      </c>
      <c r="AF128" t="s">
        <v>2543</v>
      </c>
      <c r="AG128" t="s">
        <v>2444</v>
      </c>
      <c r="AH128" t="s">
        <v>2445</v>
      </c>
      <c r="AI128" t="s">
        <v>2446</v>
      </c>
      <c r="AJ128" t="s">
        <v>2544</v>
      </c>
      <c r="AK128" t="s">
        <v>2448</v>
      </c>
      <c r="AL128" t="s">
        <v>2449</v>
      </c>
      <c r="AM128" t="s">
        <v>2450</v>
      </c>
      <c r="AN128" t="s">
        <v>2545</v>
      </c>
      <c r="AO128" t="s">
        <v>2452</v>
      </c>
      <c r="AP128" t="s">
        <v>2453</v>
      </c>
      <c r="AQ128" t="s">
        <v>2454</v>
      </c>
      <c r="AR128" t="s">
        <v>2546</v>
      </c>
      <c r="AS128" t="s">
        <v>2456</v>
      </c>
      <c r="AT128" t="s">
        <v>2457</v>
      </c>
      <c r="AU128" t="s">
        <v>2458</v>
      </c>
      <c r="AV128" t="s">
        <v>2547</v>
      </c>
      <c r="AW128" t="s">
        <v>2460</v>
      </c>
      <c r="AX128" t="s">
        <v>2461</v>
      </c>
      <c r="AY128" t="s">
        <v>2462</v>
      </c>
      <c r="AZ128" t="s">
        <v>2548</v>
      </c>
      <c r="BA128" t="s">
        <v>2464</v>
      </c>
      <c r="BB128" t="s">
        <v>2465</v>
      </c>
      <c r="BC128" t="s">
        <v>2466</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10050617</v>
      </c>
      <c r="C131">
        <v>10377914</v>
      </c>
      <c r="D131">
        <v>10439040.82</v>
      </c>
      <c r="E131">
        <v>10380211</v>
      </c>
      <c r="F131">
        <v>10165270</v>
      </c>
      <c r="G131">
        <v>11015518</v>
      </c>
      <c r="H131">
        <v>11860051.42</v>
      </c>
      <c r="I131">
        <v>11952613</v>
      </c>
      <c r="J131">
        <v>11901368</v>
      </c>
      <c r="K131">
        <v>11878867</v>
      </c>
      <c r="L131">
        <v>11017839.65</v>
      </c>
      <c r="M131">
        <v>11727219</v>
      </c>
      <c r="N131">
        <v>11115216</v>
      </c>
      <c r="O131">
        <v>10903637</v>
      </c>
      <c r="P131">
        <v>11118465.83</v>
      </c>
      <c r="Q131">
        <v>11072979</v>
      </c>
      <c r="R131">
        <v>10808521</v>
      </c>
      <c r="S131">
        <v>10633614</v>
      </c>
      <c r="T131">
        <v>9398615.7100000009</v>
      </c>
      <c r="U131">
        <v>8749961</v>
      </c>
      <c r="V131">
        <v>7786600</v>
      </c>
      <c r="W131">
        <v>8256586</v>
      </c>
      <c r="X131">
        <v>7408085.8799999999</v>
      </c>
      <c r="Y131">
        <v>7418677</v>
      </c>
      <c r="Z131">
        <v>7874158</v>
      </c>
      <c r="AA131">
        <v>8419494</v>
      </c>
      <c r="AB131">
        <v>7578523.7999999998</v>
      </c>
      <c r="AC131">
        <v>7801560</v>
      </c>
      <c r="AD131">
        <v>7829180</v>
      </c>
      <c r="AE131">
        <v>8652945</v>
      </c>
      <c r="AF131">
        <v>7384353.7000000002</v>
      </c>
      <c r="AG131">
        <v>7501654</v>
      </c>
      <c r="AH131">
        <v>7484366</v>
      </c>
      <c r="AI131">
        <v>7579164</v>
      </c>
      <c r="AJ131">
        <v>6397538.7300000004</v>
      </c>
      <c r="AK131">
        <v>6549708</v>
      </c>
      <c r="AL131">
        <v>6487596</v>
      </c>
      <c r="AM131">
        <v>6992167</v>
      </c>
      <c r="AN131">
        <v>5066874.6399999997</v>
      </c>
      <c r="AO131">
        <v>6080061</v>
      </c>
      <c r="AP131">
        <v>5784382</v>
      </c>
      <c r="AQ131">
        <v>6218420</v>
      </c>
      <c r="AR131">
        <v>5338062.62</v>
      </c>
      <c r="AS131">
        <v>5022879</v>
      </c>
      <c r="AT131">
        <v>5209551</v>
      </c>
      <c r="AU131">
        <v>5411470</v>
      </c>
      <c r="AV131">
        <v>5007490.2300000004</v>
      </c>
      <c r="AW131">
        <v>4915410</v>
      </c>
      <c r="AX131">
        <v>4919979</v>
      </c>
      <c r="AY131">
        <v>5127729</v>
      </c>
      <c r="AZ131">
        <v>5236431</v>
      </c>
      <c r="BA131">
        <v>5144287</v>
      </c>
      <c r="BB131">
        <v>5217058</v>
      </c>
      <c r="BC131">
        <v>5707048</v>
      </c>
      <c r="BD131"/>
      <c r="BE131"/>
      <c r="BF131"/>
      <c r="BG131"/>
      <c r="BH131"/>
      <c r="BI131"/>
      <c r="BJ131"/>
      <c r="BK131"/>
      <c r="BL131"/>
      <c r="BM131"/>
      <c r="BN131"/>
      <c r="BO131"/>
      <c r="BP131"/>
      <c r="BQ131"/>
      <c r="BR131"/>
      <c r="BS131"/>
      <c r="BT131"/>
    </row>
    <row r="132" spans="1:72" x14ac:dyDescent="0.3">
      <c r="A132" t="s">
        <v>2551</v>
      </c>
      <c r="B132">
        <v>10050617</v>
      </c>
      <c r="C132">
        <v>10377914</v>
      </c>
      <c r="D132">
        <v>0</v>
      </c>
      <c r="E132">
        <v>0</v>
      </c>
      <c r="F132">
        <v>0</v>
      </c>
      <c r="G132">
        <v>0</v>
      </c>
      <c r="H132">
        <v>0</v>
      </c>
      <c r="I132">
        <v>0</v>
      </c>
      <c r="J132">
        <v>0</v>
      </c>
      <c r="K132">
        <v>0</v>
      </c>
      <c r="L132">
        <v>0</v>
      </c>
      <c r="M132">
        <v>11727219</v>
      </c>
      <c r="N132">
        <v>0</v>
      </c>
      <c r="O132">
        <v>0</v>
      </c>
      <c r="P132">
        <v>0</v>
      </c>
      <c r="Q132">
        <v>0</v>
      </c>
      <c r="R132">
        <v>0</v>
      </c>
      <c r="S132">
        <v>0</v>
      </c>
      <c r="T132">
        <v>0</v>
      </c>
      <c r="U132">
        <v>0</v>
      </c>
      <c r="V132">
        <v>7786600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c r="BE132"/>
      <c r="BF132"/>
      <c r="BG132"/>
      <c r="BH132"/>
      <c r="BI132"/>
      <c r="BJ132"/>
      <c r="BK132"/>
      <c r="BL132"/>
      <c r="BM132"/>
      <c r="BN132"/>
      <c r="BO132"/>
      <c r="BP132"/>
      <c r="BQ132"/>
      <c r="BR132"/>
      <c r="BS132"/>
      <c r="BT132"/>
    </row>
    <row r="133" spans="1:72" x14ac:dyDescent="0.3">
      <c r="A133" t="s">
        <v>2724</v>
      </c>
      <c r="B133">
        <v>0</v>
      </c>
      <c r="C133">
        <v>0</v>
      </c>
      <c r="D133">
        <v>10439040.82</v>
      </c>
      <c r="E133">
        <v>10380211</v>
      </c>
      <c r="F133">
        <v>10165270</v>
      </c>
      <c r="G133">
        <v>11015518</v>
      </c>
      <c r="H133">
        <v>11860051.42</v>
      </c>
      <c r="I133">
        <v>11952613</v>
      </c>
      <c r="J133">
        <v>11901368</v>
      </c>
      <c r="K133">
        <v>11878867</v>
      </c>
      <c r="L133">
        <v>11190977.91</v>
      </c>
      <c r="M133">
        <v>0</v>
      </c>
      <c r="N133">
        <v>11115216</v>
      </c>
      <c r="O133">
        <v>10903637</v>
      </c>
      <c r="P133">
        <v>11118465.83</v>
      </c>
      <c r="Q133">
        <v>11072979</v>
      </c>
      <c r="R133">
        <v>10808521</v>
      </c>
      <c r="S133">
        <v>10633614</v>
      </c>
      <c r="T133">
        <v>9398615.7100000009</v>
      </c>
      <c r="U133">
        <v>8749961</v>
      </c>
      <c r="V133">
        <v>0</v>
      </c>
      <c r="W133">
        <v>8256586</v>
      </c>
      <c r="X133">
        <v>7408085.8799999999</v>
      </c>
      <c r="Y133">
        <v>7418677</v>
      </c>
      <c r="Z133">
        <v>7874158</v>
      </c>
      <c r="AA133">
        <v>8419494</v>
      </c>
      <c r="AB133">
        <v>7578523.7999999998</v>
      </c>
      <c r="AC133">
        <v>7801560</v>
      </c>
      <c r="AD133">
        <v>7829180</v>
      </c>
      <c r="AE133">
        <v>8652945</v>
      </c>
      <c r="AF133">
        <v>7384353.7000000002</v>
      </c>
      <c r="AG133">
        <v>7501654</v>
      </c>
      <c r="AH133">
        <v>7484366</v>
      </c>
      <c r="AI133">
        <v>7579164</v>
      </c>
      <c r="AJ133">
        <v>6397538.7300000004</v>
      </c>
      <c r="AK133">
        <v>6549708</v>
      </c>
      <c r="AL133">
        <v>6487596</v>
      </c>
      <c r="AM133">
        <v>6992167</v>
      </c>
      <c r="AN133">
        <v>5066874.6399999997</v>
      </c>
      <c r="AO133">
        <v>6080061</v>
      </c>
      <c r="AP133">
        <v>5784382</v>
      </c>
      <c r="AQ133">
        <v>6218420</v>
      </c>
      <c r="AR133">
        <v>5338062.62</v>
      </c>
      <c r="AS133">
        <v>5022879</v>
      </c>
      <c r="AT133">
        <v>5209551</v>
      </c>
      <c r="AU133">
        <v>5411470</v>
      </c>
      <c r="AV133">
        <v>5007490.2300000004</v>
      </c>
      <c r="AW133">
        <v>4915410</v>
      </c>
      <c r="AX133">
        <v>4919979</v>
      </c>
      <c r="AY133">
        <v>5127729</v>
      </c>
      <c r="AZ133">
        <v>5236431</v>
      </c>
      <c r="BA133">
        <v>5144287</v>
      </c>
      <c r="BB133">
        <v>5217058</v>
      </c>
      <c r="BC133">
        <v>5707048</v>
      </c>
      <c r="BD133"/>
      <c r="BE133"/>
      <c r="BF133"/>
      <c r="BG133"/>
      <c r="BH133"/>
      <c r="BI133"/>
      <c r="BJ133"/>
      <c r="BK133"/>
      <c r="BL133"/>
      <c r="BM133"/>
      <c r="BN133"/>
      <c r="BO133"/>
      <c r="BP133"/>
      <c r="BQ133"/>
      <c r="BR133"/>
      <c r="BS133"/>
      <c r="BT133"/>
    </row>
    <row r="134" spans="1:72" x14ac:dyDescent="0.3">
      <c r="A134" t="s">
        <v>870</v>
      </c>
      <c r="B134">
        <v>18595</v>
      </c>
      <c r="C134">
        <v>21350</v>
      </c>
      <c r="D134">
        <v>0</v>
      </c>
      <c r="E134">
        <v>0</v>
      </c>
      <c r="F134">
        <v>0</v>
      </c>
      <c r="G134">
        <v>0</v>
      </c>
      <c r="H134">
        <v>0</v>
      </c>
      <c r="I134">
        <v>0</v>
      </c>
      <c r="J134">
        <v>0</v>
      </c>
      <c r="K134">
        <v>0</v>
      </c>
      <c r="L134">
        <v>0</v>
      </c>
      <c r="M134">
        <v>0</v>
      </c>
      <c r="N134">
        <v>0</v>
      </c>
      <c r="O134">
        <v>0</v>
      </c>
      <c r="P134">
        <v>0</v>
      </c>
      <c r="Q134">
        <v>0</v>
      </c>
      <c r="R134">
        <v>0</v>
      </c>
      <c r="S134">
        <v>0</v>
      </c>
      <c r="T134">
        <v>-0.8</v>
      </c>
      <c r="U134">
        <v>2604.67</v>
      </c>
      <c r="V134">
        <v>7814</v>
      </c>
      <c r="W134">
        <v>0</v>
      </c>
      <c r="X134">
        <v>-0.2</v>
      </c>
      <c r="Y134">
        <v>6962.33</v>
      </c>
      <c r="Z134">
        <v>20887</v>
      </c>
      <c r="AA134">
        <v>0</v>
      </c>
      <c r="AB134">
        <v>0.49</v>
      </c>
      <c r="AC134">
        <v>5171</v>
      </c>
      <c r="AD134">
        <v>15513</v>
      </c>
      <c r="AE134">
        <v>0</v>
      </c>
      <c r="AF134">
        <v>0.62</v>
      </c>
      <c r="AG134">
        <v>3044.67</v>
      </c>
      <c r="AH134">
        <v>9134</v>
      </c>
      <c r="AI134">
        <v>0</v>
      </c>
      <c r="AJ134">
        <v>4332.8599999999997</v>
      </c>
      <c r="AK134">
        <v>0</v>
      </c>
      <c r="AL134">
        <v>0</v>
      </c>
      <c r="AM134">
        <v>0</v>
      </c>
      <c r="AN134">
        <v>0</v>
      </c>
      <c r="AO134">
        <v>0</v>
      </c>
      <c r="AP134">
        <v>0</v>
      </c>
      <c r="AQ134">
        <v>0</v>
      </c>
      <c r="AR134">
        <v>3970.15</v>
      </c>
      <c r="AS134">
        <v>0</v>
      </c>
      <c r="AT134">
        <v>0</v>
      </c>
      <c r="AU134">
        <v>0</v>
      </c>
      <c r="AV134">
        <v>0</v>
      </c>
      <c r="AW134">
        <v>0</v>
      </c>
      <c r="AX134">
        <v>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871</v>
      </c>
      <c r="B135">
        <v>18595</v>
      </c>
      <c r="C135">
        <v>21350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2552</v>
      </c>
      <c r="B136">
        <v>0</v>
      </c>
      <c r="C136">
        <v>0</v>
      </c>
      <c r="D136">
        <v>0</v>
      </c>
      <c r="E136">
        <v>0</v>
      </c>
      <c r="F136">
        <v>0</v>
      </c>
      <c r="G136">
        <v>0</v>
      </c>
      <c r="H136">
        <v>0</v>
      </c>
      <c r="I136">
        <v>0</v>
      </c>
      <c r="J136">
        <v>0</v>
      </c>
      <c r="K136">
        <v>0</v>
      </c>
      <c r="L136">
        <v>0</v>
      </c>
      <c r="M136">
        <v>0</v>
      </c>
      <c r="N136">
        <v>0</v>
      </c>
      <c r="O136">
        <v>0</v>
      </c>
      <c r="P136">
        <v>0</v>
      </c>
      <c r="Q136">
        <v>0</v>
      </c>
      <c r="R136">
        <v>0</v>
      </c>
      <c r="S136">
        <v>0</v>
      </c>
      <c r="T136">
        <v>-0.8</v>
      </c>
      <c r="U136">
        <v>2604.67</v>
      </c>
      <c r="V136">
        <v>7814</v>
      </c>
      <c r="W136">
        <v>0</v>
      </c>
      <c r="X136">
        <v>-0.2</v>
      </c>
      <c r="Y136">
        <v>6962.33</v>
      </c>
      <c r="Z136">
        <v>20887</v>
      </c>
      <c r="AA136">
        <v>0</v>
      </c>
      <c r="AB136">
        <v>0.49</v>
      </c>
      <c r="AC136">
        <v>5171</v>
      </c>
      <c r="AD136">
        <v>15513</v>
      </c>
      <c r="AE136">
        <v>0</v>
      </c>
      <c r="AF136">
        <v>0.62</v>
      </c>
      <c r="AG136">
        <v>3044.67</v>
      </c>
      <c r="AH136">
        <v>9134</v>
      </c>
      <c r="AI136">
        <v>0</v>
      </c>
      <c r="AJ136">
        <v>4332.8599999999997</v>
      </c>
      <c r="AK136">
        <v>0</v>
      </c>
      <c r="AL136">
        <v>0</v>
      </c>
      <c r="AM136">
        <v>0</v>
      </c>
      <c r="AN136">
        <v>0</v>
      </c>
      <c r="AO136">
        <v>0</v>
      </c>
      <c r="AP136">
        <v>0</v>
      </c>
      <c r="AQ136">
        <v>0</v>
      </c>
      <c r="AR136">
        <v>3970.15</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787</v>
      </c>
      <c r="B137">
        <v>56341</v>
      </c>
      <c r="C137">
        <v>40118</v>
      </c>
      <c r="D137">
        <v>-31469.73</v>
      </c>
      <c r="E137">
        <v>74321</v>
      </c>
      <c r="F137">
        <v>55899</v>
      </c>
      <c r="G137">
        <v>74840</v>
      </c>
      <c r="H137">
        <v>42074.91</v>
      </c>
      <c r="I137">
        <v>39415</v>
      </c>
      <c r="J137">
        <v>44213</v>
      </c>
      <c r="K137">
        <v>131216</v>
      </c>
      <c r="L137">
        <v>37125.64</v>
      </c>
      <c r="M137">
        <v>65287</v>
      </c>
      <c r="N137">
        <v>105866</v>
      </c>
      <c r="O137">
        <v>67481</v>
      </c>
      <c r="P137">
        <v>59392.19</v>
      </c>
      <c r="Q137">
        <v>58789</v>
      </c>
      <c r="R137">
        <v>43959</v>
      </c>
      <c r="S137">
        <v>38769</v>
      </c>
      <c r="T137">
        <v>92074.69</v>
      </c>
      <c r="U137">
        <v>35296</v>
      </c>
      <c r="V137">
        <v>64011</v>
      </c>
      <c r="W137">
        <v>10808</v>
      </c>
      <c r="X137">
        <v>159984.32999999999</v>
      </c>
      <c r="Y137">
        <v>12594</v>
      </c>
      <c r="Z137">
        <v>16961</v>
      </c>
      <c r="AA137">
        <v>10473</v>
      </c>
      <c r="AB137">
        <v>30618.44</v>
      </c>
      <c r="AC137">
        <v>18465</v>
      </c>
      <c r="AD137">
        <v>21426</v>
      </c>
      <c r="AE137">
        <v>20314</v>
      </c>
      <c r="AF137">
        <v>17538.25</v>
      </c>
      <c r="AG137">
        <v>28778</v>
      </c>
      <c r="AH137">
        <v>16728</v>
      </c>
      <c r="AI137">
        <v>23464</v>
      </c>
      <c r="AJ137">
        <v>15494.44</v>
      </c>
      <c r="AK137">
        <v>50672</v>
      </c>
      <c r="AL137">
        <v>57484</v>
      </c>
      <c r="AM137">
        <v>23853</v>
      </c>
      <c r="AN137">
        <v>20298.14</v>
      </c>
      <c r="AO137">
        <v>34189</v>
      </c>
      <c r="AP137">
        <v>41828</v>
      </c>
      <c r="AQ137">
        <v>4678</v>
      </c>
      <c r="AR137">
        <v>19202.439999999999</v>
      </c>
      <c r="AS137">
        <v>28420</v>
      </c>
      <c r="AT137">
        <v>38748</v>
      </c>
      <c r="AU137">
        <v>32774</v>
      </c>
      <c r="AV137">
        <v>32163.38</v>
      </c>
      <c r="AW137">
        <v>33519</v>
      </c>
      <c r="AX137">
        <v>17457</v>
      </c>
      <c r="AY137">
        <v>43209</v>
      </c>
      <c r="AZ137">
        <v>43549</v>
      </c>
      <c r="BA137">
        <v>34529</v>
      </c>
      <c r="BB137">
        <v>-13721</v>
      </c>
      <c r="BC137">
        <v>70266</v>
      </c>
      <c r="BD137"/>
      <c r="BE137"/>
      <c r="BF137"/>
      <c r="BG137"/>
      <c r="BH137"/>
      <c r="BI137"/>
      <c r="BJ137"/>
      <c r="BK137"/>
      <c r="BL137"/>
      <c r="BM137"/>
      <c r="BN137"/>
      <c r="BO137"/>
      <c r="BP137"/>
      <c r="BQ137"/>
      <c r="BR137"/>
      <c r="BS137"/>
      <c r="BT137"/>
    </row>
    <row r="138" spans="1:72" x14ac:dyDescent="0.3">
      <c r="A138" t="s">
        <v>872</v>
      </c>
      <c r="B138">
        <v>10125553</v>
      </c>
      <c r="C138">
        <v>10439382</v>
      </c>
      <c r="D138">
        <v>10407571.09</v>
      </c>
      <c r="E138">
        <v>10454532</v>
      </c>
      <c r="F138">
        <v>10221169</v>
      </c>
      <c r="G138">
        <v>11090358</v>
      </c>
      <c r="H138">
        <v>11902126.33</v>
      </c>
      <c r="I138">
        <v>11992028</v>
      </c>
      <c r="J138">
        <v>11945581</v>
      </c>
      <c r="K138">
        <v>12010083</v>
      </c>
      <c r="L138">
        <v>11054965.289999999</v>
      </c>
      <c r="M138">
        <v>11792506</v>
      </c>
      <c r="N138">
        <v>11221082</v>
      </c>
      <c r="O138">
        <v>10971118</v>
      </c>
      <c r="P138">
        <v>11177858.029999999</v>
      </c>
      <c r="Q138">
        <v>11131768</v>
      </c>
      <c r="R138">
        <v>10852480</v>
      </c>
      <c r="S138">
        <v>10672383</v>
      </c>
      <c r="T138">
        <v>9490689.5999999996</v>
      </c>
      <c r="U138">
        <v>8785257</v>
      </c>
      <c r="V138">
        <v>7858425</v>
      </c>
      <c r="W138">
        <v>8267394</v>
      </c>
      <c r="X138">
        <v>7568070.0099999998</v>
      </c>
      <c r="Y138">
        <v>7431271</v>
      </c>
      <c r="Z138">
        <v>7912006</v>
      </c>
      <c r="AA138">
        <v>8429967</v>
      </c>
      <c r="AB138">
        <v>7609142.7300000004</v>
      </c>
      <c r="AC138">
        <v>7820025</v>
      </c>
      <c r="AD138">
        <v>7866119</v>
      </c>
      <c r="AE138">
        <v>8673259</v>
      </c>
      <c r="AF138">
        <v>7401892.5599999996</v>
      </c>
      <c r="AG138">
        <v>7530432</v>
      </c>
      <c r="AH138">
        <v>7510228</v>
      </c>
      <c r="AI138">
        <v>7602628</v>
      </c>
      <c r="AJ138">
        <v>6430364.6200000001</v>
      </c>
      <c r="AK138">
        <v>6600380</v>
      </c>
      <c r="AL138">
        <v>6545080</v>
      </c>
      <c r="AM138">
        <v>7016020</v>
      </c>
      <c r="AN138">
        <v>5087172.7699999996</v>
      </c>
      <c r="AO138">
        <v>6114250</v>
      </c>
      <c r="AP138">
        <v>5826210</v>
      </c>
      <c r="AQ138">
        <v>6223098</v>
      </c>
      <c r="AR138">
        <v>5373145.6699999999</v>
      </c>
      <c r="AS138">
        <v>5051299</v>
      </c>
      <c r="AT138">
        <v>5248299</v>
      </c>
      <c r="AU138">
        <v>5444244</v>
      </c>
      <c r="AV138">
        <v>5039653.6100000003</v>
      </c>
      <c r="AW138">
        <v>4948929</v>
      </c>
      <c r="AX138">
        <v>4937436</v>
      </c>
      <c r="AY138">
        <v>5170938</v>
      </c>
      <c r="AZ138">
        <v>5279980</v>
      </c>
      <c r="BA138">
        <v>5178816</v>
      </c>
      <c r="BB138">
        <v>5217058</v>
      </c>
      <c r="BC138">
        <v>5777314</v>
      </c>
      <c r="BD138"/>
      <c r="BE138"/>
      <c r="BF138"/>
      <c r="BG138"/>
      <c r="BH138"/>
      <c r="BI138"/>
      <c r="BJ138"/>
      <c r="BK138"/>
      <c r="BL138"/>
      <c r="BM138"/>
      <c r="BN138"/>
      <c r="BO138"/>
      <c r="BP138"/>
      <c r="BQ138"/>
      <c r="BR138"/>
      <c r="BS138"/>
      <c r="BT138"/>
    </row>
    <row r="139" spans="1:72" x14ac:dyDescent="0.3">
      <c r="A139" t="s">
        <v>2553</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873</v>
      </c>
      <c r="B140">
        <v>7173849</v>
      </c>
      <c r="C140">
        <v>7181835</v>
      </c>
      <c r="D140">
        <v>6715200.3899999997</v>
      </c>
      <c r="E140">
        <v>6972093</v>
      </c>
      <c r="F140">
        <v>6863614</v>
      </c>
      <c r="G140">
        <v>7430218</v>
      </c>
      <c r="H140">
        <v>8114336.5499999998</v>
      </c>
      <c r="I140">
        <v>7840958</v>
      </c>
      <c r="J140">
        <v>8514394</v>
      </c>
      <c r="K140">
        <v>7992816</v>
      </c>
      <c r="L140">
        <v>7475746.21</v>
      </c>
      <c r="M140">
        <v>7716205</v>
      </c>
      <c r="N140">
        <v>6978666</v>
      </c>
      <c r="O140">
        <v>7370253</v>
      </c>
      <c r="P140">
        <v>7367553.6500000004</v>
      </c>
      <c r="Q140">
        <v>7333068</v>
      </c>
      <c r="R140">
        <v>7328269</v>
      </c>
      <c r="S140">
        <v>7157968</v>
      </c>
      <c r="T140">
        <v>7213448.0899999999</v>
      </c>
      <c r="U140">
        <v>5292322</v>
      </c>
      <c r="V140">
        <v>4324785</v>
      </c>
      <c r="W140">
        <v>4487172</v>
      </c>
      <c r="X140">
        <v>4340262.79</v>
      </c>
      <c r="Y140">
        <v>4220802</v>
      </c>
      <c r="Z140">
        <v>4230400</v>
      </c>
      <c r="AA140">
        <v>4544568</v>
      </c>
      <c r="AB140">
        <v>4490386.95</v>
      </c>
      <c r="AC140">
        <v>4373761</v>
      </c>
      <c r="AD140">
        <v>4166583</v>
      </c>
      <c r="AE140">
        <v>4567537</v>
      </c>
      <c r="AF140">
        <v>4314533.54</v>
      </c>
      <c r="AG140">
        <v>4078190</v>
      </c>
      <c r="AH140">
        <v>3883416</v>
      </c>
      <c r="AI140">
        <v>4246113</v>
      </c>
      <c r="AJ140">
        <v>3762809.11</v>
      </c>
      <c r="AK140">
        <v>3857031</v>
      </c>
      <c r="AL140">
        <v>3833528</v>
      </c>
      <c r="AM140">
        <v>3819508</v>
      </c>
      <c r="AN140">
        <v>2908041.6</v>
      </c>
      <c r="AO140">
        <v>3477191</v>
      </c>
      <c r="AP140">
        <v>3118115</v>
      </c>
      <c r="AQ140">
        <v>3360449</v>
      </c>
      <c r="AR140">
        <v>3094922.52</v>
      </c>
      <c r="AS140">
        <v>2947652</v>
      </c>
      <c r="AT140">
        <v>3038007</v>
      </c>
      <c r="AU140">
        <v>3033571</v>
      </c>
      <c r="AV140">
        <v>2867874.81</v>
      </c>
      <c r="AW140">
        <v>2870066</v>
      </c>
      <c r="AX140">
        <v>2843855</v>
      </c>
      <c r="AY140">
        <v>2690274</v>
      </c>
      <c r="AZ140">
        <v>385244</v>
      </c>
      <c r="BA140">
        <v>3719611</v>
      </c>
      <c r="BB140">
        <v>3609217</v>
      </c>
      <c r="BC140">
        <v>3888811</v>
      </c>
      <c r="BD140"/>
      <c r="BE140"/>
      <c r="BF140"/>
      <c r="BG140"/>
      <c r="BH140"/>
      <c r="BI140"/>
      <c r="BJ140"/>
      <c r="BK140"/>
      <c r="BL140"/>
      <c r="BM140"/>
      <c r="BN140"/>
      <c r="BO140"/>
      <c r="BP140"/>
      <c r="BQ140"/>
      <c r="BR140"/>
      <c r="BS140"/>
      <c r="BT140"/>
    </row>
    <row r="141" spans="1:72" x14ac:dyDescent="0.3">
      <c r="A141" t="s">
        <v>2726</v>
      </c>
      <c r="B141">
        <v>7025562</v>
      </c>
      <c r="C141">
        <v>7060547</v>
      </c>
      <c r="D141">
        <v>6635182</v>
      </c>
      <c r="E141">
        <v>6771173</v>
      </c>
      <c r="F141">
        <v>6696178</v>
      </c>
      <c r="G141">
        <v>7234942</v>
      </c>
      <c r="H141">
        <v>6820638.7599999998</v>
      </c>
      <c r="I141">
        <v>7840958</v>
      </c>
      <c r="J141">
        <v>8514394</v>
      </c>
      <c r="K141">
        <v>7992816</v>
      </c>
      <c r="L141">
        <v>7324961.2999999998</v>
      </c>
      <c r="M141">
        <v>0</v>
      </c>
      <c r="N141">
        <v>6978666</v>
      </c>
      <c r="O141">
        <v>7370253</v>
      </c>
      <c r="P141">
        <v>7367553.6500000004</v>
      </c>
      <c r="Q141">
        <v>7333068</v>
      </c>
      <c r="R141">
        <v>7328269</v>
      </c>
      <c r="S141">
        <v>7157968</v>
      </c>
      <c r="T141">
        <v>7213448.0899999999</v>
      </c>
      <c r="U141">
        <v>5292322</v>
      </c>
      <c r="V141">
        <v>0</v>
      </c>
      <c r="W141">
        <v>4487172</v>
      </c>
      <c r="X141">
        <v>4340262.79</v>
      </c>
      <c r="Y141">
        <v>4220802</v>
      </c>
      <c r="Z141">
        <v>4230400</v>
      </c>
      <c r="AA141">
        <v>4544568</v>
      </c>
      <c r="AB141">
        <v>4490386.95</v>
      </c>
      <c r="AC141">
        <v>4373761</v>
      </c>
      <c r="AD141">
        <v>4166583</v>
      </c>
      <c r="AE141">
        <v>4567537</v>
      </c>
      <c r="AF141">
        <v>4314533.54</v>
      </c>
      <c r="AG141">
        <v>4078190</v>
      </c>
      <c r="AH141">
        <v>3883416</v>
      </c>
      <c r="AI141">
        <v>4246113</v>
      </c>
      <c r="AJ141">
        <v>3762809.11</v>
      </c>
      <c r="AK141">
        <v>3857031</v>
      </c>
      <c r="AL141">
        <v>3833528</v>
      </c>
      <c r="AM141">
        <v>3819508</v>
      </c>
      <c r="AN141">
        <v>2908041.6</v>
      </c>
      <c r="AO141">
        <v>3477191</v>
      </c>
      <c r="AP141">
        <v>3118115</v>
      </c>
      <c r="AQ141">
        <v>3360449</v>
      </c>
      <c r="AR141">
        <v>3094922.52</v>
      </c>
      <c r="AS141">
        <v>2947652</v>
      </c>
      <c r="AT141">
        <v>3038007</v>
      </c>
      <c r="AU141">
        <v>3033571</v>
      </c>
      <c r="AV141">
        <v>2867874.81</v>
      </c>
      <c r="AW141">
        <v>2870066</v>
      </c>
      <c r="AX141">
        <v>2843855</v>
      </c>
      <c r="AY141">
        <v>2690274</v>
      </c>
      <c r="AZ141">
        <v>385244</v>
      </c>
      <c r="BA141">
        <v>3719611</v>
      </c>
      <c r="BB141">
        <v>3609217</v>
      </c>
      <c r="BC141">
        <v>3888811</v>
      </c>
      <c r="BD141"/>
      <c r="BE141"/>
      <c r="BF141"/>
      <c r="BG141"/>
      <c r="BH141"/>
      <c r="BI141"/>
      <c r="BJ141"/>
      <c r="BK141"/>
      <c r="BL141"/>
      <c r="BM141"/>
      <c r="BN141"/>
      <c r="BO141"/>
      <c r="BP141"/>
      <c r="BQ141"/>
      <c r="BR141"/>
      <c r="BS141"/>
      <c r="BT141"/>
    </row>
    <row r="142" spans="1:72" x14ac:dyDescent="0.3">
      <c r="A142" t="s">
        <v>3078</v>
      </c>
      <c r="B142">
        <v>148287</v>
      </c>
      <c r="C142">
        <v>121288</v>
      </c>
      <c r="D142">
        <v>80018.39</v>
      </c>
      <c r="E142">
        <v>200920</v>
      </c>
      <c r="F142">
        <v>167436</v>
      </c>
      <c r="G142">
        <v>195276</v>
      </c>
      <c r="H142">
        <v>323424.45</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874</v>
      </c>
      <c r="B143">
        <v>1965070</v>
      </c>
      <c r="C143">
        <v>1958925</v>
      </c>
      <c r="D143">
        <v>2184874.21</v>
      </c>
      <c r="E143">
        <v>2056970</v>
      </c>
      <c r="F143">
        <v>1873635</v>
      </c>
      <c r="G143">
        <v>2464065</v>
      </c>
      <c r="H143">
        <v>2466373.67</v>
      </c>
      <c r="I143">
        <v>2574219</v>
      </c>
      <c r="J143">
        <v>2559080</v>
      </c>
      <c r="K143">
        <v>2591310</v>
      </c>
      <c r="L143">
        <v>2655755.4900000002</v>
      </c>
      <c r="M143">
        <v>2624301</v>
      </c>
      <c r="N143">
        <v>2562026</v>
      </c>
      <c r="O143">
        <v>2315472</v>
      </c>
      <c r="P143">
        <v>2292857.9300000002</v>
      </c>
      <c r="Q143">
        <v>2709917</v>
      </c>
      <c r="R143">
        <v>2484021</v>
      </c>
      <c r="S143">
        <v>2444024</v>
      </c>
      <c r="T143">
        <v>1406333.64</v>
      </c>
      <c r="U143">
        <v>2635087</v>
      </c>
      <c r="V143">
        <v>1942764</v>
      </c>
      <c r="W143">
        <v>2054272</v>
      </c>
      <c r="X143">
        <v>2055425.65</v>
      </c>
      <c r="Y143">
        <v>1968201</v>
      </c>
      <c r="Z143">
        <v>1950532</v>
      </c>
      <c r="AA143">
        <v>2021187</v>
      </c>
      <c r="AB143">
        <v>2238454.67</v>
      </c>
      <c r="AC143">
        <v>2006328</v>
      </c>
      <c r="AD143">
        <v>1837437</v>
      </c>
      <c r="AE143">
        <v>1874023</v>
      </c>
      <c r="AF143">
        <v>1984454.86</v>
      </c>
      <c r="AG143">
        <v>1859122</v>
      </c>
      <c r="AH143">
        <v>1747740</v>
      </c>
      <c r="AI143">
        <v>1840203</v>
      </c>
      <c r="AJ143">
        <v>1703404.74</v>
      </c>
      <c r="AK143">
        <v>1733919</v>
      </c>
      <c r="AL143">
        <v>1676052</v>
      </c>
      <c r="AM143">
        <v>1619759</v>
      </c>
      <c r="AN143">
        <v>1563288.66</v>
      </c>
      <c r="AO143">
        <v>1488999</v>
      </c>
      <c r="AP143">
        <v>1371768</v>
      </c>
      <c r="AQ143">
        <v>1360729</v>
      </c>
      <c r="AR143">
        <v>1403071.23</v>
      </c>
      <c r="AS143">
        <v>1271501</v>
      </c>
      <c r="AT143">
        <v>1282019</v>
      </c>
      <c r="AU143">
        <v>1230424</v>
      </c>
      <c r="AV143">
        <v>1280033.22</v>
      </c>
      <c r="AW143">
        <v>1144315</v>
      </c>
      <c r="AX143">
        <v>1209739</v>
      </c>
      <c r="AY143">
        <v>1131866</v>
      </c>
      <c r="AZ143">
        <v>3999920</v>
      </c>
      <c r="BA143">
        <v>532664</v>
      </c>
      <c r="BB143">
        <v>504467</v>
      </c>
      <c r="BC143">
        <v>488596</v>
      </c>
      <c r="BD143"/>
      <c r="BE143"/>
      <c r="BF143"/>
      <c r="BG143"/>
      <c r="BH143"/>
      <c r="BI143"/>
      <c r="BJ143"/>
      <c r="BK143"/>
      <c r="BL143"/>
      <c r="BM143"/>
      <c r="BN143"/>
      <c r="BO143"/>
      <c r="BP143"/>
      <c r="BQ143"/>
      <c r="BR143"/>
      <c r="BS143"/>
      <c r="BT143"/>
    </row>
    <row r="144" spans="1:72" x14ac:dyDescent="0.3">
      <c r="A144" t="s">
        <v>875</v>
      </c>
      <c r="B144">
        <v>1495153</v>
      </c>
      <c r="C144">
        <v>1509372</v>
      </c>
      <c r="D144">
        <v>1616404.2</v>
      </c>
      <c r="E144">
        <v>1551587</v>
      </c>
      <c r="F144">
        <v>1459994</v>
      </c>
      <c r="G144">
        <v>1996627</v>
      </c>
      <c r="H144">
        <v>1958758.79</v>
      </c>
      <c r="I144">
        <v>2099690</v>
      </c>
      <c r="J144">
        <v>1999096</v>
      </c>
      <c r="K144">
        <v>2062416</v>
      </c>
      <c r="L144">
        <v>2105678.79</v>
      </c>
      <c r="M144">
        <v>2144916</v>
      </c>
      <c r="N144">
        <v>2006123</v>
      </c>
      <c r="O144">
        <v>1750726</v>
      </c>
      <c r="P144">
        <v>1910991.02</v>
      </c>
      <c r="Q144">
        <v>1987173</v>
      </c>
      <c r="R144">
        <v>1801559</v>
      </c>
      <c r="S144">
        <v>1769745</v>
      </c>
      <c r="T144">
        <v>792252.43</v>
      </c>
      <c r="U144">
        <v>1906516</v>
      </c>
      <c r="V144">
        <v>1598389</v>
      </c>
      <c r="W144">
        <v>1780676</v>
      </c>
      <c r="X144">
        <v>1683538.43</v>
      </c>
      <c r="Y144">
        <v>1607897</v>
      </c>
      <c r="Z144">
        <v>1659053</v>
      </c>
      <c r="AA144">
        <v>1759595</v>
      </c>
      <c r="AB144">
        <v>1837571.59</v>
      </c>
      <c r="AC144">
        <v>1662062</v>
      </c>
      <c r="AD144">
        <v>1556597</v>
      </c>
      <c r="AE144">
        <v>1639573</v>
      </c>
      <c r="AF144">
        <v>1629813.08</v>
      </c>
      <c r="AG144">
        <v>1456124</v>
      </c>
      <c r="AH144">
        <v>1516612</v>
      </c>
      <c r="AI144">
        <v>1591989</v>
      </c>
      <c r="AJ144">
        <v>1453813.71</v>
      </c>
      <c r="AK144">
        <v>1457785</v>
      </c>
      <c r="AL144">
        <v>1403688</v>
      </c>
      <c r="AM144">
        <v>1403281</v>
      </c>
      <c r="AN144">
        <v>1234168.02</v>
      </c>
      <c r="AO144">
        <v>1252460</v>
      </c>
      <c r="AP144">
        <v>1106238</v>
      </c>
      <c r="AQ144">
        <v>1140673</v>
      </c>
      <c r="AR144">
        <v>1150494.07</v>
      </c>
      <c r="AS144">
        <v>1052592</v>
      </c>
      <c r="AT144">
        <v>1068172</v>
      </c>
      <c r="AU144">
        <v>1016418</v>
      </c>
      <c r="AV144">
        <v>1034413.17</v>
      </c>
      <c r="AW144">
        <v>946796</v>
      </c>
      <c r="AX144">
        <v>965964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876</v>
      </c>
      <c r="B145">
        <v>469917</v>
      </c>
      <c r="C145">
        <v>449553</v>
      </c>
      <c r="D145">
        <v>568470.01</v>
      </c>
      <c r="E145">
        <v>505383</v>
      </c>
      <c r="F145">
        <v>413641</v>
      </c>
      <c r="G145">
        <v>467438</v>
      </c>
      <c r="H145">
        <v>507614.88</v>
      </c>
      <c r="I145">
        <v>474529</v>
      </c>
      <c r="J145">
        <v>559984</v>
      </c>
      <c r="K145">
        <v>528894</v>
      </c>
      <c r="L145">
        <v>550076.69999999995</v>
      </c>
      <c r="M145">
        <v>479385</v>
      </c>
      <c r="N145">
        <v>555903</v>
      </c>
      <c r="O145">
        <v>564746</v>
      </c>
      <c r="P145">
        <v>381866.91</v>
      </c>
      <c r="Q145">
        <v>722744</v>
      </c>
      <c r="R145">
        <v>682462</v>
      </c>
      <c r="S145">
        <v>674279</v>
      </c>
      <c r="T145">
        <v>614081.22</v>
      </c>
      <c r="U145">
        <v>728571</v>
      </c>
      <c r="V145">
        <v>344375</v>
      </c>
      <c r="W145">
        <v>273596</v>
      </c>
      <c r="X145">
        <v>371887.22</v>
      </c>
      <c r="Y145">
        <v>360304</v>
      </c>
      <c r="Z145">
        <v>291479</v>
      </c>
      <c r="AA145">
        <v>261592</v>
      </c>
      <c r="AB145">
        <v>400883.08</v>
      </c>
      <c r="AC145">
        <v>344266</v>
      </c>
      <c r="AD145">
        <v>280840</v>
      </c>
      <c r="AE145">
        <v>234450</v>
      </c>
      <c r="AF145">
        <v>354641.78</v>
      </c>
      <c r="AG145">
        <v>402998</v>
      </c>
      <c r="AH145">
        <v>231128</v>
      </c>
      <c r="AI145">
        <v>248214</v>
      </c>
      <c r="AJ145">
        <v>249591.03</v>
      </c>
      <c r="AK145">
        <v>276134</v>
      </c>
      <c r="AL145">
        <v>272364</v>
      </c>
      <c r="AM145">
        <v>216478</v>
      </c>
      <c r="AN145">
        <v>329120.64000000001</v>
      </c>
      <c r="AO145">
        <v>236539</v>
      </c>
      <c r="AP145">
        <v>265530</v>
      </c>
      <c r="AQ145">
        <v>220056</v>
      </c>
      <c r="AR145">
        <v>252577.16</v>
      </c>
      <c r="AS145">
        <v>218909</v>
      </c>
      <c r="AT145">
        <v>213847</v>
      </c>
      <c r="AU145">
        <v>214006</v>
      </c>
      <c r="AV145">
        <v>245620.05</v>
      </c>
      <c r="AW145">
        <v>197519</v>
      </c>
      <c r="AX145">
        <v>243775</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2407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0.06</v>
      </c>
      <c r="AK146">
        <v>75590.67</v>
      </c>
      <c r="AL146">
        <v>226772</v>
      </c>
      <c r="AM146">
        <v>0</v>
      </c>
      <c r="AN146">
        <v>0</v>
      </c>
      <c r="AO146">
        <v>0</v>
      </c>
      <c r="AP146">
        <v>0</v>
      </c>
      <c r="AQ146">
        <v>0</v>
      </c>
      <c r="AR146">
        <v>0</v>
      </c>
      <c r="AS146">
        <v>0</v>
      </c>
      <c r="AT146">
        <v>0</v>
      </c>
      <c r="AU146">
        <v>0</v>
      </c>
      <c r="AV146">
        <v>0</v>
      </c>
      <c r="AW146">
        <v>0</v>
      </c>
      <c r="AX146">
        <v>0</v>
      </c>
      <c r="AY146">
        <v>0</v>
      </c>
      <c r="AZ146">
        <v>0</v>
      </c>
      <c r="BA146">
        <v>0</v>
      </c>
      <c r="BB146">
        <v>0</v>
      </c>
      <c r="BC146">
        <v>0</v>
      </c>
      <c r="BD146"/>
      <c r="BE146"/>
      <c r="BF146"/>
      <c r="BG146"/>
      <c r="BH146"/>
      <c r="BI146"/>
      <c r="BJ146"/>
      <c r="BK146"/>
      <c r="BL146"/>
      <c r="BM146"/>
      <c r="BN146"/>
      <c r="BO146"/>
      <c r="BP146"/>
      <c r="BQ146"/>
      <c r="BR146"/>
      <c r="BS146"/>
      <c r="BT146"/>
    </row>
    <row r="147" spans="1:72" x14ac:dyDescent="0.3">
      <c r="A147" t="s">
        <v>2727</v>
      </c>
      <c r="B147">
        <v>11596</v>
      </c>
      <c r="C147">
        <v>14805</v>
      </c>
      <c r="D147">
        <v>41994.32</v>
      </c>
      <c r="E147">
        <v>30352</v>
      </c>
      <c r="F147">
        <v>31494</v>
      </c>
      <c r="G147">
        <v>16147</v>
      </c>
      <c r="H147">
        <v>374281.61</v>
      </c>
      <c r="I147">
        <v>2494</v>
      </c>
      <c r="J147">
        <v>6183</v>
      </c>
      <c r="K147">
        <v>6446</v>
      </c>
      <c r="L147">
        <v>172698.61</v>
      </c>
      <c r="M147">
        <v>60486</v>
      </c>
      <c r="N147">
        <v>12078</v>
      </c>
      <c r="O147">
        <v>24619</v>
      </c>
      <c r="P147">
        <v>128463.93</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13721</v>
      </c>
      <c r="BC147">
        <v>0</v>
      </c>
      <c r="BD147"/>
      <c r="BE147"/>
      <c r="BF147"/>
      <c r="BG147"/>
      <c r="BH147"/>
      <c r="BI147"/>
      <c r="BJ147"/>
      <c r="BK147"/>
      <c r="BL147"/>
      <c r="BM147"/>
      <c r="BN147"/>
      <c r="BO147"/>
      <c r="BP147"/>
      <c r="BQ147"/>
      <c r="BR147"/>
      <c r="BS147"/>
      <c r="BT147"/>
    </row>
    <row r="148" spans="1:72" x14ac:dyDescent="0.3">
      <c r="A148" t="s">
        <v>2554</v>
      </c>
      <c r="B148">
        <v>9150515</v>
      </c>
      <c r="C148">
        <v>9155565</v>
      </c>
      <c r="D148">
        <v>8942068.9199999999</v>
      </c>
      <c r="E148">
        <v>9059415</v>
      </c>
      <c r="F148">
        <v>8768743</v>
      </c>
      <c r="G148">
        <v>9910430</v>
      </c>
      <c r="H148">
        <v>10954991.83</v>
      </c>
      <c r="I148">
        <v>10417671</v>
      </c>
      <c r="J148">
        <v>11079657</v>
      </c>
      <c r="K148">
        <v>10590572</v>
      </c>
      <c r="L148">
        <v>10304200.310000001</v>
      </c>
      <c r="M148">
        <v>10400992</v>
      </c>
      <c r="N148">
        <v>9552770</v>
      </c>
      <c r="O148">
        <v>9710344</v>
      </c>
      <c r="P148">
        <v>10174267.300000001</v>
      </c>
      <c r="Q148">
        <v>10042985</v>
      </c>
      <c r="R148">
        <v>9812290</v>
      </c>
      <c r="S148">
        <v>9601992</v>
      </c>
      <c r="T148">
        <v>8619781.7300000004</v>
      </c>
      <c r="U148">
        <v>7927409</v>
      </c>
      <c r="V148">
        <v>6267549</v>
      </c>
      <c r="W148">
        <v>6541444</v>
      </c>
      <c r="X148">
        <v>6395688.4400000004</v>
      </c>
      <c r="Y148">
        <v>6189003</v>
      </c>
      <c r="Z148">
        <v>6180932</v>
      </c>
      <c r="AA148">
        <v>6565755</v>
      </c>
      <c r="AB148">
        <v>6728841.6200000001</v>
      </c>
      <c r="AC148">
        <v>6380089</v>
      </c>
      <c r="AD148">
        <v>6004020</v>
      </c>
      <c r="AE148">
        <v>6441560</v>
      </c>
      <c r="AF148">
        <v>6298988.4000000004</v>
      </c>
      <c r="AG148">
        <v>5937312</v>
      </c>
      <c r="AH148">
        <v>5631156</v>
      </c>
      <c r="AI148">
        <v>6086316</v>
      </c>
      <c r="AJ148">
        <v>5466213.9100000001</v>
      </c>
      <c r="AK148">
        <v>5590950</v>
      </c>
      <c r="AL148">
        <v>5736352</v>
      </c>
      <c r="AM148">
        <v>5439267</v>
      </c>
      <c r="AN148">
        <v>4471330.26</v>
      </c>
      <c r="AO148">
        <v>4966190</v>
      </c>
      <c r="AP148">
        <v>4489883</v>
      </c>
      <c r="AQ148">
        <v>4721178</v>
      </c>
      <c r="AR148">
        <v>4497993.74</v>
      </c>
      <c r="AS148">
        <v>4219153</v>
      </c>
      <c r="AT148">
        <v>4320026</v>
      </c>
      <c r="AU148">
        <v>4263995</v>
      </c>
      <c r="AV148">
        <v>4147908.03</v>
      </c>
      <c r="AW148">
        <v>4014381</v>
      </c>
      <c r="AX148">
        <v>4053594</v>
      </c>
      <c r="AY148">
        <v>3822140</v>
      </c>
      <c r="AZ148">
        <v>4385164</v>
      </c>
      <c r="BA148">
        <v>4252275</v>
      </c>
      <c r="BB148">
        <v>4127405</v>
      </c>
      <c r="BC148">
        <v>4377407</v>
      </c>
      <c r="BD148"/>
      <c r="BE148"/>
      <c r="BF148"/>
      <c r="BG148"/>
      <c r="BH148"/>
      <c r="BI148"/>
      <c r="BJ148"/>
      <c r="BK148"/>
      <c r="BL148"/>
      <c r="BM148"/>
      <c r="BN148"/>
      <c r="BO148"/>
      <c r="BP148"/>
      <c r="BQ148"/>
      <c r="BR148"/>
      <c r="BS148"/>
      <c r="BT148"/>
    </row>
    <row r="149" spans="1:72" x14ac:dyDescent="0.3">
      <c r="A149" t="s">
        <v>878</v>
      </c>
      <c r="B149">
        <v>224593</v>
      </c>
      <c r="C149">
        <v>295206</v>
      </c>
      <c r="D149">
        <v>109926.05</v>
      </c>
      <c r="E149">
        <v>115735</v>
      </c>
      <c r="F149">
        <v>161711</v>
      </c>
      <c r="G149">
        <v>198591</v>
      </c>
      <c r="H149">
        <v>99756.43</v>
      </c>
      <c r="I149">
        <v>70431</v>
      </c>
      <c r="J149">
        <v>168467</v>
      </c>
      <c r="K149">
        <v>197391</v>
      </c>
      <c r="L149">
        <v>43932.34</v>
      </c>
      <c r="M149">
        <v>65666</v>
      </c>
      <c r="N149">
        <v>99047</v>
      </c>
      <c r="O149">
        <v>121605</v>
      </c>
      <c r="P149">
        <v>-45720.18</v>
      </c>
      <c r="Q149">
        <v>91548</v>
      </c>
      <c r="R149">
        <v>56855</v>
      </c>
      <c r="S149">
        <v>23565</v>
      </c>
      <c r="T149">
        <v>-14162.7</v>
      </c>
      <c r="U149">
        <v>23219</v>
      </c>
      <c r="V149">
        <v>31059</v>
      </c>
      <c r="W149">
        <v>43057</v>
      </c>
      <c r="X149">
        <v>42587.91</v>
      </c>
      <c r="Y149">
        <v>23352</v>
      </c>
      <c r="Z149">
        <v>41696</v>
      </c>
      <c r="AA149">
        <v>32978</v>
      </c>
      <c r="AB149">
        <v>41198.559999999998</v>
      </c>
      <c r="AC149">
        <v>28828</v>
      </c>
      <c r="AD149">
        <v>64507</v>
      </c>
      <c r="AE149">
        <v>93457</v>
      </c>
      <c r="AF149">
        <v>58851.22</v>
      </c>
      <c r="AG149">
        <v>40015</v>
      </c>
      <c r="AH149">
        <v>104127</v>
      </c>
      <c r="AI149">
        <v>80696</v>
      </c>
      <c r="AJ149">
        <v>66036.509999999995</v>
      </c>
      <c r="AK149">
        <v>74323</v>
      </c>
      <c r="AL149">
        <v>136119</v>
      </c>
      <c r="AM149">
        <v>92096</v>
      </c>
      <c r="AN149">
        <v>110700.7</v>
      </c>
      <c r="AO149">
        <v>109449</v>
      </c>
      <c r="AP149">
        <v>147357</v>
      </c>
      <c r="AQ149">
        <v>116192</v>
      </c>
      <c r="AR149">
        <v>81547.39</v>
      </c>
      <c r="AS149">
        <v>68990</v>
      </c>
      <c r="AT149">
        <v>84520</v>
      </c>
      <c r="AU149">
        <v>66250</v>
      </c>
      <c r="AV149">
        <v>67771.8</v>
      </c>
      <c r="AW149">
        <v>116321</v>
      </c>
      <c r="AX149">
        <v>139531</v>
      </c>
      <c r="AY149">
        <v>-88515</v>
      </c>
      <c r="AZ149">
        <v>93924</v>
      </c>
      <c r="BA149">
        <v>53646</v>
      </c>
      <c r="BB149">
        <v>62855</v>
      </c>
      <c r="BC149">
        <v>61692</v>
      </c>
      <c r="BD149"/>
      <c r="BE149"/>
      <c r="BF149"/>
      <c r="BG149"/>
      <c r="BH149"/>
      <c r="BI149"/>
      <c r="BJ149"/>
      <c r="BK149"/>
      <c r="BL149"/>
      <c r="BM149"/>
      <c r="BN149"/>
      <c r="BO149"/>
      <c r="BP149"/>
      <c r="BQ149"/>
      <c r="BR149"/>
      <c r="BS149"/>
      <c r="BT149"/>
    </row>
    <row r="150" spans="1:72" x14ac:dyDescent="0.3">
      <c r="A150" t="s">
        <v>879</v>
      </c>
      <c r="B150">
        <v>0</v>
      </c>
      <c r="C150">
        <v>0</v>
      </c>
      <c r="D150">
        <v>0</v>
      </c>
      <c r="E150">
        <v>7707</v>
      </c>
      <c r="F150">
        <v>22419</v>
      </c>
      <c r="G150">
        <v>-3811</v>
      </c>
      <c r="H150">
        <v>31423.31</v>
      </c>
      <c r="I150">
        <v>-264</v>
      </c>
      <c r="J150">
        <v>46904</v>
      </c>
      <c r="K150">
        <v>63090</v>
      </c>
      <c r="L150">
        <v>6276.89</v>
      </c>
      <c r="M150">
        <v>-34992</v>
      </c>
      <c r="N150">
        <v>-17859</v>
      </c>
      <c r="O150">
        <v>-15010</v>
      </c>
      <c r="P150">
        <v>1824.49</v>
      </c>
      <c r="Q150">
        <v>-1213</v>
      </c>
      <c r="R150">
        <v>25005</v>
      </c>
      <c r="S150">
        <v>24758</v>
      </c>
      <c r="T150">
        <v>429540.33</v>
      </c>
      <c r="U150">
        <v>44320</v>
      </c>
      <c r="V150">
        <v>11972</v>
      </c>
      <c r="W150">
        <v>8315</v>
      </c>
      <c r="X150">
        <v>94244.72</v>
      </c>
      <c r="Y150">
        <v>-69200</v>
      </c>
      <c r="Z150">
        <v>2523</v>
      </c>
      <c r="AA150">
        <v>-44253</v>
      </c>
      <c r="AB150">
        <v>13648.56</v>
      </c>
      <c r="AC150">
        <v>-10012</v>
      </c>
      <c r="AD150">
        <v>-36702</v>
      </c>
      <c r="AE150">
        <v>74611</v>
      </c>
      <c r="AF150">
        <v>-121474.2</v>
      </c>
      <c r="AG150">
        <v>-6255</v>
      </c>
      <c r="AH150">
        <v>25897</v>
      </c>
      <c r="AI150">
        <v>-19647</v>
      </c>
      <c r="AJ150">
        <v>-9150.14</v>
      </c>
      <c r="AK150">
        <v>-14389</v>
      </c>
      <c r="AL150">
        <v>25741</v>
      </c>
      <c r="AM150">
        <v>-2732</v>
      </c>
      <c r="AN150">
        <v>20275.54</v>
      </c>
      <c r="AO150">
        <v>20418</v>
      </c>
      <c r="AP150">
        <v>5564</v>
      </c>
      <c r="AQ150">
        <v>-9981</v>
      </c>
      <c r="AR150">
        <v>9229.99</v>
      </c>
      <c r="AS150">
        <v>-22189</v>
      </c>
      <c r="AT150">
        <v>17108</v>
      </c>
      <c r="AU150">
        <v>-39265</v>
      </c>
      <c r="AV150">
        <v>23943.87</v>
      </c>
      <c r="AW150">
        <v>-16870</v>
      </c>
      <c r="AX150">
        <v>-44321</v>
      </c>
      <c r="AY150">
        <v>0</v>
      </c>
      <c r="AZ150">
        <v>0</v>
      </c>
      <c r="BA150">
        <v>0</v>
      </c>
      <c r="BB150">
        <v>0</v>
      </c>
      <c r="BC150">
        <v>0</v>
      </c>
      <c r="BD150"/>
      <c r="BE150"/>
      <c r="BF150"/>
      <c r="BG150"/>
      <c r="BH150"/>
      <c r="BI150"/>
      <c r="BJ150"/>
      <c r="BK150"/>
      <c r="BL150"/>
      <c r="BM150"/>
      <c r="BN150"/>
      <c r="BO150"/>
      <c r="BP150"/>
      <c r="BQ150"/>
      <c r="BR150"/>
      <c r="BS150"/>
      <c r="BT150"/>
    </row>
    <row r="151" spans="1:72" x14ac:dyDescent="0.3">
      <c r="A151" t="s">
        <v>2555</v>
      </c>
      <c r="B151">
        <v>0</v>
      </c>
      <c r="C151">
        <v>0</v>
      </c>
      <c r="D151">
        <v>0</v>
      </c>
      <c r="E151">
        <v>7707</v>
      </c>
      <c r="F151">
        <v>22419</v>
      </c>
      <c r="G151">
        <v>-3811</v>
      </c>
      <c r="H151">
        <v>31423.31</v>
      </c>
      <c r="I151">
        <v>-264</v>
      </c>
      <c r="J151">
        <v>46904</v>
      </c>
      <c r="K151">
        <v>63090</v>
      </c>
      <c r="L151">
        <v>6276.89</v>
      </c>
      <c r="M151">
        <v>-34992</v>
      </c>
      <c r="N151">
        <v>-17859</v>
      </c>
      <c r="O151">
        <v>-15010</v>
      </c>
      <c r="P151">
        <v>1824.49</v>
      </c>
      <c r="Q151">
        <v>-1213</v>
      </c>
      <c r="R151">
        <v>25005</v>
      </c>
      <c r="S151">
        <v>24758</v>
      </c>
      <c r="T151">
        <v>-5579.53</v>
      </c>
      <c r="U151">
        <v>44320</v>
      </c>
      <c r="V151">
        <v>11972</v>
      </c>
      <c r="W151">
        <v>8315</v>
      </c>
      <c r="X151">
        <v>94244.72</v>
      </c>
      <c r="Y151">
        <v>-69200</v>
      </c>
      <c r="Z151">
        <v>2523</v>
      </c>
      <c r="AA151">
        <v>-44253</v>
      </c>
      <c r="AB151">
        <v>13648.56</v>
      </c>
      <c r="AC151">
        <v>-10012</v>
      </c>
      <c r="AD151">
        <v>-36702</v>
      </c>
      <c r="AE151">
        <v>74611</v>
      </c>
      <c r="AF151">
        <v>-121474.2</v>
      </c>
      <c r="AG151">
        <v>-6255</v>
      </c>
      <c r="AH151">
        <v>25897</v>
      </c>
      <c r="AI151">
        <v>-19647</v>
      </c>
      <c r="AJ151">
        <v>-9150.14</v>
      </c>
      <c r="AK151">
        <v>-14389</v>
      </c>
      <c r="AL151">
        <v>25741</v>
      </c>
      <c r="AM151">
        <v>-2732</v>
      </c>
      <c r="AN151">
        <v>20275.54</v>
      </c>
      <c r="AO151">
        <v>20418</v>
      </c>
      <c r="AP151">
        <v>5564</v>
      </c>
      <c r="AQ151">
        <v>-9981</v>
      </c>
      <c r="AR151">
        <v>9229.99</v>
      </c>
      <c r="AS151">
        <v>-22189</v>
      </c>
      <c r="AT151">
        <v>17108</v>
      </c>
      <c r="AU151">
        <v>-39265</v>
      </c>
      <c r="AV151">
        <v>23943.87</v>
      </c>
      <c r="AW151">
        <v>-16870</v>
      </c>
      <c r="AX151">
        <v>-44321</v>
      </c>
      <c r="AY151">
        <v>0</v>
      </c>
      <c r="AZ151">
        <v>0</v>
      </c>
      <c r="BA151">
        <v>0</v>
      </c>
      <c r="BB151">
        <v>0</v>
      </c>
      <c r="BC151">
        <v>0</v>
      </c>
      <c r="BD151"/>
      <c r="BE151"/>
      <c r="BF151"/>
      <c r="BG151"/>
      <c r="BH151"/>
      <c r="BI151"/>
      <c r="BJ151"/>
      <c r="BK151"/>
      <c r="BL151"/>
      <c r="BM151"/>
      <c r="BN151"/>
      <c r="BO151"/>
      <c r="BP151"/>
      <c r="BQ151"/>
      <c r="BR151"/>
      <c r="BS151"/>
      <c r="BT151"/>
    </row>
    <row r="152" spans="1:72" x14ac:dyDescent="0.3">
      <c r="A152" t="s">
        <v>2728</v>
      </c>
      <c r="B152">
        <v>0</v>
      </c>
      <c r="C152">
        <v>0</v>
      </c>
      <c r="D152">
        <v>0</v>
      </c>
      <c r="E152">
        <v>0</v>
      </c>
      <c r="F152">
        <v>0</v>
      </c>
      <c r="G152">
        <v>0</v>
      </c>
      <c r="H152">
        <v>0</v>
      </c>
      <c r="I152">
        <v>0</v>
      </c>
      <c r="J152">
        <v>0</v>
      </c>
      <c r="K152">
        <v>0</v>
      </c>
      <c r="L152">
        <v>0</v>
      </c>
      <c r="M152">
        <v>0</v>
      </c>
      <c r="N152">
        <v>0</v>
      </c>
      <c r="O152">
        <v>0</v>
      </c>
      <c r="P152">
        <v>0</v>
      </c>
      <c r="Q152">
        <v>0</v>
      </c>
      <c r="R152">
        <v>0</v>
      </c>
      <c r="S152">
        <v>0</v>
      </c>
      <c r="T152">
        <v>108779.96</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2557</v>
      </c>
      <c r="B153">
        <v>1199631</v>
      </c>
      <c r="C153">
        <v>1579023</v>
      </c>
      <c r="D153">
        <v>1549113.22</v>
      </c>
      <c r="E153">
        <v>1518559</v>
      </c>
      <c r="F153">
        <v>1636556</v>
      </c>
      <c r="G153">
        <v>1374708</v>
      </c>
      <c r="H153">
        <v>1078314.24</v>
      </c>
      <c r="I153">
        <v>1644524</v>
      </c>
      <c r="J153">
        <v>1081295</v>
      </c>
      <c r="K153">
        <v>1679992</v>
      </c>
      <c r="L153">
        <v>800974.21</v>
      </c>
      <c r="M153">
        <v>1422188</v>
      </c>
      <c r="N153">
        <v>1749500</v>
      </c>
      <c r="O153">
        <v>1367369</v>
      </c>
      <c r="P153">
        <v>959695.04</v>
      </c>
      <c r="Q153">
        <v>1179118</v>
      </c>
      <c r="R153">
        <v>1122050</v>
      </c>
      <c r="S153">
        <v>1118714</v>
      </c>
      <c r="T153">
        <v>1286285.5</v>
      </c>
      <c r="U153">
        <v>925387</v>
      </c>
      <c r="V153">
        <v>1633907</v>
      </c>
      <c r="W153">
        <v>1777322</v>
      </c>
      <c r="X153">
        <v>1309214.2</v>
      </c>
      <c r="Y153">
        <v>1196420</v>
      </c>
      <c r="Z153">
        <v>1775293</v>
      </c>
      <c r="AA153">
        <v>1852937</v>
      </c>
      <c r="AB153">
        <v>935148.23</v>
      </c>
      <c r="AC153">
        <v>1458752</v>
      </c>
      <c r="AD153">
        <v>1889904</v>
      </c>
      <c r="AE153">
        <v>2399767</v>
      </c>
      <c r="AF153">
        <v>1040281.18</v>
      </c>
      <c r="AG153">
        <v>1626880</v>
      </c>
      <c r="AH153">
        <v>2009096</v>
      </c>
      <c r="AI153">
        <v>1577361</v>
      </c>
      <c r="AJ153">
        <v>1021037.08</v>
      </c>
      <c r="AK153">
        <v>1069364</v>
      </c>
      <c r="AL153">
        <v>970588</v>
      </c>
      <c r="AM153">
        <v>1666117</v>
      </c>
      <c r="AN153">
        <v>746818.76</v>
      </c>
      <c r="AO153">
        <v>1277927</v>
      </c>
      <c r="AP153">
        <v>1489248</v>
      </c>
      <c r="AQ153">
        <v>1608131</v>
      </c>
      <c r="AR153">
        <v>965929.3</v>
      </c>
      <c r="AS153">
        <v>878947</v>
      </c>
      <c r="AT153">
        <v>1029901</v>
      </c>
      <c r="AU153">
        <v>1207234</v>
      </c>
      <c r="AV153">
        <v>983461.24</v>
      </c>
      <c r="AW153">
        <v>1033999</v>
      </c>
      <c r="AX153">
        <v>979052</v>
      </c>
      <c r="AY153">
        <v>1260283</v>
      </c>
      <c r="AZ153">
        <v>988740</v>
      </c>
      <c r="BA153">
        <v>980187</v>
      </c>
      <c r="BB153">
        <v>1152508</v>
      </c>
      <c r="BC153">
        <v>1461599</v>
      </c>
      <c r="BD153"/>
      <c r="BE153"/>
      <c r="BF153"/>
      <c r="BG153"/>
      <c r="BH153"/>
      <c r="BI153"/>
      <c r="BJ153"/>
      <c r="BK153"/>
      <c r="BL153"/>
      <c r="BM153"/>
      <c r="BN153"/>
      <c r="BO153"/>
      <c r="BP153"/>
      <c r="BQ153"/>
      <c r="BR153"/>
      <c r="BS153"/>
      <c r="BT153"/>
    </row>
    <row r="154" spans="1:72" x14ac:dyDescent="0.3">
      <c r="A154" t="s">
        <v>880</v>
      </c>
      <c r="B154">
        <v>295296</v>
      </c>
      <c r="C154">
        <v>290126</v>
      </c>
      <c r="D154">
        <v>311099.53999999998</v>
      </c>
      <c r="E154">
        <v>312935</v>
      </c>
      <c r="F154">
        <v>333993</v>
      </c>
      <c r="G154">
        <v>339958</v>
      </c>
      <c r="H154">
        <v>386499.76</v>
      </c>
      <c r="I154">
        <v>360183</v>
      </c>
      <c r="J154">
        <v>359523</v>
      </c>
      <c r="K154">
        <v>353202</v>
      </c>
      <c r="L154">
        <v>360846.37</v>
      </c>
      <c r="M154">
        <v>343332</v>
      </c>
      <c r="N154">
        <v>335658</v>
      </c>
      <c r="O154">
        <v>309933</v>
      </c>
      <c r="P154">
        <v>312005.65000000002</v>
      </c>
      <c r="Q154">
        <v>305077</v>
      </c>
      <c r="R154">
        <v>373295</v>
      </c>
      <c r="S154">
        <v>304707</v>
      </c>
      <c r="T154">
        <v>209625.57</v>
      </c>
      <c r="U154">
        <v>272302</v>
      </c>
      <c r="V154">
        <v>141090</v>
      </c>
      <c r="W154">
        <v>106650</v>
      </c>
      <c r="X154">
        <v>134047.31</v>
      </c>
      <c r="Y154">
        <v>111836</v>
      </c>
      <c r="Z154">
        <v>104629</v>
      </c>
      <c r="AA154">
        <v>102697</v>
      </c>
      <c r="AB154">
        <v>105789.22</v>
      </c>
      <c r="AC154">
        <v>106103</v>
      </c>
      <c r="AD154">
        <v>82222</v>
      </c>
      <c r="AE154">
        <v>79140</v>
      </c>
      <c r="AF154">
        <v>79423.89</v>
      </c>
      <c r="AG154">
        <v>83885</v>
      </c>
      <c r="AH154">
        <v>72816</v>
      </c>
      <c r="AI154">
        <v>68757</v>
      </c>
      <c r="AJ154">
        <v>66122.990000000005</v>
      </c>
      <c r="AK154">
        <v>69770</v>
      </c>
      <c r="AL154">
        <v>67657</v>
      </c>
      <c r="AM154">
        <v>63854</v>
      </c>
      <c r="AN154">
        <v>61447.51</v>
      </c>
      <c r="AO154">
        <v>57292</v>
      </c>
      <c r="AP154">
        <v>50425</v>
      </c>
      <c r="AQ154">
        <v>46439</v>
      </c>
      <c r="AR154">
        <v>46882.11</v>
      </c>
      <c r="AS154">
        <v>48250</v>
      </c>
      <c r="AT154">
        <v>47597</v>
      </c>
      <c r="AU154">
        <v>47864</v>
      </c>
      <c r="AV154">
        <v>51944.37</v>
      </c>
      <c r="AW154">
        <v>57471</v>
      </c>
      <c r="AX154">
        <v>35518</v>
      </c>
      <c r="AY154">
        <v>50901</v>
      </c>
      <c r="AZ154">
        <v>70726</v>
      </c>
      <c r="BA154">
        <v>40395</v>
      </c>
      <c r="BB154">
        <v>31155</v>
      </c>
      <c r="BC154">
        <v>24738</v>
      </c>
      <c r="BD154"/>
      <c r="BE154"/>
      <c r="BF154"/>
      <c r="BG154"/>
      <c r="BH154"/>
      <c r="BI154"/>
      <c r="BJ154"/>
      <c r="BK154"/>
      <c r="BL154"/>
      <c r="BM154"/>
      <c r="BN154"/>
      <c r="BO154"/>
      <c r="BP154"/>
      <c r="BQ154"/>
      <c r="BR154"/>
      <c r="BS154"/>
      <c r="BT154"/>
    </row>
    <row r="155" spans="1:72" x14ac:dyDescent="0.3">
      <c r="A155" t="s">
        <v>881</v>
      </c>
      <c r="B155">
        <v>-563852</v>
      </c>
      <c r="C155">
        <v>204570</v>
      </c>
      <c r="D155">
        <v>217647.1</v>
      </c>
      <c r="E155">
        <v>199261</v>
      </c>
      <c r="F155">
        <v>174778</v>
      </c>
      <c r="G155">
        <v>163959</v>
      </c>
      <c r="H155">
        <v>125482.25</v>
      </c>
      <c r="I155">
        <v>287732</v>
      </c>
      <c r="J155">
        <v>68968</v>
      </c>
      <c r="K155">
        <v>215323</v>
      </c>
      <c r="L155">
        <v>76155.149999999994</v>
      </c>
      <c r="M155">
        <v>86409</v>
      </c>
      <c r="N155">
        <v>228374</v>
      </c>
      <c r="O155">
        <v>177873</v>
      </c>
      <c r="P155">
        <v>145050.04</v>
      </c>
      <c r="Q155">
        <v>131361</v>
      </c>
      <c r="R155">
        <v>345219</v>
      </c>
      <c r="S155">
        <v>230551</v>
      </c>
      <c r="T155">
        <v>200347.81</v>
      </c>
      <c r="U155">
        <v>196771</v>
      </c>
      <c r="V155">
        <v>273340</v>
      </c>
      <c r="W155">
        <v>308865</v>
      </c>
      <c r="X155">
        <v>217112.27</v>
      </c>
      <c r="Y155">
        <v>262038</v>
      </c>
      <c r="Z155">
        <v>264353</v>
      </c>
      <c r="AA155">
        <v>357945</v>
      </c>
      <c r="AB155">
        <v>173945.3</v>
      </c>
      <c r="AC155">
        <v>300785</v>
      </c>
      <c r="AD155">
        <v>335102</v>
      </c>
      <c r="AE155">
        <v>418041</v>
      </c>
      <c r="AF155">
        <v>209137.64</v>
      </c>
      <c r="AG155">
        <v>316859</v>
      </c>
      <c r="AH155">
        <v>335848</v>
      </c>
      <c r="AI155">
        <v>290967</v>
      </c>
      <c r="AJ155">
        <v>200544.5</v>
      </c>
      <c r="AK155">
        <v>206628</v>
      </c>
      <c r="AL155">
        <v>92947</v>
      </c>
      <c r="AM155">
        <v>322239</v>
      </c>
      <c r="AN155">
        <v>434051.3</v>
      </c>
      <c r="AO155">
        <v>353214</v>
      </c>
      <c r="AP155">
        <v>382352</v>
      </c>
      <c r="AQ155">
        <v>445514</v>
      </c>
      <c r="AR155">
        <v>350840.64</v>
      </c>
      <c r="AS155">
        <v>247864</v>
      </c>
      <c r="AT155">
        <v>250741</v>
      </c>
      <c r="AU155">
        <v>340151</v>
      </c>
      <c r="AV155">
        <v>226356.56</v>
      </c>
      <c r="AW155">
        <v>235764</v>
      </c>
      <c r="AX155">
        <v>247104</v>
      </c>
      <c r="AY155">
        <v>402448</v>
      </c>
      <c r="AZ155">
        <v>240483</v>
      </c>
      <c r="BA155">
        <v>224841</v>
      </c>
      <c r="BB155">
        <v>353856</v>
      </c>
      <c r="BC155">
        <v>424323</v>
      </c>
      <c r="BD155"/>
      <c r="BE155"/>
      <c r="BF155"/>
      <c r="BG155"/>
      <c r="BH155"/>
      <c r="BI155"/>
      <c r="BJ155"/>
      <c r="BK155"/>
      <c r="BL155"/>
      <c r="BM155"/>
      <c r="BN155"/>
      <c r="BO155"/>
      <c r="BP155"/>
      <c r="BQ155"/>
      <c r="BR155"/>
      <c r="BS155"/>
      <c r="BT155"/>
    </row>
    <row r="156" spans="1:72" x14ac:dyDescent="0.3">
      <c r="A156" t="s">
        <v>2558</v>
      </c>
      <c r="B156">
        <v>1468187</v>
      </c>
      <c r="C156">
        <v>1084327</v>
      </c>
      <c r="D156">
        <v>1020366.58</v>
      </c>
      <c r="E156">
        <v>1006363</v>
      </c>
      <c r="F156">
        <v>1127785</v>
      </c>
      <c r="G156">
        <v>870791</v>
      </c>
      <c r="H156">
        <v>566332.24</v>
      </c>
      <c r="I156">
        <v>996609</v>
      </c>
      <c r="J156">
        <v>652804</v>
      </c>
      <c r="K156">
        <v>1111467</v>
      </c>
      <c r="L156">
        <v>363972.7</v>
      </c>
      <c r="M156">
        <v>992447</v>
      </c>
      <c r="N156">
        <v>1185468</v>
      </c>
      <c r="O156">
        <v>879563</v>
      </c>
      <c r="P156">
        <v>502639.35</v>
      </c>
      <c r="Q156">
        <v>742680</v>
      </c>
      <c r="R156">
        <v>403536</v>
      </c>
      <c r="S156">
        <v>583456</v>
      </c>
      <c r="T156">
        <v>876312.12</v>
      </c>
      <c r="U156">
        <v>456314</v>
      </c>
      <c r="V156">
        <v>1219477</v>
      </c>
      <c r="W156">
        <v>1361807</v>
      </c>
      <c r="X156">
        <v>958054.62</v>
      </c>
      <c r="Y156">
        <v>822546</v>
      </c>
      <c r="Z156">
        <v>1406311</v>
      </c>
      <c r="AA156">
        <v>1392295</v>
      </c>
      <c r="AB156">
        <v>655413.69999999995</v>
      </c>
      <c r="AC156">
        <v>1051864</v>
      </c>
      <c r="AD156">
        <v>1472580</v>
      </c>
      <c r="AE156">
        <v>1902586</v>
      </c>
      <c r="AF156">
        <v>751719.66</v>
      </c>
      <c r="AG156">
        <v>1226136</v>
      </c>
      <c r="AH156">
        <v>1600432</v>
      </c>
      <c r="AI156">
        <v>1217637</v>
      </c>
      <c r="AJ156">
        <v>754369.59</v>
      </c>
      <c r="AK156">
        <v>792966</v>
      </c>
      <c r="AL156">
        <v>809984</v>
      </c>
      <c r="AM156">
        <v>1280024</v>
      </c>
      <c r="AN156">
        <v>251319.94</v>
      </c>
      <c r="AO156">
        <v>867421</v>
      </c>
      <c r="AP156">
        <v>1056471</v>
      </c>
      <c r="AQ156">
        <v>1116178</v>
      </c>
      <c r="AR156">
        <v>568206.55000000005</v>
      </c>
      <c r="AS156">
        <v>582833</v>
      </c>
      <c r="AT156">
        <v>731563</v>
      </c>
      <c r="AU156">
        <v>819219</v>
      </c>
      <c r="AV156">
        <v>705160.31</v>
      </c>
      <c r="AW156">
        <v>740764</v>
      </c>
      <c r="AX156">
        <v>696430</v>
      </c>
      <c r="AY156">
        <v>806934</v>
      </c>
      <c r="AZ156">
        <v>677531</v>
      </c>
      <c r="BA156">
        <v>714951</v>
      </c>
      <c r="BB156">
        <v>767497</v>
      </c>
      <c r="BC156">
        <v>1012538</v>
      </c>
      <c r="BD156"/>
      <c r="BE156"/>
      <c r="BF156"/>
      <c r="BG156"/>
      <c r="BH156"/>
      <c r="BI156"/>
      <c r="BJ156"/>
      <c r="BK156"/>
      <c r="BL156"/>
      <c r="BM156"/>
      <c r="BN156"/>
      <c r="BO156"/>
      <c r="BP156"/>
      <c r="BQ156"/>
      <c r="BR156"/>
      <c r="BS156"/>
      <c r="BT156"/>
    </row>
    <row r="157" spans="1:72" x14ac:dyDescent="0.3">
      <c r="A157" t="s">
        <v>2559</v>
      </c>
      <c r="B157">
        <v>1468187</v>
      </c>
      <c r="C157">
        <v>1084327</v>
      </c>
      <c r="D157">
        <v>1020366.58</v>
      </c>
      <c r="E157">
        <v>1006363</v>
      </c>
      <c r="F157">
        <v>1127785</v>
      </c>
      <c r="G157">
        <v>870791</v>
      </c>
      <c r="H157">
        <v>566332.24</v>
      </c>
      <c r="I157">
        <v>996609</v>
      </c>
      <c r="J157">
        <v>652804</v>
      </c>
      <c r="K157">
        <v>1111467</v>
      </c>
      <c r="L157">
        <v>363972.7</v>
      </c>
      <c r="M157">
        <v>992447</v>
      </c>
      <c r="N157">
        <v>1185468</v>
      </c>
      <c r="O157">
        <v>879563</v>
      </c>
      <c r="P157">
        <v>502639.35</v>
      </c>
      <c r="Q157">
        <v>742680</v>
      </c>
      <c r="R157">
        <v>403536</v>
      </c>
      <c r="S157">
        <v>583456</v>
      </c>
      <c r="T157">
        <v>876312.12</v>
      </c>
      <c r="U157">
        <v>456314</v>
      </c>
      <c r="V157">
        <v>1219477</v>
      </c>
      <c r="W157">
        <v>1361807</v>
      </c>
      <c r="X157">
        <v>958054.62</v>
      </c>
      <c r="Y157">
        <v>822546</v>
      </c>
      <c r="Z157">
        <v>1406311</v>
      </c>
      <c r="AA157">
        <v>1392295</v>
      </c>
      <c r="AB157">
        <v>655413.69999999995</v>
      </c>
      <c r="AC157">
        <v>1051864</v>
      </c>
      <c r="AD157">
        <v>1472580</v>
      </c>
      <c r="AE157">
        <v>1902586</v>
      </c>
      <c r="AF157">
        <v>751719.66</v>
      </c>
      <c r="AG157">
        <v>1226136</v>
      </c>
      <c r="AH157">
        <v>1600432</v>
      </c>
      <c r="AI157">
        <v>1217637</v>
      </c>
      <c r="AJ157">
        <v>754369.59</v>
      </c>
      <c r="AK157">
        <v>792966</v>
      </c>
      <c r="AL157">
        <v>809984</v>
      </c>
      <c r="AM157">
        <v>1280024</v>
      </c>
      <c r="AN157">
        <v>251319.94</v>
      </c>
      <c r="AO157">
        <v>867421</v>
      </c>
      <c r="AP157">
        <v>1056471</v>
      </c>
      <c r="AQ157">
        <v>1116178</v>
      </c>
      <c r="AR157">
        <v>568206.55000000005</v>
      </c>
      <c r="AS157">
        <v>582833</v>
      </c>
      <c r="AT157">
        <v>731563</v>
      </c>
      <c r="AU157">
        <v>819219</v>
      </c>
      <c r="AV157">
        <v>705160.31</v>
      </c>
      <c r="AW157">
        <v>740764</v>
      </c>
      <c r="AX157">
        <v>696430</v>
      </c>
      <c r="AY157">
        <v>806934</v>
      </c>
      <c r="AZ157">
        <v>677531</v>
      </c>
      <c r="BA157">
        <v>714951</v>
      </c>
      <c r="BB157">
        <v>767497</v>
      </c>
      <c r="BC157">
        <v>1012538</v>
      </c>
      <c r="BD157"/>
      <c r="BE157"/>
      <c r="BF157"/>
      <c r="BG157"/>
      <c r="BH157"/>
      <c r="BI157"/>
      <c r="BJ157"/>
      <c r="BK157"/>
      <c r="BL157"/>
      <c r="BM157"/>
      <c r="BN157"/>
      <c r="BO157"/>
      <c r="BP157"/>
      <c r="BQ157"/>
      <c r="BR157"/>
      <c r="BS157"/>
      <c r="BT157"/>
    </row>
    <row r="158" spans="1:72" x14ac:dyDescent="0.3">
      <c r="A158" t="s">
        <v>2560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2561</v>
      </c>
      <c r="B159">
        <v>1468187</v>
      </c>
      <c r="C159">
        <v>1084327</v>
      </c>
      <c r="D159">
        <v>1020366.58</v>
      </c>
      <c r="E159">
        <v>1006363</v>
      </c>
      <c r="F159">
        <v>1127785</v>
      </c>
      <c r="G159">
        <v>870791</v>
      </c>
      <c r="H159">
        <v>566332.24</v>
      </c>
      <c r="I159">
        <v>996609</v>
      </c>
      <c r="J159">
        <v>652804</v>
      </c>
      <c r="K159">
        <v>1111467</v>
      </c>
      <c r="L159">
        <v>363972.7</v>
      </c>
      <c r="M159">
        <v>992447</v>
      </c>
      <c r="N159">
        <v>1185468</v>
      </c>
      <c r="O159">
        <v>879563</v>
      </c>
      <c r="P159">
        <v>502639.35</v>
      </c>
      <c r="Q159">
        <v>742680</v>
      </c>
      <c r="R159">
        <v>403536</v>
      </c>
      <c r="S159">
        <v>583456</v>
      </c>
      <c r="T159">
        <v>876312.12</v>
      </c>
      <c r="U159">
        <v>456314</v>
      </c>
      <c r="V159">
        <v>1219477</v>
      </c>
      <c r="W159">
        <v>1361807</v>
      </c>
      <c r="X159">
        <v>958054.62</v>
      </c>
      <c r="Y159">
        <v>822546</v>
      </c>
      <c r="Z159">
        <v>1406311</v>
      </c>
      <c r="AA159">
        <v>1392295</v>
      </c>
      <c r="AB159">
        <v>655413.69999999995</v>
      </c>
      <c r="AC159">
        <v>1051864</v>
      </c>
      <c r="AD159">
        <v>1472580</v>
      </c>
      <c r="AE159">
        <v>1902586</v>
      </c>
      <c r="AF159">
        <v>751719.66</v>
      </c>
      <c r="AG159">
        <v>1226136</v>
      </c>
      <c r="AH159">
        <v>1600432</v>
      </c>
      <c r="AI159">
        <v>1217637</v>
      </c>
      <c r="AJ159">
        <v>754369.59</v>
      </c>
      <c r="AK159">
        <v>792966</v>
      </c>
      <c r="AL159">
        <v>809984</v>
      </c>
      <c r="AM159">
        <v>1280024</v>
      </c>
      <c r="AN159">
        <v>251319.94</v>
      </c>
      <c r="AO159">
        <v>867421</v>
      </c>
      <c r="AP159">
        <v>1056471</v>
      </c>
      <c r="AQ159">
        <v>1116178</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2562</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2563</v>
      </c>
      <c r="B161">
        <v>26379</v>
      </c>
      <c r="C161">
        <v>32207</v>
      </c>
      <c r="D161">
        <v>22494.04</v>
      </c>
      <c r="E161">
        <v>17448</v>
      </c>
      <c r="F161">
        <v>-1643</v>
      </c>
      <c r="G161">
        <v>-20595</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-6042.73</v>
      </c>
      <c r="AK161">
        <v>13056</v>
      </c>
      <c r="AL161">
        <v>-7013</v>
      </c>
      <c r="AM161">
        <v>419</v>
      </c>
      <c r="AN161">
        <v>-789.88</v>
      </c>
      <c r="AO161">
        <v>-2406</v>
      </c>
      <c r="AP161">
        <v>5810</v>
      </c>
      <c r="AQ161">
        <v>5757</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2564</v>
      </c>
      <c r="B162">
        <v>647331</v>
      </c>
      <c r="C162">
        <v>728153</v>
      </c>
      <c r="D162">
        <v>-1620358.14</v>
      </c>
      <c r="E162">
        <v>753156</v>
      </c>
      <c r="F162">
        <v>-1201807</v>
      </c>
      <c r="G162">
        <v>1692563</v>
      </c>
      <c r="H162">
        <v>-720371.88</v>
      </c>
      <c r="I162">
        <v>-301385</v>
      </c>
      <c r="J162">
        <v>-1113265</v>
      </c>
      <c r="K162">
        <v>-241470</v>
      </c>
      <c r="L162">
        <v>-589157.41</v>
      </c>
      <c r="M162">
        <v>-1854221</v>
      </c>
      <c r="N162">
        <v>1561899</v>
      </c>
      <c r="O162">
        <v>0</v>
      </c>
      <c r="P162">
        <v>-1702453.28</v>
      </c>
      <c r="Q162">
        <v>-279332</v>
      </c>
      <c r="R162">
        <v>-327259</v>
      </c>
      <c r="S162">
        <v>-896976</v>
      </c>
      <c r="T162">
        <v>61509.13</v>
      </c>
      <c r="U162">
        <v>-56759</v>
      </c>
      <c r="V162">
        <v>13279</v>
      </c>
      <c r="W162">
        <v>2340</v>
      </c>
      <c r="X162">
        <v>-44159.91</v>
      </c>
      <c r="Y162">
        <v>33457</v>
      </c>
      <c r="Z162">
        <v>-18234</v>
      </c>
      <c r="AA162">
        <v>14347</v>
      </c>
      <c r="AB162">
        <v>-1190.78</v>
      </c>
      <c r="AC162">
        <v>3573</v>
      </c>
      <c r="AD162">
        <v>-1407</v>
      </c>
      <c r="AE162">
        <v>4312</v>
      </c>
      <c r="AF162">
        <v>20096.32</v>
      </c>
      <c r="AG162">
        <v>-16905</v>
      </c>
      <c r="AH162">
        <v>5476</v>
      </c>
      <c r="AI162">
        <v>-6701</v>
      </c>
      <c r="AJ162">
        <v>5939.31</v>
      </c>
      <c r="AK162">
        <v>-7975</v>
      </c>
      <c r="AL162">
        <v>3031</v>
      </c>
      <c r="AM162">
        <v>-7316</v>
      </c>
      <c r="AN162">
        <v>-4299.5600000000004</v>
      </c>
      <c r="AO162">
        <v>264</v>
      </c>
      <c r="AP162">
        <v>330</v>
      </c>
      <c r="AQ162">
        <v>110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2565</v>
      </c>
      <c r="B163">
        <v>76091</v>
      </c>
      <c r="C163">
        <v>49931</v>
      </c>
      <c r="D163">
        <v>0</v>
      </c>
      <c r="E163">
        <v>0</v>
      </c>
      <c r="F163">
        <v>0</v>
      </c>
      <c r="G163">
        <v>0</v>
      </c>
      <c r="H163">
        <v>0</v>
      </c>
      <c r="I163">
        <v>-20365</v>
      </c>
      <c r="J163">
        <v>-11503</v>
      </c>
      <c r="K163">
        <v>1441</v>
      </c>
      <c r="L163">
        <v>0</v>
      </c>
      <c r="M163">
        <v>38710</v>
      </c>
      <c r="N163">
        <v>-28288</v>
      </c>
      <c r="O163">
        <v>0</v>
      </c>
      <c r="P163">
        <v>0</v>
      </c>
      <c r="Q163">
        <v>-9781</v>
      </c>
      <c r="R163">
        <v>-27276</v>
      </c>
      <c r="S163">
        <v>22554</v>
      </c>
      <c r="T163">
        <v>-9727.31</v>
      </c>
      <c r="U163">
        <v>5852</v>
      </c>
      <c r="V163">
        <v>-17468</v>
      </c>
      <c r="W163">
        <v>-4065</v>
      </c>
      <c r="X163">
        <v>53819.57</v>
      </c>
      <c r="Y163">
        <v>23388</v>
      </c>
      <c r="Z163">
        <v>-9236</v>
      </c>
      <c r="AA163">
        <v>12634</v>
      </c>
      <c r="AB163">
        <v>-2042.2</v>
      </c>
      <c r="AC163">
        <v>291</v>
      </c>
      <c r="AD163">
        <v>-8137</v>
      </c>
      <c r="AE163">
        <v>30430</v>
      </c>
      <c r="AF163">
        <v>5772.76</v>
      </c>
      <c r="AG163">
        <v>38830</v>
      </c>
      <c r="AH163">
        <v>-26273</v>
      </c>
      <c r="AI163">
        <v>-4449</v>
      </c>
      <c r="AJ163">
        <v>-19595.43</v>
      </c>
      <c r="AK163">
        <v>18687</v>
      </c>
      <c r="AL163">
        <v>-5386</v>
      </c>
      <c r="AM163">
        <v>9460</v>
      </c>
      <c r="AN163">
        <v>6648.93</v>
      </c>
      <c r="AO163">
        <v>11247</v>
      </c>
      <c r="AP163">
        <v>-82299</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2739</v>
      </c>
      <c r="B164">
        <v>0</v>
      </c>
      <c r="C164">
        <v>0</v>
      </c>
      <c r="D164">
        <v>0</v>
      </c>
      <c r="E164">
        <v>0</v>
      </c>
      <c r="F164">
        <v>0</v>
      </c>
      <c r="G164">
        <v>0</v>
      </c>
      <c r="H164">
        <v>0</v>
      </c>
      <c r="I164">
        <v>0</v>
      </c>
      <c r="J164">
        <v>0</v>
      </c>
      <c r="K164">
        <v>0</v>
      </c>
      <c r="L164">
        <v>4887.4799999999996</v>
      </c>
      <c r="M164">
        <v>0</v>
      </c>
      <c r="N164">
        <v>0</v>
      </c>
      <c r="O164">
        <v>-1235364</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2566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1389.57</v>
      </c>
      <c r="AK165">
        <v>-3003</v>
      </c>
      <c r="AL165">
        <v>1613</v>
      </c>
      <c r="AM165">
        <v>-96</v>
      </c>
      <c r="AN165">
        <v>207.31</v>
      </c>
      <c r="AO165">
        <v>722</v>
      </c>
      <c r="AP165">
        <v>-1743</v>
      </c>
      <c r="AQ165">
        <v>-1727</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2567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3602</v>
      </c>
      <c r="B167">
        <v>1695</v>
      </c>
      <c r="C167">
        <v>-2115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2569</v>
      </c>
      <c r="B168">
        <v>0</v>
      </c>
      <c r="C168">
        <v>0</v>
      </c>
      <c r="D168">
        <v>-26424.51</v>
      </c>
      <c r="E168">
        <v>-1259</v>
      </c>
      <c r="F168">
        <v>0</v>
      </c>
      <c r="G168">
        <v>-3777</v>
      </c>
      <c r="H168">
        <v>-226170.18</v>
      </c>
      <c r="I168">
        <v>352.33</v>
      </c>
      <c r="J168">
        <v>0</v>
      </c>
      <c r="K168">
        <v>1057</v>
      </c>
      <c r="L168">
        <v>0</v>
      </c>
      <c r="M168">
        <v>0</v>
      </c>
      <c r="N168">
        <v>2214</v>
      </c>
      <c r="O168">
        <v>-4056</v>
      </c>
      <c r="P168">
        <v>-25722.75</v>
      </c>
      <c r="Q168">
        <v>-2197</v>
      </c>
      <c r="R168">
        <v>29</v>
      </c>
      <c r="S168">
        <v>-5283</v>
      </c>
      <c r="T168">
        <v>-408685.87</v>
      </c>
      <c r="U168">
        <v>326.67</v>
      </c>
      <c r="V168">
        <v>0</v>
      </c>
      <c r="W168">
        <v>980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2570</v>
      </c>
      <c r="B169">
        <v>751496</v>
      </c>
      <c r="C169">
        <v>808176</v>
      </c>
      <c r="D169">
        <v>-1624288.61</v>
      </c>
      <c r="E169">
        <v>770604</v>
      </c>
      <c r="F169">
        <v>-1203450</v>
      </c>
      <c r="G169">
        <v>1668191</v>
      </c>
      <c r="H169">
        <v>-916115.05</v>
      </c>
      <c r="I169">
        <v>-321750</v>
      </c>
      <c r="J169">
        <v>-1124768</v>
      </c>
      <c r="K169">
        <v>-238972</v>
      </c>
      <c r="L169">
        <v>-563520.48</v>
      </c>
      <c r="M169">
        <v>-1815511</v>
      </c>
      <c r="N169">
        <v>1535825</v>
      </c>
      <c r="O169">
        <v>-1239420</v>
      </c>
      <c r="P169">
        <v>-1713673.04</v>
      </c>
      <c r="Q169">
        <v>-291310</v>
      </c>
      <c r="R169">
        <v>-354506</v>
      </c>
      <c r="S169">
        <v>-879705</v>
      </c>
      <c r="T169">
        <v>-356904.05</v>
      </c>
      <c r="U169">
        <v>-50907</v>
      </c>
      <c r="V169">
        <v>-4189</v>
      </c>
      <c r="W169">
        <v>-745</v>
      </c>
      <c r="X169">
        <v>9659.66</v>
      </c>
      <c r="Y169">
        <v>56845</v>
      </c>
      <c r="Z169">
        <v>-27470</v>
      </c>
      <c r="AA169">
        <v>26981</v>
      </c>
      <c r="AB169">
        <v>-3232.98</v>
      </c>
      <c r="AC169">
        <v>3864</v>
      </c>
      <c r="AD169">
        <v>-9544</v>
      </c>
      <c r="AE169">
        <v>34742</v>
      </c>
      <c r="AF169">
        <v>25869.08</v>
      </c>
      <c r="AG169">
        <v>21925</v>
      </c>
      <c r="AH169">
        <v>-20797</v>
      </c>
      <c r="AI169">
        <v>-11150</v>
      </c>
      <c r="AJ169">
        <v>-18309.29</v>
      </c>
      <c r="AK169">
        <v>20765</v>
      </c>
      <c r="AL169">
        <v>-7755</v>
      </c>
      <c r="AM169">
        <v>2467</v>
      </c>
      <c r="AN169">
        <v>1766.81</v>
      </c>
      <c r="AO169">
        <v>9827</v>
      </c>
      <c r="AP169">
        <v>-77902</v>
      </c>
      <c r="AQ169">
        <v>4140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2571</v>
      </c>
      <c r="B170">
        <v>2219683</v>
      </c>
      <c r="C170">
        <v>1892503</v>
      </c>
      <c r="D170">
        <v>-603922.04</v>
      </c>
      <c r="E170">
        <v>1776967</v>
      </c>
      <c r="F170">
        <v>-75665</v>
      </c>
      <c r="G170">
        <v>2538982</v>
      </c>
      <c r="H170">
        <v>-349782.82</v>
      </c>
      <c r="I170">
        <v>674859</v>
      </c>
      <c r="J170">
        <v>-471964</v>
      </c>
      <c r="K170">
        <v>872495</v>
      </c>
      <c r="L170">
        <v>-199547.78</v>
      </c>
      <c r="M170">
        <v>-823064</v>
      </c>
      <c r="N170">
        <v>2721293</v>
      </c>
      <c r="O170">
        <v>-359857</v>
      </c>
      <c r="P170">
        <v>-1211033.69</v>
      </c>
      <c r="Q170">
        <v>451370</v>
      </c>
      <c r="R170">
        <v>49030</v>
      </c>
      <c r="S170">
        <v>-296249</v>
      </c>
      <c r="T170">
        <v>519408.07</v>
      </c>
      <c r="U170">
        <v>405407</v>
      </c>
      <c r="V170">
        <v>1215288</v>
      </c>
      <c r="W170">
        <v>1361062</v>
      </c>
      <c r="X170">
        <v>967714.28</v>
      </c>
      <c r="Y170">
        <v>879391</v>
      </c>
      <c r="Z170">
        <v>1378841</v>
      </c>
      <c r="AA170">
        <v>1419276</v>
      </c>
      <c r="AB170">
        <v>652180.72</v>
      </c>
      <c r="AC170">
        <v>1055728</v>
      </c>
      <c r="AD170">
        <v>1463036</v>
      </c>
      <c r="AE170">
        <v>1937328</v>
      </c>
      <c r="AF170">
        <v>777588.73</v>
      </c>
      <c r="AG170">
        <v>1248061</v>
      </c>
      <c r="AH170">
        <v>1579635</v>
      </c>
      <c r="AI170">
        <v>1206487</v>
      </c>
      <c r="AJ170">
        <v>736060.3</v>
      </c>
      <c r="AK170">
        <v>813731</v>
      </c>
      <c r="AL170">
        <v>802229</v>
      </c>
      <c r="AM170">
        <v>1282491</v>
      </c>
      <c r="AN170">
        <v>253086.75</v>
      </c>
      <c r="AO170">
        <v>877248</v>
      </c>
      <c r="AP170">
        <v>978569</v>
      </c>
      <c r="AQ170">
        <v>1120318</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2572</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2944</v>
      </c>
      <c r="B172">
        <v>1445295</v>
      </c>
      <c r="C172">
        <v>1063355</v>
      </c>
      <c r="D172">
        <v>932156.33</v>
      </c>
      <c r="E172">
        <v>898416</v>
      </c>
      <c r="F172">
        <v>1024182</v>
      </c>
      <c r="G172">
        <v>825710</v>
      </c>
      <c r="H172">
        <v>479254.41</v>
      </c>
      <c r="I172">
        <v>935642</v>
      </c>
      <c r="J172">
        <v>637318</v>
      </c>
      <c r="K172">
        <v>1104771</v>
      </c>
      <c r="L172">
        <v>280244.09000000003</v>
      </c>
      <c r="M172">
        <v>887373</v>
      </c>
      <c r="N172">
        <v>1021199</v>
      </c>
      <c r="O172">
        <v>833009</v>
      </c>
      <c r="P172">
        <v>404983.65</v>
      </c>
      <c r="Q172">
        <v>617470</v>
      </c>
      <c r="R172">
        <v>245731</v>
      </c>
      <c r="S172">
        <v>549930</v>
      </c>
      <c r="T172">
        <v>877730.71</v>
      </c>
      <c r="U172">
        <v>455104</v>
      </c>
      <c r="V172">
        <v>1219477</v>
      </c>
      <c r="W172">
        <v>1361807</v>
      </c>
      <c r="X172">
        <v>958054.62</v>
      </c>
      <c r="Y172">
        <v>822546</v>
      </c>
      <c r="Z172">
        <v>1406311</v>
      </c>
      <c r="AA172">
        <v>1392295</v>
      </c>
      <c r="AB172">
        <v>655413.69999999995</v>
      </c>
      <c r="AC172">
        <v>1051864</v>
      </c>
      <c r="AD172">
        <v>1472580</v>
      </c>
      <c r="AE172">
        <v>1902586</v>
      </c>
      <c r="AF172">
        <v>751719.66</v>
      </c>
      <c r="AG172">
        <v>1211672</v>
      </c>
      <c r="AH172">
        <v>1614576</v>
      </c>
      <c r="AI172">
        <v>1217957</v>
      </c>
      <c r="AJ172">
        <v>756000.9</v>
      </c>
      <c r="AK172">
        <v>792084</v>
      </c>
      <c r="AL172">
        <v>809004</v>
      </c>
      <c r="AM172">
        <v>1278599</v>
      </c>
      <c r="AN172">
        <v>252765.11</v>
      </c>
      <c r="AO172">
        <v>867817</v>
      </c>
      <c r="AP172">
        <v>1056453</v>
      </c>
      <c r="AQ172">
        <v>1116372</v>
      </c>
      <c r="AR172">
        <v>570388.85</v>
      </c>
      <c r="AS172">
        <v>582458</v>
      </c>
      <c r="AT172">
        <v>730983</v>
      </c>
      <c r="AU172">
        <v>816800</v>
      </c>
      <c r="AV172">
        <v>704770.39</v>
      </c>
      <c r="AW172">
        <v>741959</v>
      </c>
      <c r="AX172">
        <v>694800</v>
      </c>
      <c r="AY172">
        <v>804845</v>
      </c>
      <c r="AZ172">
        <v>675753</v>
      </c>
      <c r="BA172">
        <v>714926</v>
      </c>
      <c r="BB172">
        <v>767990</v>
      </c>
      <c r="BC172">
        <v>1014007</v>
      </c>
      <c r="BD172"/>
      <c r="BE172"/>
      <c r="BF172"/>
      <c r="BG172"/>
      <c r="BH172"/>
      <c r="BI172"/>
      <c r="BJ172"/>
      <c r="BK172"/>
      <c r="BL172"/>
      <c r="BM172"/>
      <c r="BN172"/>
      <c r="BO172"/>
      <c r="BP172"/>
      <c r="BQ172"/>
      <c r="BR172"/>
      <c r="BS172"/>
      <c r="BT172"/>
    </row>
    <row r="173" spans="1:72" x14ac:dyDescent="0.3">
      <c r="A173" t="s">
        <v>2945</v>
      </c>
      <c r="B173">
        <v>22892</v>
      </c>
      <c r="C173">
        <v>20972</v>
      </c>
      <c r="D173">
        <v>88210.25</v>
      </c>
      <c r="E173">
        <v>107947</v>
      </c>
      <c r="F173">
        <v>103603</v>
      </c>
      <c r="G173">
        <v>45081</v>
      </c>
      <c r="H173">
        <v>87077.83</v>
      </c>
      <c r="I173">
        <v>60967</v>
      </c>
      <c r="J173">
        <v>15486</v>
      </c>
      <c r="K173">
        <v>6696</v>
      </c>
      <c r="L173">
        <v>83728.61</v>
      </c>
      <c r="M173">
        <v>105074</v>
      </c>
      <c r="N173">
        <v>164269</v>
      </c>
      <c r="O173">
        <v>46554</v>
      </c>
      <c r="P173">
        <v>97655.7</v>
      </c>
      <c r="Q173">
        <v>125210</v>
      </c>
      <c r="R173">
        <v>157805</v>
      </c>
      <c r="S173">
        <v>33526</v>
      </c>
      <c r="T173">
        <v>-1418.58</v>
      </c>
      <c r="U173">
        <v>1210</v>
      </c>
      <c r="V173">
        <v>0</v>
      </c>
      <c r="W173">
        <v>0</v>
      </c>
      <c r="X173">
        <v>0</v>
      </c>
      <c r="Y173">
        <v>0</v>
      </c>
      <c r="Z173">
        <v>0</v>
      </c>
      <c r="AA173">
        <v>0</v>
      </c>
      <c r="AB173">
        <v>0</v>
      </c>
      <c r="AC173">
        <v>0</v>
      </c>
      <c r="AD173">
        <v>0</v>
      </c>
      <c r="AE173">
        <v>0</v>
      </c>
      <c r="AF173">
        <v>0</v>
      </c>
      <c r="AG173">
        <v>14464</v>
      </c>
      <c r="AH173">
        <v>-14144</v>
      </c>
      <c r="AI173">
        <v>-320</v>
      </c>
      <c r="AJ173">
        <v>-1631.31</v>
      </c>
      <c r="AK173">
        <v>882</v>
      </c>
      <c r="AL173">
        <v>980</v>
      </c>
      <c r="AM173">
        <v>1425</v>
      </c>
      <c r="AN173">
        <v>-1445.17</v>
      </c>
      <c r="AO173">
        <v>-396</v>
      </c>
      <c r="AP173">
        <v>18</v>
      </c>
      <c r="AQ173">
        <v>-194</v>
      </c>
      <c r="AR173">
        <v>-2182.3000000000002</v>
      </c>
      <c r="AS173">
        <v>375</v>
      </c>
      <c r="AT173">
        <v>580</v>
      </c>
      <c r="AU173">
        <v>2419</v>
      </c>
      <c r="AV173">
        <v>389.92</v>
      </c>
      <c r="AW173">
        <v>-1195</v>
      </c>
      <c r="AX173">
        <v>1630</v>
      </c>
      <c r="AY173">
        <v>2089</v>
      </c>
      <c r="AZ173">
        <v>1778</v>
      </c>
      <c r="BA173">
        <v>25</v>
      </c>
      <c r="BB173">
        <v>-493</v>
      </c>
      <c r="BC173">
        <v>-1469</v>
      </c>
      <c r="BD173"/>
      <c r="BE173"/>
      <c r="BF173"/>
      <c r="BG173"/>
      <c r="BH173"/>
      <c r="BI173"/>
      <c r="BJ173"/>
      <c r="BK173"/>
      <c r="BL173"/>
      <c r="BM173"/>
      <c r="BN173"/>
      <c r="BO173"/>
      <c r="BP173"/>
      <c r="BQ173"/>
      <c r="BR173"/>
      <c r="BS173"/>
      <c r="BT173"/>
    </row>
    <row r="174" spans="1:72" x14ac:dyDescent="0.3">
      <c r="A174" t="s">
        <v>2574</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2946</v>
      </c>
      <c r="B175">
        <v>2135808</v>
      </c>
      <c r="C175">
        <v>1773739</v>
      </c>
      <c r="D175">
        <v>-567373.59</v>
      </c>
      <c r="E175">
        <v>1606153</v>
      </c>
      <c r="F175">
        <v>-84877</v>
      </c>
      <c r="G175">
        <v>2350065</v>
      </c>
      <c r="H175">
        <v>-405245.9</v>
      </c>
      <c r="I175">
        <v>616471</v>
      </c>
      <c r="J175">
        <v>-376841</v>
      </c>
      <c r="K175">
        <v>913044</v>
      </c>
      <c r="L175">
        <v>-297947.09999999998</v>
      </c>
      <c r="M175">
        <v>-819566</v>
      </c>
      <c r="N175">
        <v>2417366</v>
      </c>
      <c r="O175">
        <v>-348969</v>
      </c>
      <c r="P175">
        <v>-1129593.24</v>
      </c>
      <c r="Q175">
        <v>327951</v>
      </c>
      <c r="R175">
        <v>-108775</v>
      </c>
      <c r="S175">
        <v>-329992</v>
      </c>
      <c r="T175">
        <v>520826.65</v>
      </c>
      <c r="U175">
        <v>404197</v>
      </c>
      <c r="V175">
        <v>1215288</v>
      </c>
      <c r="W175">
        <v>1361062</v>
      </c>
      <c r="X175">
        <v>967714.28</v>
      </c>
      <c r="Y175">
        <v>879391</v>
      </c>
      <c r="Z175">
        <v>1378841</v>
      </c>
      <c r="AA175">
        <v>1419276</v>
      </c>
      <c r="AB175">
        <v>652180.72</v>
      </c>
      <c r="AC175">
        <v>1055701</v>
      </c>
      <c r="AD175">
        <v>1463034</v>
      </c>
      <c r="AE175">
        <v>1937357</v>
      </c>
      <c r="AF175">
        <v>777430.6</v>
      </c>
      <c r="AG175">
        <v>1233442</v>
      </c>
      <c r="AH175">
        <v>1594350</v>
      </c>
      <c r="AI175">
        <v>1206854</v>
      </c>
      <c r="AJ175">
        <v>737696.29</v>
      </c>
      <c r="AK175">
        <v>813063</v>
      </c>
      <c r="AL175">
        <v>801082</v>
      </c>
      <c r="AM175">
        <v>1281169</v>
      </c>
      <c r="AN175">
        <v>254493.88</v>
      </c>
      <c r="AO175">
        <v>877578</v>
      </c>
      <c r="AP175">
        <v>978468</v>
      </c>
      <c r="AQ175">
        <v>1120485</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2947</v>
      </c>
      <c r="B176">
        <v>83875</v>
      </c>
      <c r="C176">
        <v>118764</v>
      </c>
      <c r="D176">
        <v>-36548.449999999997</v>
      </c>
      <c r="E176">
        <v>170814</v>
      </c>
      <c r="F176">
        <v>9212</v>
      </c>
      <c r="G176">
        <v>188917</v>
      </c>
      <c r="H176">
        <v>55463.08</v>
      </c>
      <c r="I176">
        <v>58388</v>
      </c>
      <c r="J176">
        <v>-95123</v>
      </c>
      <c r="K176">
        <v>-40549</v>
      </c>
      <c r="L176">
        <v>98399.32</v>
      </c>
      <c r="M176">
        <v>-3498</v>
      </c>
      <c r="N176">
        <v>303927</v>
      </c>
      <c r="O176">
        <v>-10888</v>
      </c>
      <c r="P176">
        <v>-81440.45</v>
      </c>
      <c r="Q176">
        <v>123419</v>
      </c>
      <c r="R176">
        <v>157805</v>
      </c>
      <c r="S176">
        <v>33743</v>
      </c>
      <c r="T176">
        <v>-1418.58</v>
      </c>
      <c r="U176">
        <v>1210</v>
      </c>
      <c r="V176">
        <v>0</v>
      </c>
      <c r="W176">
        <v>0</v>
      </c>
      <c r="X176">
        <v>0</v>
      </c>
      <c r="Y176">
        <v>0</v>
      </c>
      <c r="Z176">
        <v>0</v>
      </c>
      <c r="AA176">
        <v>0</v>
      </c>
      <c r="AB176">
        <v>0</v>
      </c>
      <c r="AC176">
        <v>27</v>
      </c>
      <c r="AD176">
        <v>2</v>
      </c>
      <c r="AE176">
        <v>-29</v>
      </c>
      <c r="AF176">
        <v>158.13</v>
      </c>
      <c r="AG176">
        <v>14619</v>
      </c>
      <c r="AH176">
        <v>-14715</v>
      </c>
      <c r="AI176">
        <v>-367</v>
      </c>
      <c r="AJ176">
        <v>-1635.98</v>
      </c>
      <c r="AK176">
        <v>668</v>
      </c>
      <c r="AL176">
        <v>1147</v>
      </c>
      <c r="AM176">
        <v>1322</v>
      </c>
      <c r="AN176">
        <v>-1407.12</v>
      </c>
      <c r="AO176">
        <v>-330</v>
      </c>
      <c r="AP176">
        <v>101</v>
      </c>
      <c r="AQ176">
        <v>-167</v>
      </c>
      <c r="AR176">
        <v>0</v>
      </c>
      <c r="AS176">
        <v>0</v>
      </c>
      <c r="AT176">
        <v>0</v>
      </c>
      <c r="AU176">
        <v>0</v>
      </c>
      <c r="AV176">
        <v>0</v>
      </c>
      <c r="AW176">
        <v>0</v>
      </c>
      <c r="AX176">
        <v>0</v>
      </c>
      <c r="AY176">
        <v>0</v>
      </c>
      <c r="AZ176">
        <v>0</v>
      </c>
      <c r="BA176">
        <v>0</v>
      </c>
      <c r="BB176">
        <v>0</v>
      </c>
      <c r="BC176">
        <v>0</v>
      </c>
      <c r="BD176"/>
      <c r="BE176"/>
      <c r="BF176"/>
      <c r="BG176"/>
      <c r="BH176"/>
      <c r="BI176"/>
      <c r="BJ176"/>
      <c r="BK176"/>
      <c r="BL176"/>
      <c r="BM176"/>
      <c r="BN176"/>
      <c r="BO176"/>
      <c r="BP176"/>
      <c r="BQ176"/>
      <c r="BR176"/>
      <c r="BS176"/>
      <c r="BT176"/>
    </row>
    <row r="177" spans="1:72" x14ac:dyDescent="0.3">
      <c r="A177" t="s">
        <v>2577</v>
      </c>
      <c r="B177">
        <v>4.8499800000000004</v>
      </c>
      <c r="C177">
        <v>3.5683099999999999</v>
      </c>
      <c r="D177">
        <v>3.13</v>
      </c>
      <c r="E177">
        <v>3.01</v>
      </c>
      <c r="F177">
        <v>3.44</v>
      </c>
      <c r="G177">
        <v>2.77</v>
      </c>
      <c r="H177">
        <v>1.6</v>
      </c>
      <c r="I177">
        <v>3.14</v>
      </c>
      <c r="J177">
        <v>2.14</v>
      </c>
      <c r="K177">
        <v>3.71</v>
      </c>
      <c r="L177">
        <v>0.94006000000000001</v>
      </c>
      <c r="M177">
        <v>2.97776</v>
      </c>
      <c r="N177">
        <v>3.43</v>
      </c>
      <c r="O177">
        <v>2.8</v>
      </c>
      <c r="P177">
        <v>1.32</v>
      </c>
      <c r="Q177">
        <v>2.0699999999999998</v>
      </c>
      <c r="R177">
        <v>0.92</v>
      </c>
      <c r="S177">
        <v>2.39</v>
      </c>
      <c r="T177">
        <v>3.82</v>
      </c>
      <c r="U177">
        <v>1.98</v>
      </c>
      <c r="V177">
        <v>5.3</v>
      </c>
      <c r="W177">
        <v>5.92</v>
      </c>
      <c r="X177">
        <v>4.17</v>
      </c>
      <c r="Y177">
        <v>3.58</v>
      </c>
      <c r="Z177">
        <v>6.11</v>
      </c>
      <c r="AA177">
        <v>6.05</v>
      </c>
      <c r="AB177">
        <v>2.85</v>
      </c>
      <c r="AC177">
        <v>4.57</v>
      </c>
      <c r="AD177">
        <v>6.4</v>
      </c>
      <c r="AE177">
        <v>8.27</v>
      </c>
      <c r="AF177">
        <v>3.27</v>
      </c>
      <c r="AG177">
        <v>5.27</v>
      </c>
      <c r="AH177">
        <v>7.02</v>
      </c>
      <c r="AI177">
        <v>5.3</v>
      </c>
      <c r="AJ177">
        <v>3.29</v>
      </c>
      <c r="AK177">
        <v>3.44</v>
      </c>
      <c r="AL177">
        <v>3.52</v>
      </c>
      <c r="AM177">
        <v>5.56</v>
      </c>
      <c r="AN177">
        <v>1.1000000000000001</v>
      </c>
      <c r="AO177">
        <v>3.77</v>
      </c>
      <c r="AP177">
        <v>4.59</v>
      </c>
      <c r="AQ177">
        <v>4.8499999999999996</v>
      </c>
      <c r="AR177">
        <v>2.48</v>
      </c>
      <c r="AS177">
        <v>2.5299999999999998</v>
      </c>
      <c r="AT177">
        <v>3.18</v>
      </c>
      <c r="AU177">
        <v>3.55</v>
      </c>
      <c r="AV177">
        <v>3.06</v>
      </c>
      <c r="AW177">
        <v>3.23</v>
      </c>
      <c r="AX177">
        <v>3.02</v>
      </c>
      <c r="AY177">
        <v>3.5</v>
      </c>
      <c r="AZ177">
        <v>2.93</v>
      </c>
      <c r="BA177">
        <v>3.11</v>
      </c>
      <c r="BB177">
        <v>3.34</v>
      </c>
      <c r="BC177">
        <v>4.41</v>
      </c>
      <c r="BD177"/>
      <c r="BE177"/>
      <c r="BF177"/>
      <c r="BG177"/>
      <c r="BH177"/>
      <c r="BI177"/>
      <c r="BJ177"/>
      <c r="BK177"/>
      <c r="BL177"/>
      <c r="BM177"/>
      <c r="BN177"/>
      <c r="BO177"/>
      <c r="BP177"/>
      <c r="BQ177"/>
      <c r="BR177"/>
      <c r="BS177"/>
      <c r="BT177"/>
    </row>
    <row r="178" spans="1:72" x14ac:dyDescent="0.3">
      <c r="A178" t="s">
        <v>2578</v>
      </c>
      <c r="B178">
        <v>0</v>
      </c>
      <c r="C178">
        <v>0</v>
      </c>
      <c r="D178">
        <v>0</v>
      </c>
      <c r="E178">
        <v>0</v>
      </c>
      <c r="F178">
        <v>0</v>
      </c>
      <c r="G178">
        <v>0</v>
      </c>
      <c r="H178">
        <v>0</v>
      </c>
      <c r="I178">
        <v>0</v>
      </c>
      <c r="J178">
        <v>2.14</v>
      </c>
      <c r="K178">
        <v>0</v>
      </c>
      <c r="L178">
        <v>0</v>
      </c>
      <c r="M178">
        <v>0</v>
      </c>
      <c r="N178">
        <v>3.43</v>
      </c>
      <c r="O178">
        <v>0</v>
      </c>
      <c r="P178">
        <v>1.32</v>
      </c>
      <c r="Q178">
        <v>2.0699999999999998</v>
      </c>
      <c r="R178">
        <v>0.92</v>
      </c>
      <c r="S178">
        <v>2.39</v>
      </c>
      <c r="T178">
        <v>3.82</v>
      </c>
      <c r="U178">
        <v>1.98</v>
      </c>
      <c r="V178">
        <v>5.3</v>
      </c>
      <c r="W178">
        <v>5.92</v>
      </c>
      <c r="X178">
        <v>4.17</v>
      </c>
      <c r="Y178">
        <v>3.58</v>
      </c>
      <c r="Z178">
        <v>6.11</v>
      </c>
      <c r="AA178">
        <v>6.05</v>
      </c>
      <c r="AB178">
        <v>2.85</v>
      </c>
      <c r="AC178">
        <v>4.57</v>
      </c>
      <c r="AD178">
        <v>6.4</v>
      </c>
      <c r="AE178">
        <v>8.27</v>
      </c>
      <c r="AF178">
        <v>3.27</v>
      </c>
      <c r="AG178">
        <v>5.27</v>
      </c>
      <c r="AH178">
        <v>7.02</v>
      </c>
      <c r="AI178">
        <v>5.3</v>
      </c>
      <c r="AJ178">
        <v>3.29</v>
      </c>
      <c r="AK178">
        <v>3.44</v>
      </c>
      <c r="AL178">
        <v>3.52</v>
      </c>
      <c r="AM178">
        <v>5.56</v>
      </c>
      <c r="AN178">
        <v>3.58</v>
      </c>
      <c r="AO178">
        <v>0</v>
      </c>
      <c r="AP178">
        <v>4.59</v>
      </c>
      <c r="AQ178">
        <v>4.8499999999999996</v>
      </c>
      <c r="AR178">
        <v>0</v>
      </c>
      <c r="AS178">
        <v>0</v>
      </c>
      <c r="AT178">
        <v>0</v>
      </c>
      <c r="AU178">
        <v>0</v>
      </c>
      <c r="AV178">
        <v>0</v>
      </c>
      <c r="AW178">
        <v>0</v>
      </c>
      <c r="AX178">
        <v>0</v>
      </c>
      <c r="AY178">
        <v>0</v>
      </c>
      <c r="AZ178">
        <v>0</v>
      </c>
      <c r="BA178">
        <v>0</v>
      </c>
      <c r="BB178">
        <v>0</v>
      </c>
      <c r="BC178">
        <v>0</v>
      </c>
      <c r="BD178" s="80"/>
      <c r="BE178" s="80"/>
      <c r="BF178" s="80"/>
      <c r="BG178" s="80"/>
      <c r="BH178" s="80"/>
      <c r="BI178" s="80"/>
      <c r="BJ178" s="80"/>
      <c r="BK178" s="80"/>
      <c r="BL178" s="80"/>
      <c r="BM178" s="80"/>
      <c r="BN178" s="80"/>
      <c r="BO178" s="80"/>
      <c r="BP178" s="80"/>
      <c r="BQ178" s="80"/>
    </row>
    <row r="179" spans="1:72" x14ac:dyDescent="0.3">
      <c r="A179" t="s">
        <v>2654</v>
      </c>
      <c r="B179" t="s">
        <v>2904</v>
      </c>
      <c r="C179" t="s">
        <v>2655</v>
      </c>
      <c r="D179" t="s">
        <v>2656</v>
      </c>
      <c r="E179" t="s">
        <v>2657</v>
      </c>
      <c r="F179" t="s">
        <v>2658</v>
      </c>
      <c r="G179" t="s">
        <v>2659</v>
      </c>
      <c r="H179" t="s">
        <v>2660</v>
      </c>
      <c r="I179" t="s">
        <v>2661</v>
      </c>
      <c r="J179" t="s">
        <v>2662</v>
      </c>
      <c r="K179" t="s">
        <v>2663</v>
      </c>
      <c r="L179" t="s">
        <v>2664</v>
      </c>
      <c r="M179" t="s">
        <v>2665</v>
      </c>
      <c r="N179" t="s">
        <v>2666</v>
      </c>
      <c r="O179" t="s">
        <v>2667</v>
      </c>
      <c r="P179" t="s">
        <v>2668</v>
      </c>
      <c r="Q179" t="s">
        <v>2669</v>
      </c>
      <c r="R179" t="s">
        <v>2670</v>
      </c>
      <c r="S179" t="s">
        <v>2671</v>
      </c>
      <c r="T179" t="s">
        <v>2672</v>
      </c>
      <c r="U179" t="s">
        <v>2673</v>
      </c>
      <c r="V179" t="s">
        <v>2674</v>
      </c>
      <c r="W179" t="s">
        <v>2675</v>
      </c>
      <c r="X179" t="s">
        <v>2676</v>
      </c>
      <c r="Y179" t="s">
        <v>2677</v>
      </c>
      <c r="Z179" t="s">
        <v>2678</v>
      </c>
      <c r="AA179" t="s">
        <v>2679</v>
      </c>
      <c r="AB179" t="s">
        <v>2680</v>
      </c>
      <c r="AC179" t="s">
        <v>2681</v>
      </c>
      <c r="AD179" t="s">
        <v>2682</v>
      </c>
      <c r="AE179" t="s">
        <v>2683</v>
      </c>
      <c r="AF179" t="s">
        <v>2684</v>
      </c>
      <c r="AG179" t="s">
        <v>2685</v>
      </c>
      <c r="AH179" t="s">
        <v>2686</v>
      </c>
      <c r="AI179" t="s">
        <v>2687</v>
      </c>
      <c r="AJ179" t="s">
        <v>2688</v>
      </c>
      <c r="AK179" t="s">
        <v>2689</v>
      </c>
      <c r="AL179" t="s">
        <v>2690</v>
      </c>
      <c r="AM179" t="s">
        <v>2691</v>
      </c>
      <c r="AN179" t="s">
        <v>2692</v>
      </c>
      <c r="AO179" t="s">
        <v>2693</v>
      </c>
      <c r="AP179" t="s">
        <v>2694</v>
      </c>
      <c r="AQ179" t="s">
        <v>2695</v>
      </c>
      <c r="AR179" t="s">
        <v>2696</v>
      </c>
      <c r="AS179" t="s">
        <v>2697</v>
      </c>
      <c r="AT179" t="s">
        <v>2698</v>
      </c>
      <c r="AU179" t="s">
        <v>2699</v>
      </c>
      <c r="AV179" t="s">
        <v>2700</v>
      </c>
      <c r="AW179" t="s">
        <v>2701</v>
      </c>
      <c r="AX179" t="s">
        <v>2702</v>
      </c>
      <c r="AY179" t="s">
        <v>2703</v>
      </c>
      <c r="AZ179" t="s">
        <v>2704</v>
      </c>
      <c r="BA179" t="s">
        <v>2705</v>
      </c>
      <c r="BB179" t="s">
        <v>2706</v>
      </c>
      <c r="BC179" t="s">
        <v>2707</v>
      </c>
      <c r="BD179" s="80"/>
      <c r="BE179" s="80"/>
      <c r="BF179" s="80"/>
      <c r="BG179" s="80"/>
      <c r="BH179" s="80"/>
      <c r="BI179" s="80"/>
      <c r="BJ179" s="80"/>
      <c r="BK179" s="80"/>
      <c r="BL179" s="80"/>
      <c r="BM179" s="80"/>
      <c r="BN179" s="80"/>
      <c r="BO179" s="80"/>
      <c r="BP179" s="80"/>
      <c r="BQ179" s="80"/>
    </row>
    <row r="180" spans="1:72" x14ac:dyDescent="0.3">
      <c r="A180" t="s">
        <v>2708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2709</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A182" t="s">
        <v>2710</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2903</v>
      </c>
      <c r="C219" t="s">
        <v>2414</v>
      </c>
      <c r="D219" t="s">
        <v>2415</v>
      </c>
      <c r="E219" t="s">
        <v>2416</v>
      </c>
      <c r="F219" t="s">
        <v>2417</v>
      </c>
      <c r="G219" t="s">
        <v>2418</v>
      </c>
      <c r="H219" t="s">
        <v>2419</v>
      </c>
      <c r="I219" t="s">
        <v>2420</v>
      </c>
      <c r="J219" t="s">
        <v>2421</v>
      </c>
      <c r="K219" t="s">
        <v>2422</v>
      </c>
      <c r="L219" t="s">
        <v>2423</v>
      </c>
      <c r="M219" t="s">
        <v>2424</v>
      </c>
      <c r="N219" t="s">
        <v>2425</v>
      </c>
      <c r="O219" t="s">
        <v>2426</v>
      </c>
      <c r="P219" t="s">
        <v>2427</v>
      </c>
      <c r="Q219" t="s">
        <v>2428</v>
      </c>
      <c r="R219" t="s">
        <v>2429</v>
      </c>
      <c r="S219" t="s">
        <v>2430</v>
      </c>
      <c r="T219" t="s">
        <v>2431</v>
      </c>
      <c r="U219" t="s">
        <v>2432</v>
      </c>
      <c r="V219" t="s">
        <v>2433</v>
      </c>
      <c r="W219" t="s">
        <v>2434</v>
      </c>
      <c r="X219" t="s">
        <v>2435</v>
      </c>
      <c r="Y219" t="s">
        <v>2436</v>
      </c>
      <c r="Z219" t="s">
        <v>2437</v>
      </c>
      <c r="AA219" t="s">
        <v>2438</v>
      </c>
      <c r="AB219" t="s">
        <v>2439</v>
      </c>
      <c r="AC219" t="s">
        <v>2440</v>
      </c>
      <c r="AD219" t="s">
        <v>2441</v>
      </c>
      <c r="AE219" t="s">
        <v>2442</v>
      </c>
      <c r="AF219" t="s">
        <v>2443</v>
      </c>
      <c r="AG219" t="s">
        <v>2444</v>
      </c>
      <c r="AH219" t="s">
        <v>2445</v>
      </c>
      <c r="AI219" t="s">
        <v>2446</v>
      </c>
      <c r="AJ219" t="s">
        <v>2447</v>
      </c>
      <c r="AK219" t="s">
        <v>2448</v>
      </c>
      <c r="AL219" t="s">
        <v>2449</v>
      </c>
      <c r="AM219" t="s">
        <v>2450</v>
      </c>
      <c r="AN219" t="s">
        <v>2451</v>
      </c>
      <c r="AO219" t="s">
        <v>2452</v>
      </c>
      <c r="AP219" t="s">
        <v>2453</v>
      </c>
      <c r="AQ219" t="s">
        <v>2454</v>
      </c>
      <c r="AR219" t="s">
        <v>2455</v>
      </c>
      <c r="AS219" t="s">
        <v>2456</v>
      </c>
      <c r="AT219" t="s">
        <v>2457</v>
      </c>
      <c r="AU219" t="s">
        <v>2458</v>
      </c>
      <c r="AV219" t="s">
        <v>2459</v>
      </c>
      <c r="AW219" t="s">
        <v>2460</v>
      </c>
      <c r="AX219" t="s">
        <v>2461</v>
      </c>
      <c r="AY219" t="s">
        <v>2462</v>
      </c>
      <c r="AZ219" t="s">
        <v>2463</v>
      </c>
      <c r="BA219" t="s">
        <v>2464</v>
      </c>
      <c r="BB219" t="s">
        <v>2465</v>
      </c>
      <c r="BC219" t="s">
        <v>2466</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2558214</v>
      </c>
      <c r="BC221">
        <v>1436861</v>
      </c>
    </row>
    <row r="222" spans="1:118" x14ac:dyDescent="0.3">
      <c r="A222" t="s">
        <v>2729</v>
      </c>
      <c r="B222">
        <v>2193232</v>
      </c>
      <c r="C222">
        <v>1288897</v>
      </c>
      <c r="D222">
        <v>4780950.68</v>
      </c>
      <c r="E222">
        <v>3542937</v>
      </c>
      <c r="F222">
        <v>2337313</v>
      </c>
      <c r="G222">
        <v>1034750</v>
      </c>
      <c r="H222">
        <v>4024717.48</v>
      </c>
      <c r="I222">
        <v>3332903</v>
      </c>
      <c r="J222">
        <v>2048562</v>
      </c>
      <c r="K222">
        <v>1326790</v>
      </c>
      <c r="L222">
        <v>3990261.85</v>
      </c>
      <c r="M222">
        <v>3550134</v>
      </c>
      <c r="N222">
        <v>2471278</v>
      </c>
      <c r="O222">
        <v>1057436</v>
      </c>
      <c r="P222">
        <v>3084492.39</v>
      </c>
      <c r="Q222">
        <v>2436803</v>
      </c>
      <c r="R222">
        <v>1562762</v>
      </c>
      <c r="S222">
        <v>814007</v>
      </c>
      <c r="T222">
        <v>4893233.93</v>
      </c>
      <c r="U222">
        <v>3816574</v>
      </c>
      <c r="V222">
        <v>3163489</v>
      </c>
      <c r="W222">
        <v>1670672</v>
      </c>
      <c r="X222">
        <v>5680654.8899999997</v>
      </c>
      <c r="Y222">
        <v>4505488</v>
      </c>
      <c r="Z222">
        <v>3420904</v>
      </c>
      <c r="AA222">
        <v>1750240</v>
      </c>
      <c r="AB222">
        <v>6310317</v>
      </c>
      <c r="AC222">
        <v>5480958</v>
      </c>
      <c r="AD222">
        <v>4128309</v>
      </c>
      <c r="AE222">
        <v>2320627</v>
      </c>
      <c r="AF222">
        <v>5948736.29</v>
      </c>
      <c r="AG222">
        <v>4987879</v>
      </c>
      <c r="AH222">
        <v>3444884</v>
      </c>
      <c r="AI222">
        <v>1508604</v>
      </c>
      <c r="AJ222">
        <v>4459702.09</v>
      </c>
      <c r="AK222">
        <v>3504788</v>
      </c>
      <c r="AL222">
        <v>2505194</v>
      </c>
      <c r="AM222">
        <v>1602263</v>
      </c>
      <c r="AN222">
        <v>4906521.25</v>
      </c>
      <c r="AO222">
        <v>4221150</v>
      </c>
      <c r="AP222">
        <v>3000515</v>
      </c>
      <c r="AQ222">
        <v>1561692</v>
      </c>
      <c r="AR222">
        <v>3891418.19</v>
      </c>
      <c r="AS222">
        <v>2972371</v>
      </c>
      <c r="AT222">
        <v>2141674</v>
      </c>
      <c r="AU222">
        <v>1159370</v>
      </c>
      <c r="AV222">
        <v>4060960.87</v>
      </c>
      <c r="AW222">
        <v>3129444</v>
      </c>
      <c r="AX222">
        <v>2152916</v>
      </c>
      <c r="AY222">
        <v>1209382</v>
      </c>
      <c r="AZ222">
        <v>4416019</v>
      </c>
      <c r="BA222">
        <v>3498005</v>
      </c>
      <c r="BB222">
        <v>0</v>
      </c>
      <c r="BC222">
        <v>0</v>
      </c>
    </row>
    <row r="223" spans="1:118" x14ac:dyDescent="0.3">
      <c r="A223" t="s">
        <v>883</v>
      </c>
      <c r="B223">
        <v>1960326</v>
      </c>
      <c r="C223">
        <v>981470</v>
      </c>
      <c r="D223">
        <v>3934817.63</v>
      </c>
      <c r="E223">
        <v>3004573</v>
      </c>
      <c r="F223">
        <v>1952941</v>
      </c>
      <c r="G223">
        <v>983556</v>
      </c>
      <c r="H223">
        <v>3329657.26</v>
      </c>
      <c r="I223">
        <v>2406474</v>
      </c>
      <c r="J223">
        <v>1596590</v>
      </c>
      <c r="K223">
        <v>777536</v>
      </c>
      <c r="L223">
        <v>3268188.9</v>
      </c>
      <c r="M223">
        <v>2370182</v>
      </c>
      <c r="N223">
        <v>1537558</v>
      </c>
      <c r="O223">
        <v>755917</v>
      </c>
      <c r="P223">
        <v>2964385.86</v>
      </c>
      <c r="Q223">
        <v>2126360</v>
      </c>
      <c r="R223">
        <v>1426003</v>
      </c>
      <c r="S223">
        <v>678001</v>
      </c>
      <c r="T223">
        <v>1928704.78</v>
      </c>
      <c r="U223">
        <v>1331230</v>
      </c>
      <c r="V223">
        <v>814162</v>
      </c>
      <c r="W223">
        <v>376125</v>
      </c>
      <c r="X223">
        <v>1447464.54</v>
      </c>
      <c r="Y223">
        <v>1069340</v>
      </c>
      <c r="Z223">
        <v>693610</v>
      </c>
      <c r="AA223">
        <v>343508</v>
      </c>
      <c r="AB223">
        <v>1252630.26</v>
      </c>
      <c r="AC223">
        <v>917903</v>
      </c>
      <c r="AD223">
        <v>601795</v>
      </c>
      <c r="AE223">
        <v>295229</v>
      </c>
      <c r="AF223">
        <v>1165819.06</v>
      </c>
      <c r="AG223">
        <v>895140</v>
      </c>
      <c r="AH223">
        <v>605548</v>
      </c>
      <c r="AI223">
        <v>293706</v>
      </c>
      <c r="AJ223">
        <v>1148931.22</v>
      </c>
      <c r="AK223">
        <v>857703</v>
      </c>
      <c r="AL223">
        <v>569772</v>
      </c>
      <c r="AM223">
        <v>284945</v>
      </c>
      <c r="AN223">
        <v>1079058.71</v>
      </c>
      <c r="AO223">
        <v>792206</v>
      </c>
      <c r="AP223">
        <v>518939</v>
      </c>
      <c r="AQ223">
        <v>263445</v>
      </c>
      <c r="AR223">
        <v>1018163.45</v>
      </c>
      <c r="AS223">
        <v>740614</v>
      </c>
      <c r="AT223">
        <v>487037</v>
      </c>
      <c r="AU223">
        <v>238384</v>
      </c>
      <c r="AV223">
        <v>964028.17</v>
      </c>
      <c r="AW223">
        <v>714584</v>
      </c>
      <c r="AX223">
        <v>467443</v>
      </c>
      <c r="AY223">
        <v>227981</v>
      </c>
      <c r="AZ223">
        <v>878079</v>
      </c>
      <c r="BA223">
        <v>651860</v>
      </c>
      <c r="BB223">
        <v>432135</v>
      </c>
      <c r="BC223">
        <v>217843</v>
      </c>
    </row>
    <row r="224" spans="1:118" x14ac:dyDescent="0.3">
      <c r="A224" t="s">
        <v>2581</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443873</v>
      </c>
      <c r="AY224">
        <v>227981</v>
      </c>
      <c r="AZ224">
        <v>878079</v>
      </c>
      <c r="BA224">
        <v>651860</v>
      </c>
      <c r="BB224">
        <v>432135</v>
      </c>
      <c r="BC224">
        <v>217843</v>
      </c>
    </row>
    <row r="225" spans="1:55" x14ac:dyDescent="0.3">
      <c r="A225" t="s">
        <v>2582</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23570</v>
      </c>
      <c r="AY225">
        <v>0</v>
      </c>
      <c r="AZ225">
        <v>0</v>
      </c>
      <c r="BA225">
        <v>0</v>
      </c>
      <c r="BB225">
        <v>0</v>
      </c>
      <c r="BC225">
        <v>0</v>
      </c>
    </row>
    <row r="226" spans="1:55" x14ac:dyDescent="0.3">
      <c r="A226" t="s">
        <v>884</v>
      </c>
      <c r="B226">
        <v>0</v>
      </c>
      <c r="C226">
        <v>0</v>
      </c>
      <c r="D226">
        <v>49218.28</v>
      </c>
      <c r="E226">
        <v>123017</v>
      </c>
      <c r="F226">
        <v>70052</v>
      </c>
      <c r="G226">
        <v>52925</v>
      </c>
      <c r="H226">
        <v>122558.13</v>
      </c>
      <c r="I226">
        <v>82734</v>
      </c>
      <c r="J226">
        <v>45899</v>
      </c>
      <c r="K226">
        <v>29616</v>
      </c>
      <c r="L226">
        <v>67310.539999999994</v>
      </c>
      <c r="M226">
        <v>40868</v>
      </c>
      <c r="N226">
        <v>56549</v>
      </c>
      <c r="O226">
        <v>7248</v>
      </c>
      <c r="P226">
        <v>-20929.68</v>
      </c>
      <c r="Q226">
        <v>2265</v>
      </c>
      <c r="R226">
        <v>-3417</v>
      </c>
      <c r="S226">
        <v>-13379</v>
      </c>
      <c r="T226">
        <v>5681.34</v>
      </c>
      <c r="U226">
        <v>-110910</v>
      </c>
      <c r="V226">
        <v>5635</v>
      </c>
      <c r="W226">
        <v>1018</v>
      </c>
      <c r="X226">
        <v>-460.81</v>
      </c>
      <c r="Y226">
        <v>2184</v>
      </c>
      <c r="Z226">
        <v>330</v>
      </c>
      <c r="AA226">
        <v>5323</v>
      </c>
      <c r="AB226">
        <v>28358.55</v>
      </c>
      <c r="AC226">
        <v>-7603</v>
      </c>
      <c r="AD226">
        <v>-4063</v>
      </c>
      <c r="AE226">
        <v>-12651</v>
      </c>
      <c r="AF226">
        <v>-14633.05</v>
      </c>
      <c r="AG226">
        <v>29584</v>
      </c>
      <c r="AH226">
        <v>-5468</v>
      </c>
      <c r="AI226">
        <v>41205</v>
      </c>
      <c r="AJ226">
        <v>-42891.61</v>
      </c>
      <c r="AK226">
        <v>-23097</v>
      </c>
      <c r="AL226">
        <v>-15414</v>
      </c>
      <c r="AM226">
        <v>-10662</v>
      </c>
      <c r="AN226">
        <v>22351.73</v>
      </c>
      <c r="AO226">
        <v>8466</v>
      </c>
      <c r="AP226">
        <v>-8736</v>
      </c>
      <c r="AQ226">
        <v>-15176</v>
      </c>
      <c r="AR226">
        <v>-21901.599999999999</v>
      </c>
      <c r="AS226">
        <v>-27823</v>
      </c>
      <c r="AT226">
        <v>-35876</v>
      </c>
      <c r="AU226">
        <v>-4021</v>
      </c>
      <c r="AV226">
        <v>77093.91</v>
      </c>
      <c r="AW226">
        <v>30513</v>
      </c>
      <c r="AX226">
        <v>23581</v>
      </c>
      <c r="AY226">
        <v>0</v>
      </c>
      <c r="AZ226">
        <v>0</v>
      </c>
      <c r="BA226">
        <v>0</v>
      </c>
      <c r="BB226">
        <v>0</v>
      </c>
      <c r="BC226">
        <v>0</v>
      </c>
    </row>
    <row r="227" spans="1:55" x14ac:dyDescent="0.3">
      <c r="A227" t="s">
        <v>2583</v>
      </c>
      <c r="B227">
        <v>42826</v>
      </c>
      <c r="C227">
        <v>26414</v>
      </c>
      <c r="D227">
        <v>28927.94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2584</v>
      </c>
      <c r="B228">
        <v>-519799</v>
      </c>
      <c r="C228">
        <v>-295206</v>
      </c>
      <c r="D228">
        <v>-585963.05000000005</v>
      </c>
      <c r="E228">
        <v>-476037</v>
      </c>
      <c r="F228">
        <v>-360302</v>
      </c>
      <c r="G228">
        <v>-198591</v>
      </c>
      <c r="H228">
        <v>-536045.43000000005</v>
      </c>
      <c r="I228">
        <v>-436289</v>
      </c>
      <c r="J228">
        <v>-365858</v>
      </c>
      <c r="K228">
        <v>-197391</v>
      </c>
      <c r="L228">
        <v>-330250.34000000003</v>
      </c>
      <c r="M228">
        <v>-286318</v>
      </c>
      <c r="N228">
        <v>-220652</v>
      </c>
      <c r="O228">
        <v>-121605</v>
      </c>
      <c r="P228">
        <v>-126247.82</v>
      </c>
      <c r="Q228">
        <v>-171968</v>
      </c>
      <c r="R228">
        <v>-80420</v>
      </c>
      <c r="S228">
        <v>-23565</v>
      </c>
      <c r="T228">
        <v>-83172.3</v>
      </c>
      <c r="U228">
        <v>-97335</v>
      </c>
      <c r="V228">
        <v>-74116</v>
      </c>
      <c r="W228">
        <v>-43057</v>
      </c>
      <c r="X228">
        <v>-140613.91</v>
      </c>
      <c r="Y228">
        <v>-98026</v>
      </c>
      <c r="Z228">
        <v>-74674</v>
      </c>
      <c r="AA228">
        <v>-32978</v>
      </c>
      <c r="AB228">
        <v>-227990.56</v>
      </c>
      <c r="AC228">
        <v>-186792</v>
      </c>
      <c r="AD228">
        <v>-157964</v>
      </c>
      <c r="AE228">
        <v>-93457</v>
      </c>
      <c r="AF228">
        <v>-283689.21999999997</v>
      </c>
      <c r="AG228">
        <v>-224838</v>
      </c>
      <c r="AH228">
        <v>-184823</v>
      </c>
      <c r="AI228">
        <v>-80696</v>
      </c>
      <c r="AJ228">
        <v>-368574.51</v>
      </c>
      <c r="AK228">
        <v>-302538</v>
      </c>
      <c r="AL228">
        <v>-228215</v>
      </c>
      <c r="AM228">
        <v>-92096</v>
      </c>
      <c r="AN228">
        <v>-483698.7</v>
      </c>
      <c r="AO228">
        <v>-372998</v>
      </c>
      <c r="AP228">
        <v>-263549</v>
      </c>
      <c r="AQ228">
        <v>-116192</v>
      </c>
      <c r="AR228">
        <v>-301307.39</v>
      </c>
      <c r="AS228">
        <v>-219760</v>
      </c>
      <c r="AT228">
        <v>-150770</v>
      </c>
      <c r="AU228">
        <v>-66250</v>
      </c>
      <c r="AV228">
        <v>-235108.8</v>
      </c>
      <c r="AW228">
        <v>-167337</v>
      </c>
      <c r="AX228">
        <v>-51016</v>
      </c>
      <c r="AY228">
        <v>0</v>
      </c>
      <c r="AZ228">
        <v>0</v>
      </c>
      <c r="BA228">
        <v>0</v>
      </c>
      <c r="BB228">
        <v>0</v>
      </c>
      <c r="BC228">
        <v>0</v>
      </c>
    </row>
    <row r="229" spans="1:55" x14ac:dyDescent="0.3">
      <c r="A229" t="s">
        <v>2585</v>
      </c>
      <c r="B229">
        <v>1832</v>
      </c>
      <c r="C229">
        <v>10987</v>
      </c>
      <c r="D229">
        <v>2580.11</v>
      </c>
      <c r="E229">
        <v>2300</v>
      </c>
      <c r="F229">
        <v>-3551</v>
      </c>
      <c r="G229">
        <v>14660</v>
      </c>
      <c r="H229">
        <v>-19673.88</v>
      </c>
      <c r="I229">
        <v>-13466</v>
      </c>
      <c r="J229">
        <v>-13416</v>
      </c>
      <c r="K229">
        <v>4370</v>
      </c>
      <c r="L229">
        <v>-18535.03</v>
      </c>
      <c r="M229">
        <v>-13344</v>
      </c>
      <c r="N229">
        <v>3890</v>
      </c>
      <c r="O229">
        <v>-23635</v>
      </c>
      <c r="P229">
        <v>-76915.23</v>
      </c>
      <c r="Q229">
        <v>-67254</v>
      </c>
      <c r="R229">
        <v>-44440</v>
      </c>
      <c r="S229">
        <v>-16012</v>
      </c>
      <c r="T229">
        <v>-89719.17</v>
      </c>
      <c r="U229">
        <v>-82539</v>
      </c>
      <c r="V229">
        <v>-28832</v>
      </c>
      <c r="W229">
        <v>-9427</v>
      </c>
      <c r="X229">
        <v>70444.800000000003</v>
      </c>
      <c r="Y229">
        <v>109711</v>
      </c>
      <c r="Z229">
        <v>25044</v>
      </c>
      <c r="AA229">
        <v>-9796</v>
      </c>
      <c r="AB229">
        <v>5812.53</v>
      </c>
      <c r="AC229">
        <v>-16744</v>
      </c>
      <c r="AD229">
        <v>-1420</v>
      </c>
      <c r="AE229">
        <v>-8946</v>
      </c>
      <c r="AF229">
        <v>77776.210000000006</v>
      </c>
      <c r="AG229">
        <v>45101</v>
      </c>
      <c r="AH229">
        <v>-9614</v>
      </c>
      <c r="AI229">
        <v>1552</v>
      </c>
      <c r="AJ229">
        <v>5831.64</v>
      </c>
      <c r="AK229">
        <v>6602</v>
      </c>
      <c r="AL229">
        <v>-4504</v>
      </c>
      <c r="AM229">
        <v>-1435</v>
      </c>
      <c r="AN229">
        <v>-5973.42</v>
      </c>
      <c r="AO229">
        <v>-8691</v>
      </c>
      <c r="AP229">
        <v>-3438</v>
      </c>
      <c r="AQ229">
        <v>-3640</v>
      </c>
      <c r="AR229">
        <v>-9487.86</v>
      </c>
      <c r="AS229">
        <v>15384</v>
      </c>
      <c r="AT229">
        <v>23073</v>
      </c>
      <c r="AU229">
        <v>33103</v>
      </c>
      <c r="AV229">
        <v>-10017.73</v>
      </c>
      <c r="AW229">
        <v>11100</v>
      </c>
      <c r="AX229">
        <v>10844</v>
      </c>
      <c r="AY229">
        <v>0</v>
      </c>
      <c r="AZ229">
        <v>0</v>
      </c>
      <c r="BA229">
        <v>0</v>
      </c>
      <c r="BB229">
        <v>0</v>
      </c>
      <c r="BC229">
        <v>0</v>
      </c>
    </row>
    <row r="230" spans="1:55" x14ac:dyDescent="0.3">
      <c r="A230" t="s">
        <v>3082</v>
      </c>
      <c r="B230">
        <v>0</v>
      </c>
      <c r="C230">
        <v>0</v>
      </c>
      <c r="D230">
        <v>0</v>
      </c>
      <c r="E230">
        <v>0</v>
      </c>
      <c r="F230">
        <v>0</v>
      </c>
      <c r="G230">
        <v>0</v>
      </c>
      <c r="H230">
        <v>0</v>
      </c>
      <c r="I230">
        <v>0</v>
      </c>
      <c r="J230">
        <v>0</v>
      </c>
      <c r="K230">
        <v>0</v>
      </c>
      <c r="L230">
        <v>0</v>
      </c>
      <c r="M230">
        <v>0</v>
      </c>
      <c r="N230">
        <v>0</v>
      </c>
      <c r="O230">
        <v>0</v>
      </c>
      <c r="P230">
        <v>0</v>
      </c>
      <c r="Q230">
        <v>0</v>
      </c>
      <c r="R230">
        <v>0</v>
      </c>
      <c r="S230">
        <v>0</v>
      </c>
      <c r="T230">
        <v>-435119.85</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2741</v>
      </c>
      <c r="B231">
        <v>7972</v>
      </c>
      <c r="C231">
        <v>3504</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2588</v>
      </c>
      <c r="B232">
        <v>51968</v>
      </c>
      <c r="C232">
        <v>0</v>
      </c>
      <c r="D232">
        <v>191538.17</v>
      </c>
      <c r="E232">
        <v>106864</v>
      </c>
      <c r="F232">
        <v>49027</v>
      </c>
      <c r="G232">
        <v>62364</v>
      </c>
      <c r="H232">
        <v>183185.85</v>
      </c>
      <c r="I232">
        <v>16732</v>
      </c>
      <c r="J232">
        <v>14454</v>
      </c>
      <c r="K232">
        <v>8832</v>
      </c>
      <c r="L232">
        <v>258229.75</v>
      </c>
      <c r="M232">
        <v>69706</v>
      </c>
      <c r="N232">
        <v>9698</v>
      </c>
      <c r="O232">
        <v>29195</v>
      </c>
      <c r="P232">
        <v>200609.75</v>
      </c>
      <c r="Q232">
        <v>161197</v>
      </c>
      <c r="R232">
        <v>148507</v>
      </c>
      <c r="S232">
        <v>141959</v>
      </c>
      <c r="T232">
        <v>131823.18</v>
      </c>
      <c r="U232">
        <v>89516</v>
      </c>
      <c r="V232">
        <v>69585</v>
      </c>
      <c r="W232">
        <v>30208</v>
      </c>
      <c r="X232">
        <v>130557.88</v>
      </c>
      <c r="Y232">
        <v>144364</v>
      </c>
      <c r="Z232">
        <v>24325</v>
      </c>
      <c r="AA232">
        <v>24365</v>
      </c>
      <c r="AB232">
        <v>161652.17000000001</v>
      </c>
      <c r="AC232">
        <v>111374</v>
      </c>
      <c r="AD232">
        <v>105212</v>
      </c>
      <c r="AE232">
        <v>50250</v>
      </c>
      <c r="AF232">
        <v>98313.279999999999</v>
      </c>
      <c r="AG232">
        <v>78670</v>
      </c>
      <c r="AH232">
        <v>31606</v>
      </c>
      <c r="AI232">
        <v>43457</v>
      </c>
      <c r="AJ232">
        <v>35374.300000000003</v>
      </c>
      <c r="AK232">
        <v>-19527</v>
      </c>
      <c r="AL232">
        <v>1228</v>
      </c>
      <c r="AM232">
        <v>20311</v>
      </c>
      <c r="AN232">
        <v>100889.05</v>
      </c>
      <c r="AO232">
        <v>91745</v>
      </c>
      <c r="AP232">
        <v>21063</v>
      </c>
      <c r="AQ232">
        <v>14489</v>
      </c>
      <c r="AR232">
        <v>78069.210000000006</v>
      </c>
      <c r="AS232">
        <v>17118</v>
      </c>
      <c r="AT232">
        <v>-2317</v>
      </c>
      <c r="AU232">
        <v>-3276</v>
      </c>
      <c r="AV232">
        <v>37603.08</v>
      </c>
      <c r="AW232">
        <v>17663</v>
      </c>
      <c r="AX232">
        <v>41172</v>
      </c>
      <c r="AY232">
        <v>0</v>
      </c>
      <c r="AZ232">
        <v>0</v>
      </c>
      <c r="BA232">
        <v>0</v>
      </c>
      <c r="BB232">
        <v>0</v>
      </c>
      <c r="BC232">
        <v>0</v>
      </c>
    </row>
    <row r="233" spans="1:55" x14ac:dyDescent="0.3">
      <c r="A233" t="s">
        <v>2589</v>
      </c>
      <c r="B233">
        <v>0</v>
      </c>
      <c r="C233">
        <v>0</v>
      </c>
      <c r="D233">
        <v>191538.17</v>
      </c>
      <c r="E233">
        <v>106864</v>
      </c>
      <c r="F233">
        <v>49027</v>
      </c>
      <c r="G233">
        <v>62364</v>
      </c>
      <c r="H233">
        <v>183185.85</v>
      </c>
      <c r="I233">
        <v>16732</v>
      </c>
      <c r="J233">
        <v>14454</v>
      </c>
      <c r="K233">
        <v>8832</v>
      </c>
      <c r="L233">
        <v>258229.75</v>
      </c>
      <c r="M233">
        <v>69706</v>
      </c>
      <c r="N233">
        <v>9698</v>
      </c>
      <c r="O233">
        <v>29195</v>
      </c>
      <c r="P233">
        <v>200609.75</v>
      </c>
      <c r="Q233">
        <v>161197</v>
      </c>
      <c r="R233">
        <v>148507</v>
      </c>
      <c r="S233">
        <v>141959</v>
      </c>
      <c r="T233">
        <v>131823.18</v>
      </c>
      <c r="U233">
        <v>89516</v>
      </c>
      <c r="V233">
        <v>69585</v>
      </c>
      <c r="W233">
        <v>30208</v>
      </c>
      <c r="X233">
        <v>130557.88</v>
      </c>
      <c r="Y233">
        <v>144364</v>
      </c>
      <c r="Z233">
        <v>24325</v>
      </c>
      <c r="AA233">
        <v>24365</v>
      </c>
      <c r="AB233">
        <v>161652.17000000001</v>
      </c>
      <c r="AC233">
        <v>111374</v>
      </c>
      <c r="AD233">
        <v>105212</v>
      </c>
      <c r="AE233">
        <v>50250</v>
      </c>
      <c r="AF233">
        <v>98313.279999999999</v>
      </c>
      <c r="AG233">
        <v>78670</v>
      </c>
      <c r="AH233">
        <v>31606</v>
      </c>
      <c r="AI233">
        <v>43457</v>
      </c>
      <c r="AJ233">
        <v>35374.300000000003</v>
      </c>
      <c r="AK233">
        <v>-19527</v>
      </c>
      <c r="AL233">
        <v>1228</v>
      </c>
      <c r="AM233">
        <v>20311</v>
      </c>
      <c r="AN233">
        <v>100889.05</v>
      </c>
      <c r="AO233">
        <v>91745</v>
      </c>
      <c r="AP233">
        <v>21063</v>
      </c>
      <c r="AQ233">
        <v>14489</v>
      </c>
      <c r="AR233">
        <v>78069.210000000006</v>
      </c>
      <c r="AS233">
        <v>17118</v>
      </c>
      <c r="AT233">
        <v>-2317</v>
      </c>
      <c r="AU233">
        <v>-3276</v>
      </c>
      <c r="AV233">
        <v>37603.08</v>
      </c>
      <c r="AW233">
        <v>17663</v>
      </c>
      <c r="AX233">
        <v>41172</v>
      </c>
      <c r="AY233">
        <v>0</v>
      </c>
      <c r="AZ233">
        <v>0</v>
      </c>
      <c r="BA233">
        <v>0</v>
      </c>
      <c r="BB233">
        <v>0</v>
      </c>
      <c r="BC233">
        <v>0</v>
      </c>
    </row>
    <row r="234" spans="1:55" x14ac:dyDescent="0.3">
      <c r="A234" t="s">
        <v>2591</v>
      </c>
      <c r="B234">
        <v>0</v>
      </c>
      <c r="C234">
        <v>0</v>
      </c>
      <c r="D234">
        <v>14979.11</v>
      </c>
      <c r="E234">
        <v>384</v>
      </c>
      <c r="F234">
        <v>384</v>
      </c>
      <c r="G234">
        <v>384</v>
      </c>
      <c r="H234">
        <v>-95764.46</v>
      </c>
      <c r="I234">
        <v>-87156</v>
      </c>
      <c r="J234">
        <v>-87156</v>
      </c>
      <c r="K234">
        <v>-87156</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2592</v>
      </c>
      <c r="B235">
        <v>0</v>
      </c>
      <c r="C235">
        <v>0</v>
      </c>
      <c r="D235">
        <v>23587.07</v>
      </c>
      <c r="E235">
        <v>384</v>
      </c>
      <c r="F235">
        <v>384</v>
      </c>
      <c r="G235">
        <v>384</v>
      </c>
      <c r="H235">
        <v>-87156.5</v>
      </c>
      <c r="I235">
        <v>-87156</v>
      </c>
      <c r="J235">
        <v>-87156</v>
      </c>
      <c r="K235">
        <v>-87156</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2730</v>
      </c>
      <c r="B236">
        <v>0</v>
      </c>
      <c r="C236">
        <v>0</v>
      </c>
      <c r="D236">
        <v>-8607.9599999999991</v>
      </c>
      <c r="E236">
        <v>0</v>
      </c>
      <c r="F236">
        <v>0</v>
      </c>
      <c r="G236">
        <v>0</v>
      </c>
      <c r="H236">
        <v>-8607.9599999999991</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2593</v>
      </c>
      <c r="B237">
        <v>-37899</v>
      </c>
      <c r="C237">
        <v>-19290</v>
      </c>
      <c r="D237">
        <v>0</v>
      </c>
      <c r="E237">
        <v>0</v>
      </c>
      <c r="F237">
        <v>0</v>
      </c>
      <c r="G237">
        <v>0</v>
      </c>
      <c r="H237">
        <v>0</v>
      </c>
      <c r="I237">
        <v>0</v>
      </c>
      <c r="J237">
        <v>0</v>
      </c>
      <c r="K237">
        <v>0</v>
      </c>
      <c r="L237">
        <v>0</v>
      </c>
      <c r="M237">
        <v>3848</v>
      </c>
      <c r="N237">
        <v>0</v>
      </c>
      <c r="O237">
        <v>0</v>
      </c>
      <c r="P237">
        <v>164019.75</v>
      </c>
      <c r="Q237">
        <v>33763</v>
      </c>
      <c r="R237">
        <v>0</v>
      </c>
      <c r="S237">
        <v>0</v>
      </c>
      <c r="T237">
        <v>35349.980000000003</v>
      </c>
      <c r="U237">
        <v>0</v>
      </c>
      <c r="V237">
        <v>0</v>
      </c>
      <c r="W237">
        <v>0</v>
      </c>
      <c r="X237">
        <v>0</v>
      </c>
      <c r="Y237">
        <v>0</v>
      </c>
      <c r="Z237">
        <v>0</v>
      </c>
      <c r="AA237">
        <v>0</v>
      </c>
      <c r="AB237">
        <v>0</v>
      </c>
      <c r="AC237">
        <v>0</v>
      </c>
      <c r="AD237">
        <v>0</v>
      </c>
      <c r="AE237">
        <v>0</v>
      </c>
      <c r="AF237">
        <v>0</v>
      </c>
      <c r="AG237">
        <v>0</v>
      </c>
      <c r="AH237">
        <v>0</v>
      </c>
      <c r="AI237">
        <v>0</v>
      </c>
      <c r="AJ237">
        <v>0</v>
      </c>
      <c r="AK237">
        <v>0</v>
      </c>
      <c r="AL237">
        <v>0</v>
      </c>
      <c r="AM237">
        <v>2354</v>
      </c>
      <c r="AN237">
        <v>-46029.34</v>
      </c>
      <c r="AO237">
        <v>-54715</v>
      </c>
      <c r="AP237">
        <v>-14715</v>
      </c>
      <c r="AQ237">
        <v>-14715</v>
      </c>
      <c r="AR237">
        <v>-30243.42</v>
      </c>
      <c r="AS237">
        <v>0</v>
      </c>
      <c r="AT237">
        <v>0</v>
      </c>
      <c r="AU237">
        <v>0</v>
      </c>
      <c r="AV237">
        <v>40000</v>
      </c>
      <c r="AW237">
        <v>40000</v>
      </c>
      <c r="AX237">
        <v>0</v>
      </c>
      <c r="AY237">
        <v>0</v>
      </c>
      <c r="AZ237">
        <v>0</v>
      </c>
      <c r="BA237">
        <v>0</v>
      </c>
      <c r="BB237">
        <v>0</v>
      </c>
      <c r="BC237">
        <v>0</v>
      </c>
    </row>
    <row r="238" spans="1:55" x14ac:dyDescent="0.3">
      <c r="A238" t="s">
        <v>2594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226771.66</v>
      </c>
      <c r="AK238">
        <v>226772</v>
      </c>
      <c r="AL238">
        <v>226772</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2595</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1303.1199999999999</v>
      </c>
      <c r="Y239">
        <v>0</v>
      </c>
      <c r="Z239">
        <v>0</v>
      </c>
      <c r="AA239">
        <v>0</v>
      </c>
      <c r="AB239">
        <v>-15951.94</v>
      </c>
      <c r="AC239">
        <v>-1495</v>
      </c>
      <c r="AD239">
        <v>0</v>
      </c>
      <c r="AE239">
        <v>0</v>
      </c>
      <c r="AF239">
        <v>27133.19</v>
      </c>
      <c r="AG239">
        <v>-5444</v>
      </c>
      <c r="AH239">
        <v>-1298</v>
      </c>
      <c r="AI239">
        <v>-1298</v>
      </c>
      <c r="AJ239">
        <v>-17375.189999999999</v>
      </c>
      <c r="AK239">
        <v>-15167</v>
      </c>
      <c r="AL239">
        <v>-3834</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880</v>
      </c>
      <c r="B240">
        <v>537563</v>
      </c>
      <c r="C240">
        <v>266427</v>
      </c>
      <c r="D240">
        <v>1281748.45</v>
      </c>
      <c r="E240">
        <v>967370</v>
      </c>
      <c r="F240">
        <v>662536</v>
      </c>
      <c r="G240">
        <v>327832</v>
      </c>
      <c r="H240">
        <v>1297815.6299999999</v>
      </c>
      <c r="I240">
        <v>966844</v>
      </c>
      <c r="J240">
        <v>699034</v>
      </c>
      <c r="K240">
        <v>323613</v>
      </c>
      <c r="L240">
        <v>1212006.96</v>
      </c>
      <c r="M240">
        <v>903781</v>
      </c>
      <c r="N240">
        <v>591201</v>
      </c>
      <c r="O240">
        <v>278938</v>
      </c>
      <c r="P240">
        <v>1162004.23</v>
      </c>
      <c r="Q240">
        <v>881687</v>
      </c>
      <c r="R240">
        <v>611806</v>
      </c>
      <c r="S240">
        <v>268836</v>
      </c>
      <c r="T240">
        <v>549889.31999999995</v>
      </c>
      <c r="U240">
        <v>363165</v>
      </c>
      <c r="V240">
        <v>215270</v>
      </c>
      <c r="W240">
        <v>97988</v>
      </c>
      <c r="X240">
        <v>404389.5</v>
      </c>
      <c r="Y240">
        <v>282168</v>
      </c>
      <c r="Z240">
        <v>186228</v>
      </c>
      <c r="AA240">
        <v>90988</v>
      </c>
      <c r="AB240">
        <v>336912.69</v>
      </c>
      <c r="AC240">
        <v>245238</v>
      </c>
      <c r="AD240">
        <v>153353</v>
      </c>
      <c r="AE240">
        <v>75659</v>
      </c>
      <c r="AF240">
        <v>248865.09</v>
      </c>
      <c r="AG240">
        <v>185690</v>
      </c>
      <c r="AH240">
        <v>114989</v>
      </c>
      <c r="AI240">
        <v>55206</v>
      </c>
      <c r="AJ240">
        <v>209816.57</v>
      </c>
      <c r="AK240">
        <v>160082</v>
      </c>
      <c r="AL240">
        <v>103932</v>
      </c>
      <c r="AM240">
        <v>51145</v>
      </c>
      <c r="AN240">
        <v>190775.98</v>
      </c>
      <c r="AO240">
        <v>141192</v>
      </c>
      <c r="AP240">
        <v>92618</v>
      </c>
      <c r="AQ240">
        <v>46003</v>
      </c>
      <c r="AR240">
        <v>188249.05</v>
      </c>
      <c r="AS240">
        <v>140368</v>
      </c>
      <c r="AT240">
        <v>92311</v>
      </c>
      <c r="AU240">
        <v>45996</v>
      </c>
      <c r="AV240">
        <v>172273.76</v>
      </c>
      <c r="AW240">
        <v>125809</v>
      </c>
      <c r="AX240">
        <v>74649</v>
      </c>
      <c r="AY240">
        <v>0</v>
      </c>
      <c r="AZ240">
        <v>0</v>
      </c>
      <c r="BA240">
        <v>0</v>
      </c>
      <c r="BB240">
        <v>0</v>
      </c>
      <c r="BC240">
        <v>0</v>
      </c>
    </row>
    <row r="241" spans="1:55" x14ac:dyDescent="0.3">
      <c r="A241" t="s">
        <v>2597</v>
      </c>
      <c r="B241">
        <v>105834</v>
      </c>
      <c r="C241">
        <v>54930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2598</v>
      </c>
      <c r="B242">
        <v>-17529</v>
      </c>
      <c r="C242">
        <v>26693</v>
      </c>
      <c r="D242">
        <v>44985.86</v>
      </c>
      <c r="E242">
        <v>-10495</v>
      </c>
      <c r="F242">
        <v>25676</v>
      </c>
      <c r="G242">
        <v>16348</v>
      </c>
      <c r="H242">
        <v>600539.29</v>
      </c>
      <c r="I242">
        <v>411584</v>
      </c>
      <c r="J242">
        <v>369063</v>
      </c>
      <c r="K242">
        <v>80013</v>
      </c>
      <c r="L242">
        <v>175949.6</v>
      </c>
      <c r="M242">
        <v>205173</v>
      </c>
      <c r="N242">
        <v>192260</v>
      </c>
      <c r="O242">
        <v>53637</v>
      </c>
      <c r="P242">
        <v>122916.2</v>
      </c>
      <c r="Q242">
        <v>140169</v>
      </c>
      <c r="R242">
        <v>102109</v>
      </c>
      <c r="S242">
        <v>23631</v>
      </c>
      <c r="T242">
        <v>49476.09</v>
      </c>
      <c r="U242">
        <v>62711</v>
      </c>
      <c r="V242">
        <v>33832</v>
      </c>
      <c r="W242">
        <v>24969</v>
      </c>
      <c r="X242">
        <v>31124.15</v>
      </c>
      <c r="Y242">
        <v>40041</v>
      </c>
      <c r="Z242">
        <v>12516</v>
      </c>
      <c r="AA242">
        <v>21919</v>
      </c>
      <c r="AB242">
        <v>37340.75</v>
      </c>
      <c r="AC242">
        <v>30997</v>
      </c>
      <c r="AD242">
        <v>16954</v>
      </c>
      <c r="AE242">
        <v>18641</v>
      </c>
      <c r="AF242">
        <v>137075.47</v>
      </c>
      <c r="AG242">
        <v>135987</v>
      </c>
      <c r="AH242">
        <v>4008</v>
      </c>
      <c r="AI242">
        <v>10281</v>
      </c>
      <c r="AJ242">
        <v>90252.27</v>
      </c>
      <c r="AK242">
        <v>15887</v>
      </c>
      <c r="AL242">
        <v>6598</v>
      </c>
      <c r="AM242">
        <v>14324</v>
      </c>
      <c r="AN242">
        <v>208226.57</v>
      </c>
      <c r="AO242">
        <v>35505</v>
      </c>
      <c r="AP242">
        <v>13273</v>
      </c>
      <c r="AQ242">
        <v>28462</v>
      </c>
      <c r="AR242">
        <v>157258.31</v>
      </c>
      <c r="AS242">
        <v>29147</v>
      </c>
      <c r="AT242">
        <v>19925</v>
      </c>
      <c r="AU242">
        <v>13091</v>
      </c>
      <c r="AV242">
        <v>75766.06</v>
      </c>
      <c r="AW242">
        <v>35850</v>
      </c>
      <c r="AX242">
        <v>33716</v>
      </c>
      <c r="AY242">
        <v>157057</v>
      </c>
      <c r="AZ242">
        <v>175272</v>
      </c>
      <c r="BA242">
        <v>150269</v>
      </c>
      <c r="BB242">
        <v>69748</v>
      </c>
      <c r="BC242">
        <v>-54280</v>
      </c>
    </row>
    <row r="243" spans="1:55" x14ac:dyDescent="0.3">
      <c r="A243" t="s">
        <v>2599</v>
      </c>
      <c r="B243">
        <v>4326326</v>
      </c>
      <c r="C243">
        <v>2344826</v>
      </c>
      <c r="D243">
        <v>9743783.1799999997</v>
      </c>
      <c r="E243">
        <v>7260913</v>
      </c>
      <c r="F243">
        <v>4734076</v>
      </c>
      <c r="G243">
        <v>2294228</v>
      </c>
      <c r="H243">
        <v>8906989.8800000008</v>
      </c>
      <c r="I243">
        <v>6680360</v>
      </c>
      <c r="J243">
        <v>4307172</v>
      </c>
      <c r="K243">
        <v>2266223</v>
      </c>
      <c r="L243">
        <v>8623162.2400000002</v>
      </c>
      <c r="M243">
        <v>6844030</v>
      </c>
      <c r="N243">
        <v>4641782</v>
      </c>
      <c r="O243">
        <v>2037131</v>
      </c>
      <c r="P243">
        <v>7474335.4400000004</v>
      </c>
      <c r="Q243">
        <v>5543022</v>
      </c>
      <c r="R243">
        <v>3722910</v>
      </c>
      <c r="S243">
        <v>1873478</v>
      </c>
      <c r="T243">
        <v>6986147.3099999996</v>
      </c>
      <c r="U243">
        <v>5372412</v>
      </c>
      <c r="V243">
        <v>4199025</v>
      </c>
      <c r="W243">
        <v>2148496</v>
      </c>
      <c r="X243">
        <v>7624864.1600000001</v>
      </c>
      <c r="Y243">
        <v>6055270</v>
      </c>
      <c r="Z243">
        <v>4288283</v>
      </c>
      <c r="AA243">
        <v>2193569</v>
      </c>
      <c r="AB243">
        <v>7889081.4400000004</v>
      </c>
      <c r="AC243">
        <v>6573836</v>
      </c>
      <c r="AD243">
        <v>4842176</v>
      </c>
      <c r="AE243">
        <v>2645352</v>
      </c>
      <c r="AF243">
        <v>7405396.3200000003</v>
      </c>
      <c r="AG243">
        <v>6127769</v>
      </c>
      <c r="AH243">
        <v>3999832</v>
      </c>
      <c r="AI243">
        <v>1872017</v>
      </c>
      <c r="AJ243">
        <v>5747838.4299999997</v>
      </c>
      <c r="AK243">
        <v>4411505</v>
      </c>
      <c r="AL243">
        <v>3161529</v>
      </c>
      <c r="AM243">
        <v>1871149</v>
      </c>
      <c r="AN243">
        <v>5972121.8300000001</v>
      </c>
      <c r="AO243">
        <v>4853860</v>
      </c>
      <c r="AP243">
        <v>3355970</v>
      </c>
      <c r="AQ243">
        <v>1764368</v>
      </c>
      <c r="AR243">
        <v>4970217.9400000004</v>
      </c>
      <c r="AS243">
        <v>3667419</v>
      </c>
      <c r="AT243">
        <v>2575057</v>
      </c>
      <c r="AU243">
        <v>1416397</v>
      </c>
      <c r="AV243">
        <v>5182599.32</v>
      </c>
      <c r="AW243">
        <v>3937626</v>
      </c>
      <c r="AX243">
        <v>2753305</v>
      </c>
      <c r="AY243">
        <v>1594420</v>
      </c>
      <c r="AZ243">
        <v>5469370</v>
      </c>
      <c r="BA243">
        <v>4300134</v>
      </c>
      <c r="BB243">
        <v>3060097</v>
      </c>
      <c r="BC243">
        <v>1600424</v>
      </c>
    </row>
    <row r="244" spans="1:55" x14ac:dyDescent="0.3">
      <c r="A244" t="s">
        <v>2600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2601</v>
      </c>
      <c r="B245">
        <v>-101985</v>
      </c>
      <c r="C245">
        <v>-84350</v>
      </c>
      <c r="D245">
        <v>573501.87</v>
      </c>
      <c r="E245">
        <v>427718</v>
      </c>
      <c r="F245">
        <v>491863</v>
      </c>
      <c r="G245">
        <v>-215471</v>
      </c>
      <c r="H245">
        <v>-79470.320000000007</v>
      </c>
      <c r="I245">
        <v>-626656</v>
      </c>
      <c r="J245">
        <v>-481239</v>
      </c>
      <c r="K245">
        <v>-378001</v>
      </c>
      <c r="L245">
        <v>356610.34</v>
      </c>
      <c r="M245">
        <v>-709313</v>
      </c>
      <c r="N245">
        <v>-356823</v>
      </c>
      <c r="O245">
        <v>-12270</v>
      </c>
      <c r="P245">
        <v>-411404.11</v>
      </c>
      <c r="Q245">
        <v>-518017</v>
      </c>
      <c r="R245">
        <v>-207824</v>
      </c>
      <c r="S245">
        <v>-41806</v>
      </c>
      <c r="T245">
        <v>-22250.52</v>
      </c>
      <c r="U245">
        <v>178974</v>
      </c>
      <c r="V245">
        <v>-62870</v>
      </c>
      <c r="W245">
        <v>-551821</v>
      </c>
      <c r="X245">
        <v>-32931.199999999997</v>
      </c>
      <c r="Y245">
        <v>74174</v>
      </c>
      <c r="Z245">
        <v>-416071</v>
      </c>
      <c r="AA245">
        <v>-576978</v>
      </c>
      <c r="AB245">
        <v>27926.46</v>
      </c>
      <c r="AC245">
        <v>-55704</v>
      </c>
      <c r="AD245">
        <v>-187217</v>
      </c>
      <c r="AE245">
        <v>-356438</v>
      </c>
      <c r="AF245">
        <v>-757436.59</v>
      </c>
      <c r="AG245">
        <v>-712589</v>
      </c>
      <c r="AH245">
        <v>-843571</v>
      </c>
      <c r="AI245">
        <v>-653770</v>
      </c>
      <c r="AJ245">
        <v>-754765.4</v>
      </c>
      <c r="AK245">
        <v>-975019</v>
      </c>
      <c r="AL245">
        <v>-679126</v>
      </c>
      <c r="AM245">
        <v>-802341</v>
      </c>
      <c r="AN245">
        <v>387122.99</v>
      </c>
      <c r="AO245">
        <v>-128010</v>
      </c>
      <c r="AP245">
        <v>-2482</v>
      </c>
      <c r="AQ245">
        <v>-22587</v>
      </c>
      <c r="AR245">
        <v>-392214.58</v>
      </c>
      <c r="AS245">
        <v>56487</v>
      </c>
      <c r="AT245">
        <v>-237502</v>
      </c>
      <c r="AU245">
        <v>-122343</v>
      </c>
      <c r="AV245">
        <v>372261.03</v>
      </c>
      <c r="AW245">
        <v>352581</v>
      </c>
      <c r="AX245">
        <v>226679</v>
      </c>
      <c r="AY245">
        <v>0</v>
      </c>
      <c r="AZ245">
        <v>0</v>
      </c>
      <c r="BA245">
        <v>0</v>
      </c>
      <c r="BB245">
        <v>0</v>
      </c>
      <c r="BC245">
        <v>0</v>
      </c>
    </row>
    <row r="246" spans="1:55" x14ac:dyDescent="0.3">
      <c r="A246" t="s">
        <v>2602</v>
      </c>
      <c r="B246">
        <v>-589767</v>
      </c>
      <c r="C246">
        <v>87322</v>
      </c>
      <c r="D246">
        <v>1205681.46</v>
      </c>
      <c r="E246">
        <v>986438</v>
      </c>
      <c r="F246">
        <v>1185732</v>
      </c>
      <c r="G246">
        <v>366954</v>
      </c>
      <c r="H246">
        <v>199129.1</v>
      </c>
      <c r="I246">
        <v>76070</v>
      </c>
      <c r="J246">
        <v>127971</v>
      </c>
      <c r="K246">
        <v>-179677</v>
      </c>
      <c r="L246">
        <v>-1001936.53</v>
      </c>
      <c r="M246">
        <v>-722985</v>
      </c>
      <c r="N246">
        <v>-941339</v>
      </c>
      <c r="O246">
        <v>-645794</v>
      </c>
      <c r="P246">
        <v>-150423.41</v>
      </c>
      <c r="Q246">
        <v>-456749</v>
      </c>
      <c r="R246">
        <v>-249374</v>
      </c>
      <c r="S246">
        <v>166463</v>
      </c>
      <c r="T246">
        <v>253378.66</v>
      </c>
      <c r="U246">
        <v>541059</v>
      </c>
      <c r="V246">
        <v>289037</v>
      </c>
      <c r="W246">
        <v>260993</v>
      </c>
      <c r="X246">
        <v>-289915.08</v>
      </c>
      <c r="Y246">
        <v>-280119</v>
      </c>
      <c r="Z246">
        <v>-100377</v>
      </c>
      <c r="AA246">
        <v>170296</v>
      </c>
      <c r="AB246">
        <v>-108059.58</v>
      </c>
      <c r="AC246">
        <v>-24502</v>
      </c>
      <c r="AD246">
        <v>-78197</v>
      </c>
      <c r="AE246">
        <v>93246</v>
      </c>
      <c r="AF246">
        <v>142685.92000000001</v>
      </c>
      <c r="AG246">
        <v>245821</v>
      </c>
      <c r="AH246">
        <v>188839</v>
      </c>
      <c r="AI246">
        <v>313080</v>
      </c>
      <c r="AJ246">
        <v>299170</v>
      </c>
      <c r="AK246">
        <v>586689</v>
      </c>
      <c r="AL246">
        <v>388004</v>
      </c>
      <c r="AM246">
        <v>182639</v>
      </c>
      <c r="AN246">
        <v>-848448.45</v>
      </c>
      <c r="AO246">
        <v>-381203</v>
      </c>
      <c r="AP246">
        <v>-231015</v>
      </c>
      <c r="AQ246">
        <v>73972</v>
      </c>
      <c r="AR246">
        <v>232850.1</v>
      </c>
      <c r="AS246">
        <v>150092</v>
      </c>
      <c r="AT246">
        <v>101513</v>
      </c>
      <c r="AU246">
        <v>118864</v>
      </c>
      <c r="AV246">
        <v>15378.74</v>
      </c>
      <c r="AW246">
        <v>-264503</v>
      </c>
      <c r="AX246">
        <v>145118</v>
      </c>
      <c r="AY246">
        <v>0</v>
      </c>
      <c r="AZ246">
        <v>0</v>
      </c>
      <c r="BA246">
        <v>0</v>
      </c>
      <c r="BB246">
        <v>0</v>
      </c>
      <c r="BC246">
        <v>0</v>
      </c>
    </row>
    <row r="247" spans="1:55" x14ac:dyDescent="0.3">
      <c r="A247" t="s">
        <v>2603</v>
      </c>
      <c r="B247">
        <v>-254579</v>
      </c>
      <c r="C247">
        <v>-96783</v>
      </c>
      <c r="D247">
        <v>-180799.5</v>
      </c>
      <c r="E247">
        <v>-222675</v>
      </c>
      <c r="F247">
        <v>47022</v>
      </c>
      <c r="G247">
        <v>-75843</v>
      </c>
      <c r="H247">
        <v>153471.69</v>
      </c>
      <c r="I247">
        <v>-16077</v>
      </c>
      <c r="J247">
        <v>-68204</v>
      </c>
      <c r="K247">
        <v>-224700</v>
      </c>
      <c r="L247">
        <v>-53153.11</v>
      </c>
      <c r="M247">
        <v>-166342</v>
      </c>
      <c r="N247">
        <v>-250013</v>
      </c>
      <c r="O247">
        <v>-240278</v>
      </c>
      <c r="P247">
        <v>231133.67</v>
      </c>
      <c r="Q247">
        <v>113448</v>
      </c>
      <c r="R247">
        <v>94062</v>
      </c>
      <c r="S247">
        <v>-244911</v>
      </c>
      <c r="T247">
        <v>-112104.73</v>
      </c>
      <c r="U247">
        <v>114172</v>
      </c>
      <c r="V247">
        <v>138157</v>
      </c>
      <c r="W247">
        <v>-71002</v>
      </c>
      <c r="X247">
        <v>101369.41</v>
      </c>
      <c r="Y247">
        <v>103835</v>
      </c>
      <c r="Z247">
        <v>-50779</v>
      </c>
      <c r="AA247">
        <v>30336</v>
      </c>
      <c r="AB247">
        <v>21821.43</v>
      </c>
      <c r="AC247">
        <v>-35611</v>
      </c>
      <c r="AD247">
        <v>62507</v>
      </c>
      <c r="AE247">
        <v>-7282</v>
      </c>
      <c r="AF247">
        <v>-90444.76</v>
      </c>
      <c r="AG247">
        <v>-114253</v>
      </c>
      <c r="AH247">
        <v>-62134</v>
      </c>
      <c r="AI247">
        <v>-75603</v>
      </c>
      <c r="AJ247">
        <v>-293953.65000000002</v>
      </c>
      <c r="AK247">
        <v>-292186</v>
      </c>
      <c r="AL247">
        <v>-273231</v>
      </c>
      <c r="AM247">
        <v>-10285</v>
      </c>
      <c r="AN247">
        <v>-20863.57</v>
      </c>
      <c r="AO247">
        <v>-45519</v>
      </c>
      <c r="AP247">
        <v>-14617</v>
      </c>
      <c r="AQ247">
        <v>5379</v>
      </c>
      <c r="AR247">
        <v>130812.08</v>
      </c>
      <c r="AS247">
        <v>135358</v>
      </c>
      <c r="AT247">
        <v>-25704</v>
      </c>
      <c r="AU247">
        <v>-93242</v>
      </c>
      <c r="AV247">
        <v>-23501.85</v>
      </c>
      <c r="AW247">
        <v>-7472</v>
      </c>
      <c r="AX247">
        <v>16990</v>
      </c>
      <c r="AY247">
        <v>366983</v>
      </c>
      <c r="AZ247">
        <v>-445208</v>
      </c>
      <c r="BA247">
        <v>-554084</v>
      </c>
      <c r="BB247">
        <v>202166</v>
      </c>
      <c r="BC247">
        <v>-155747</v>
      </c>
    </row>
    <row r="248" spans="1:55" x14ac:dyDescent="0.3">
      <c r="A248" t="s">
        <v>2604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2605</v>
      </c>
      <c r="B249">
        <v>949234</v>
      </c>
      <c r="C249">
        <v>147143</v>
      </c>
      <c r="D249">
        <v>-74652.100000000006</v>
      </c>
      <c r="E249">
        <v>-399778</v>
      </c>
      <c r="F249">
        <v>-622016</v>
      </c>
      <c r="G249">
        <v>-489374</v>
      </c>
      <c r="H249">
        <v>188281.94</v>
      </c>
      <c r="I249">
        <v>-66847</v>
      </c>
      <c r="J249">
        <v>-205796</v>
      </c>
      <c r="K249">
        <v>-37943</v>
      </c>
      <c r="L249">
        <v>1217684.6599999999</v>
      </c>
      <c r="M249">
        <v>519470</v>
      </c>
      <c r="N249">
        <v>237315</v>
      </c>
      <c r="O249">
        <v>435515</v>
      </c>
      <c r="P249">
        <v>-422684.81</v>
      </c>
      <c r="Q249">
        <v>-413255</v>
      </c>
      <c r="R249">
        <v>-348518</v>
      </c>
      <c r="S249">
        <v>-153030</v>
      </c>
      <c r="T249">
        <v>-120556.07</v>
      </c>
      <c r="U249">
        <v>-816367</v>
      </c>
      <c r="V249">
        <v>-528813</v>
      </c>
      <c r="W249">
        <v>-514352</v>
      </c>
      <c r="X249">
        <v>98158.85</v>
      </c>
      <c r="Y249">
        <v>-1408486</v>
      </c>
      <c r="Z249">
        <v>-132815</v>
      </c>
      <c r="AA249">
        <v>-351820</v>
      </c>
      <c r="AB249">
        <v>139892.22</v>
      </c>
      <c r="AC249">
        <v>-34281</v>
      </c>
      <c r="AD249">
        <v>-282999</v>
      </c>
      <c r="AE249">
        <v>-228721</v>
      </c>
      <c r="AF249">
        <v>342789.69</v>
      </c>
      <c r="AG249">
        <v>22681</v>
      </c>
      <c r="AH249">
        <v>49507</v>
      </c>
      <c r="AI249">
        <v>-104443</v>
      </c>
      <c r="AJ249">
        <v>322391.53999999998</v>
      </c>
      <c r="AK249">
        <v>174679</v>
      </c>
      <c r="AL249">
        <v>295541</v>
      </c>
      <c r="AM249">
        <v>246206</v>
      </c>
      <c r="AN249">
        <v>371063.03</v>
      </c>
      <c r="AO249">
        <v>538559</v>
      </c>
      <c r="AP249">
        <v>333770</v>
      </c>
      <c r="AQ249">
        <v>268817</v>
      </c>
      <c r="AR249">
        <v>275203.99</v>
      </c>
      <c r="AS249">
        <v>149473</v>
      </c>
      <c r="AT249">
        <v>219596</v>
      </c>
      <c r="AU249">
        <v>339124</v>
      </c>
      <c r="AV249">
        <v>-36794.620000000003</v>
      </c>
      <c r="AW249">
        <v>306836</v>
      </c>
      <c r="AX249">
        <v>205090</v>
      </c>
      <c r="AY249">
        <v>0</v>
      </c>
      <c r="AZ249">
        <v>0</v>
      </c>
      <c r="BA249">
        <v>0</v>
      </c>
      <c r="BB249">
        <v>0</v>
      </c>
      <c r="BC249">
        <v>0</v>
      </c>
    </row>
    <row r="250" spans="1:55" x14ac:dyDescent="0.3">
      <c r="A250" t="s">
        <v>2731</v>
      </c>
      <c r="B250">
        <v>4565</v>
      </c>
      <c r="C250">
        <v>-140403</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2606</v>
      </c>
      <c r="B251">
        <v>-98403</v>
      </c>
      <c r="C251">
        <v>-79796</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3603</v>
      </c>
      <c r="B252">
        <v>-20109</v>
      </c>
      <c r="C252">
        <v>-6206</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row>
    <row r="253" spans="1:55" x14ac:dyDescent="0.3">
      <c r="A253" t="s">
        <v>2607</v>
      </c>
      <c r="B253">
        <v>-7372</v>
      </c>
      <c r="C253">
        <v>-7209</v>
      </c>
      <c r="D253">
        <v>-491910.72</v>
      </c>
      <c r="E253">
        <v>-488365</v>
      </c>
      <c r="F253">
        <v>-583764</v>
      </c>
      <c r="G253">
        <v>-180294</v>
      </c>
      <c r="H253">
        <v>-108942.91</v>
      </c>
      <c r="I253">
        <v>56451</v>
      </c>
      <c r="J253">
        <v>33743</v>
      </c>
      <c r="K253">
        <v>33178</v>
      </c>
      <c r="L253">
        <v>-424319.72</v>
      </c>
      <c r="M253">
        <v>-349839</v>
      </c>
      <c r="N253">
        <v>-335787</v>
      </c>
      <c r="O253">
        <v>-225388</v>
      </c>
      <c r="P253">
        <v>-911927.82</v>
      </c>
      <c r="Q253">
        <v>-573376</v>
      </c>
      <c r="R253">
        <v>-845334</v>
      </c>
      <c r="S253">
        <v>-602901</v>
      </c>
      <c r="T253">
        <v>-234047.28</v>
      </c>
      <c r="U253">
        <v>-422147</v>
      </c>
      <c r="V253">
        <v>-590690</v>
      </c>
      <c r="W253">
        <v>-99880</v>
      </c>
      <c r="X253">
        <v>353384.82</v>
      </c>
      <c r="Y253">
        <v>252106</v>
      </c>
      <c r="Z253">
        <v>431467</v>
      </c>
      <c r="AA253">
        <v>106328</v>
      </c>
      <c r="AB253">
        <v>-335730.71</v>
      </c>
      <c r="AC253">
        <v>-108240</v>
      </c>
      <c r="AD253">
        <v>53089</v>
      </c>
      <c r="AE253">
        <v>-377</v>
      </c>
      <c r="AF253">
        <v>345900.17</v>
      </c>
      <c r="AG253">
        <v>245092</v>
      </c>
      <c r="AH253">
        <v>369725</v>
      </c>
      <c r="AI253">
        <v>128850</v>
      </c>
      <c r="AJ253">
        <v>157910.07999999999</v>
      </c>
      <c r="AK253">
        <v>266085</v>
      </c>
      <c r="AL253">
        <v>99754</v>
      </c>
      <c r="AM253">
        <v>169142</v>
      </c>
      <c r="AN253">
        <v>-127371.17</v>
      </c>
      <c r="AO253">
        <v>-41615</v>
      </c>
      <c r="AP253">
        <v>-54262</v>
      </c>
      <c r="AQ253">
        <v>-161311</v>
      </c>
      <c r="AR253">
        <v>139456.35999999999</v>
      </c>
      <c r="AS253">
        <v>73397</v>
      </c>
      <c r="AT253">
        <v>180746</v>
      </c>
      <c r="AU253">
        <v>-79689</v>
      </c>
      <c r="AV253">
        <v>-7553.73</v>
      </c>
      <c r="AW253">
        <v>-57491</v>
      </c>
      <c r="AX253">
        <v>91957</v>
      </c>
      <c r="AY253">
        <v>-19251</v>
      </c>
      <c r="AZ253">
        <v>-426868</v>
      </c>
      <c r="BA253">
        <v>-30460</v>
      </c>
      <c r="BB253">
        <v>-1133078</v>
      </c>
      <c r="BC253">
        <v>-55676</v>
      </c>
    </row>
    <row r="254" spans="1:55" x14ac:dyDescent="0.3">
      <c r="A254" t="s">
        <v>2608</v>
      </c>
      <c r="B254">
        <v>4207910</v>
      </c>
      <c r="C254">
        <v>2164544</v>
      </c>
      <c r="D254">
        <v>10775604.17</v>
      </c>
      <c r="E254">
        <v>7564251</v>
      </c>
      <c r="F254">
        <v>5252913</v>
      </c>
      <c r="G254">
        <v>1700200</v>
      </c>
      <c r="H254">
        <v>9259459.3699999992</v>
      </c>
      <c r="I254">
        <v>6103301</v>
      </c>
      <c r="J254">
        <v>3713647</v>
      </c>
      <c r="K254">
        <v>1479080</v>
      </c>
      <c r="L254">
        <v>8718047.8800000008</v>
      </c>
      <c r="M254">
        <v>5415021</v>
      </c>
      <c r="N254">
        <v>2995135</v>
      </c>
      <c r="O254">
        <v>1348916</v>
      </c>
      <c r="P254">
        <v>5809028.9699999997</v>
      </c>
      <c r="Q254">
        <v>3695073</v>
      </c>
      <c r="R254">
        <v>2165922</v>
      </c>
      <c r="S254">
        <v>997293</v>
      </c>
      <c r="T254">
        <v>6750567.3600000003</v>
      </c>
      <c r="U254">
        <v>4968103</v>
      </c>
      <c r="V254">
        <v>3443846</v>
      </c>
      <c r="W254">
        <v>1172434</v>
      </c>
      <c r="X254">
        <v>7854930.96</v>
      </c>
      <c r="Y254">
        <v>4796780</v>
      </c>
      <c r="Z254">
        <v>4019708</v>
      </c>
      <c r="AA254">
        <v>1571731</v>
      </c>
      <c r="AB254">
        <v>7634931.2699999996</v>
      </c>
      <c r="AC254">
        <v>6315498</v>
      </c>
      <c r="AD254">
        <v>4409359</v>
      </c>
      <c r="AE254">
        <v>2145780</v>
      </c>
      <c r="AF254">
        <v>7388890.75</v>
      </c>
      <c r="AG254">
        <v>5814521</v>
      </c>
      <c r="AH254">
        <v>3702198</v>
      </c>
      <c r="AI254">
        <v>1480131</v>
      </c>
      <c r="AJ254">
        <v>5478591.0099999998</v>
      </c>
      <c r="AK254">
        <v>4171753</v>
      </c>
      <c r="AL254">
        <v>2992471</v>
      </c>
      <c r="AM254">
        <v>1656510</v>
      </c>
      <c r="AN254">
        <v>5733624.6600000001</v>
      </c>
      <c r="AO254">
        <v>4796072</v>
      </c>
      <c r="AP254">
        <v>3387364</v>
      </c>
      <c r="AQ254">
        <v>1928638</v>
      </c>
      <c r="AR254">
        <v>5356325.8899999997</v>
      </c>
      <c r="AS254">
        <v>4232226</v>
      </c>
      <c r="AT254">
        <v>2813706</v>
      </c>
      <c r="AU254">
        <v>1579111</v>
      </c>
      <c r="AV254">
        <v>5502388.8899999997</v>
      </c>
      <c r="AW254">
        <v>4267577</v>
      </c>
      <c r="AX254">
        <v>3439139</v>
      </c>
      <c r="AY254">
        <v>1942152</v>
      </c>
      <c r="AZ254">
        <v>4597294</v>
      </c>
      <c r="BA254">
        <v>3715590</v>
      </c>
      <c r="BB254">
        <v>2129185</v>
      </c>
      <c r="BC254">
        <v>1389001</v>
      </c>
    </row>
    <row r="255" spans="1:55" x14ac:dyDescent="0.3">
      <c r="A255" t="s">
        <v>2623</v>
      </c>
      <c r="B255">
        <v>40337</v>
      </c>
      <c r="C255">
        <v>20368</v>
      </c>
      <c r="D255">
        <v>76811.66</v>
      </c>
      <c r="E255">
        <v>58403</v>
      </c>
      <c r="F255">
        <v>40462</v>
      </c>
      <c r="G255">
        <v>20014</v>
      </c>
      <c r="H255">
        <v>58212.18</v>
      </c>
      <c r="I255">
        <v>37814</v>
      </c>
      <c r="J255">
        <v>23081</v>
      </c>
      <c r="K255">
        <v>9535</v>
      </c>
      <c r="L255">
        <v>37000.959999999999</v>
      </c>
      <c r="M255">
        <v>25797</v>
      </c>
      <c r="N255">
        <v>17582</v>
      </c>
      <c r="O255">
        <v>8025</v>
      </c>
      <c r="P255">
        <v>55578.15</v>
      </c>
      <c r="Q255">
        <v>39721</v>
      </c>
      <c r="R255">
        <v>28814</v>
      </c>
      <c r="S255">
        <v>12401</v>
      </c>
      <c r="T255">
        <v>47558.65</v>
      </c>
      <c r="U255">
        <v>35689</v>
      </c>
      <c r="V255">
        <v>24925</v>
      </c>
      <c r="W255">
        <v>9769</v>
      </c>
      <c r="X255">
        <v>55442.67</v>
      </c>
      <c r="Y255">
        <v>47548</v>
      </c>
      <c r="Z255">
        <v>33225</v>
      </c>
      <c r="AA255">
        <v>14167</v>
      </c>
      <c r="AB255">
        <v>77491.429999999993</v>
      </c>
      <c r="AC255">
        <v>63127</v>
      </c>
      <c r="AD255">
        <v>41885</v>
      </c>
      <c r="AE255">
        <v>19061</v>
      </c>
      <c r="AF255">
        <v>86735.99</v>
      </c>
      <c r="AG255">
        <v>67630</v>
      </c>
      <c r="AH255">
        <v>38080</v>
      </c>
      <c r="AI255">
        <v>16531</v>
      </c>
      <c r="AJ255">
        <v>66258.039999999994</v>
      </c>
      <c r="AK255">
        <v>50122</v>
      </c>
      <c r="AL255">
        <v>33182</v>
      </c>
      <c r="AM255">
        <v>13115</v>
      </c>
      <c r="AN255">
        <v>57023.56</v>
      </c>
      <c r="AO255">
        <v>45652</v>
      </c>
      <c r="AP255">
        <v>29769</v>
      </c>
      <c r="AQ255">
        <v>6299</v>
      </c>
      <c r="AR255">
        <v>33433.519999999997</v>
      </c>
      <c r="AS255">
        <v>26971</v>
      </c>
      <c r="AT255">
        <v>16615</v>
      </c>
      <c r="AU255">
        <v>6466</v>
      </c>
      <c r="AV255">
        <v>40039.949999999997</v>
      </c>
      <c r="AW255">
        <v>31650</v>
      </c>
      <c r="AX255">
        <v>19683</v>
      </c>
      <c r="AY255">
        <v>0</v>
      </c>
      <c r="AZ255">
        <v>0</v>
      </c>
      <c r="BA255">
        <v>0</v>
      </c>
      <c r="BB255">
        <v>0</v>
      </c>
      <c r="BC255">
        <v>0</v>
      </c>
    </row>
    <row r="256" spans="1:55" x14ac:dyDescent="0.3">
      <c r="A256" t="s">
        <v>2647</v>
      </c>
      <c r="B256">
        <v>-361693</v>
      </c>
      <c r="C256">
        <v>-31975</v>
      </c>
      <c r="D256">
        <v>-910909.6</v>
      </c>
      <c r="E256">
        <v>-561435</v>
      </c>
      <c r="F256">
        <v>-500922</v>
      </c>
      <c r="G256">
        <v>-73644</v>
      </c>
      <c r="H256">
        <v>-1078961.31</v>
      </c>
      <c r="I256">
        <v>-646108</v>
      </c>
      <c r="J256">
        <v>-611462</v>
      </c>
      <c r="K256">
        <v>-81567</v>
      </c>
      <c r="L256">
        <v>-963733.71</v>
      </c>
      <c r="M256">
        <v>-599158</v>
      </c>
      <c r="N256">
        <v>-469045</v>
      </c>
      <c r="O256">
        <v>-49566</v>
      </c>
      <c r="P256">
        <v>-856899.96</v>
      </c>
      <c r="Q256">
        <v>-313098</v>
      </c>
      <c r="R256">
        <v>-274261</v>
      </c>
      <c r="S256">
        <v>-40355</v>
      </c>
      <c r="T256">
        <v>-518325.23</v>
      </c>
      <c r="U256">
        <v>-231915</v>
      </c>
      <c r="V256">
        <v>-200310</v>
      </c>
      <c r="W256">
        <v>-32832</v>
      </c>
      <c r="X256">
        <v>-404314.58</v>
      </c>
      <c r="Y256">
        <v>-214510</v>
      </c>
      <c r="Z256">
        <v>-186117</v>
      </c>
      <c r="AA256">
        <v>-23057</v>
      </c>
      <c r="AB256">
        <v>-334932.31</v>
      </c>
      <c r="AC256">
        <v>-175283</v>
      </c>
      <c r="AD256">
        <v>-154508</v>
      </c>
      <c r="AE256">
        <v>-7495</v>
      </c>
      <c r="AF256">
        <v>-242142.75</v>
      </c>
      <c r="AG256">
        <v>-107370</v>
      </c>
      <c r="AH256">
        <v>-108561</v>
      </c>
      <c r="AI256">
        <v>-1283</v>
      </c>
      <c r="AJ256">
        <v>-205423.62</v>
      </c>
      <c r="AK256">
        <v>-105173</v>
      </c>
      <c r="AL256">
        <v>-102738</v>
      </c>
      <c r="AM256">
        <v>-2330</v>
      </c>
      <c r="AN256">
        <v>-187408.54</v>
      </c>
      <c r="AO256">
        <v>-95142</v>
      </c>
      <c r="AP256">
        <v>-93111</v>
      </c>
      <c r="AQ256">
        <v>-1619</v>
      </c>
      <c r="AR256">
        <v>-188865.72</v>
      </c>
      <c r="AS256">
        <v>-96169</v>
      </c>
      <c r="AT256">
        <v>-93421</v>
      </c>
      <c r="AU256">
        <v>-2187</v>
      </c>
      <c r="AV256">
        <v>-181961.25</v>
      </c>
      <c r="AW256">
        <v>-91303</v>
      </c>
      <c r="AX256">
        <v>-83653</v>
      </c>
      <c r="AY256">
        <v>-44815</v>
      </c>
      <c r="AZ256">
        <v>-137986</v>
      </c>
      <c r="BA256">
        <v>-88178</v>
      </c>
      <c r="BB256">
        <v>0</v>
      </c>
      <c r="BC256">
        <v>0</v>
      </c>
    </row>
    <row r="257" spans="1:55" x14ac:dyDescent="0.3">
      <c r="A257" t="s">
        <v>2609</v>
      </c>
      <c r="B257">
        <v>-436081</v>
      </c>
      <c r="C257">
        <v>-76504</v>
      </c>
      <c r="D257">
        <v>-1009836.94</v>
      </c>
      <c r="E257">
        <v>-639563</v>
      </c>
      <c r="F257">
        <v>-283165</v>
      </c>
      <c r="G257">
        <v>-26437</v>
      </c>
      <c r="H257">
        <v>-652894.35</v>
      </c>
      <c r="I257">
        <v>-598335</v>
      </c>
      <c r="J257">
        <v>-291912</v>
      </c>
      <c r="K257">
        <v>-58492</v>
      </c>
      <c r="L257">
        <v>-802446.38</v>
      </c>
      <c r="M257">
        <v>-719519</v>
      </c>
      <c r="N257">
        <v>-297488</v>
      </c>
      <c r="O257">
        <v>-161071</v>
      </c>
      <c r="P257">
        <v>-1066298.06</v>
      </c>
      <c r="Q257">
        <v>-929228</v>
      </c>
      <c r="R257">
        <v>-479079</v>
      </c>
      <c r="S257">
        <v>-70929</v>
      </c>
      <c r="T257">
        <v>-1106002.28</v>
      </c>
      <c r="U257">
        <v>-1088507</v>
      </c>
      <c r="V257">
        <v>-538010</v>
      </c>
      <c r="W257">
        <v>-7685</v>
      </c>
      <c r="X257">
        <v>-1143571.26</v>
      </c>
      <c r="Y257">
        <v>-1132822</v>
      </c>
      <c r="Z257">
        <v>-483649</v>
      </c>
      <c r="AA257">
        <v>-4267</v>
      </c>
      <c r="AB257">
        <v>-1368566.65</v>
      </c>
      <c r="AC257">
        <v>-1362107</v>
      </c>
      <c r="AD257">
        <v>-559497</v>
      </c>
      <c r="AE257">
        <v>-6086</v>
      </c>
      <c r="AF257">
        <v>-761474.13</v>
      </c>
      <c r="AG257">
        <v>-754729</v>
      </c>
      <c r="AH257">
        <v>-106271</v>
      </c>
      <c r="AI257">
        <v>-6424</v>
      </c>
      <c r="AJ257">
        <v>-1088553.5</v>
      </c>
      <c r="AK257">
        <v>-1082245</v>
      </c>
      <c r="AL257">
        <v>-552782</v>
      </c>
      <c r="AM257">
        <v>-5414</v>
      </c>
      <c r="AN257">
        <v>-1444239.26</v>
      </c>
      <c r="AO257">
        <v>-1439334</v>
      </c>
      <c r="AP257">
        <v>-648038</v>
      </c>
      <c r="AQ257">
        <v>-80225</v>
      </c>
      <c r="AR257">
        <v>-1118768.6399999999</v>
      </c>
      <c r="AS257">
        <v>-1112492</v>
      </c>
      <c r="AT257">
        <v>-490864</v>
      </c>
      <c r="AU257">
        <v>-3597</v>
      </c>
      <c r="AV257">
        <v>-1232901.67</v>
      </c>
      <c r="AW257">
        <v>-1229276</v>
      </c>
      <c r="AX257">
        <v>-645070</v>
      </c>
      <c r="AY257">
        <v>-5371</v>
      </c>
      <c r="AZ257">
        <v>-1360317</v>
      </c>
      <c r="BA257">
        <v>-1355226</v>
      </c>
      <c r="BB257">
        <v>0</v>
      </c>
      <c r="BC257">
        <v>0</v>
      </c>
    </row>
    <row r="258" spans="1:55" x14ac:dyDescent="0.3">
      <c r="A258" t="s">
        <v>885</v>
      </c>
      <c r="B258">
        <v>3450473</v>
      </c>
      <c r="C258">
        <v>2076433</v>
      </c>
      <c r="D258">
        <v>8931669.2899999991</v>
      </c>
      <c r="E258">
        <v>6421656</v>
      </c>
      <c r="F258">
        <v>4509288</v>
      </c>
      <c r="G258">
        <v>1620133</v>
      </c>
      <c r="H258">
        <v>7585815.8899999997</v>
      </c>
      <c r="I258">
        <v>4896672</v>
      </c>
      <c r="J258">
        <v>2833354</v>
      </c>
      <c r="K258">
        <v>1348556</v>
      </c>
      <c r="L258">
        <v>6988868.75</v>
      </c>
      <c r="M258">
        <v>4122141</v>
      </c>
      <c r="N258">
        <v>2246184</v>
      </c>
      <c r="O258">
        <v>1146304</v>
      </c>
      <c r="P258">
        <v>3941409.09</v>
      </c>
      <c r="Q258">
        <v>2492468</v>
      </c>
      <c r="R258">
        <v>1441396</v>
      </c>
      <c r="S258">
        <v>898410</v>
      </c>
      <c r="T258">
        <v>5173798.5</v>
      </c>
      <c r="U258">
        <v>3683370</v>
      </c>
      <c r="V258">
        <v>2730451</v>
      </c>
      <c r="W258">
        <v>1141686</v>
      </c>
      <c r="X258">
        <v>6362487.79</v>
      </c>
      <c r="Y258">
        <v>3496996</v>
      </c>
      <c r="Z258">
        <v>3383167</v>
      </c>
      <c r="AA258">
        <v>1558574</v>
      </c>
      <c r="AB258">
        <v>6008923.7400000002</v>
      </c>
      <c r="AC258">
        <v>4841235</v>
      </c>
      <c r="AD258">
        <v>3737239</v>
      </c>
      <c r="AE258">
        <v>2151260</v>
      </c>
      <c r="AF258">
        <v>6472009.8600000003</v>
      </c>
      <c r="AG258">
        <v>5020052</v>
      </c>
      <c r="AH258">
        <v>3525446</v>
      </c>
      <c r="AI258">
        <v>1488955</v>
      </c>
      <c r="AJ258">
        <v>4250871.93</v>
      </c>
      <c r="AK258">
        <v>3034457</v>
      </c>
      <c r="AL258">
        <v>2370133</v>
      </c>
      <c r="AM258">
        <v>1661881</v>
      </c>
      <c r="AN258">
        <v>4159000.42</v>
      </c>
      <c r="AO258">
        <v>3307248</v>
      </c>
      <c r="AP258">
        <v>2675984</v>
      </c>
      <c r="AQ258">
        <v>1853093</v>
      </c>
      <c r="AR258">
        <v>4082125.04</v>
      </c>
      <c r="AS258">
        <v>3050536</v>
      </c>
      <c r="AT258">
        <v>2246036</v>
      </c>
      <c r="AU258">
        <v>1579793</v>
      </c>
      <c r="AV258">
        <v>4127565.91</v>
      </c>
      <c r="AW258">
        <v>2978648</v>
      </c>
      <c r="AX258">
        <v>2730099</v>
      </c>
      <c r="AY258">
        <v>1891966</v>
      </c>
      <c r="AZ258">
        <v>3098991</v>
      </c>
      <c r="BA258">
        <v>2272186</v>
      </c>
      <c r="BB258">
        <v>2129185</v>
      </c>
      <c r="BC258">
        <v>1389001</v>
      </c>
    </row>
    <row r="259" spans="1:55" x14ac:dyDescent="0.3">
      <c r="A259" t="s">
        <v>2610</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2611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-180000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row>
    <row r="261" spans="1:55" x14ac:dyDescent="0.3">
      <c r="A261" t="s">
        <v>2612</v>
      </c>
      <c r="B261">
        <v>0</v>
      </c>
      <c r="C261">
        <v>0</v>
      </c>
      <c r="D261">
        <v>0</v>
      </c>
      <c r="E261">
        <v>0</v>
      </c>
      <c r="F261">
        <v>0</v>
      </c>
      <c r="G261">
        <v>0</v>
      </c>
      <c r="H261">
        <v>0</v>
      </c>
      <c r="I261">
        <v>0</v>
      </c>
      <c r="J261">
        <v>0</v>
      </c>
      <c r="K261">
        <v>0</v>
      </c>
      <c r="L261">
        <v>0</v>
      </c>
      <c r="M261">
        <v>0</v>
      </c>
      <c r="N261">
        <v>0</v>
      </c>
      <c r="O261">
        <v>0</v>
      </c>
      <c r="P261">
        <v>0</v>
      </c>
      <c r="Q261">
        <v>0</v>
      </c>
      <c r="R261">
        <v>0</v>
      </c>
      <c r="S261">
        <v>0</v>
      </c>
      <c r="T261">
        <v>590119.85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2614</v>
      </c>
      <c r="B262">
        <v>0</v>
      </c>
      <c r="C262">
        <v>0</v>
      </c>
      <c r="D262">
        <v>0</v>
      </c>
      <c r="E262">
        <v>0</v>
      </c>
      <c r="F262">
        <v>0</v>
      </c>
      <c r="G262">
        <v>0</v>
      </c>
      <c r="H262">
        <v>0</v>
      </c>
      <c r="I262">
        <v>0</v>
      </c>
      <c r="J262">
        <v>0</v>
      </c>
      <c r="K262">
        <v>0</v>
      </c>
      <c r="L262">
        <v>-203844.89</v>
      </c>
      <c r="M262">
        <v>-203845</v>
      </c>
      <c r="N262">
        <v>-179358</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row>
    <row r="263" spans="1:55" x14ac:dyDescent="0.3">
      <c r="A263" t="s">
        <v>2616</v>
      </c>
      <c r="B263">
        <v>0</v>
      </c>
      <c r="C263">
        <v>0</v>
      </c>
      <c r="D263">
        <v>0</v>
      </c>
      <c r="E263">
        <v>0</v>
      </c>
      <c r="F263">
        <v>0</v>
      </c>
      <c r="G263">
        <v>0</v>
      </c>
      <c r="H263">
        <v>0</v>
      </c>
      <c r="I263">
        <v>0</v>
      </c>
      <c r="J263">
        <v>0</v>
      </c>
      <c r="K263">
        <v>0</v>
      </c>
      <c r="L263">
        <v>0</v>
      </c>
      <c r="M263">
        <v>0</v>
      </c>
      <c r="N263">
        <v>0</v>
      </c>
      <c r="O263">
        <v>0</v>
      </c>
      <c r="P263">
        <v>-14067965.49</v>
      </c>
      <c r="Q263">
        <v>-14067965</v>
      </c>
      <c r="R263">
        <v>-14067965</v>
      </c>
      <c r="S263">
        <v>-14067965</v>
      </c>
      <c r="T263">
        <v>-15767536.880000001</v>
      </c>
      <c r="U263">
        <v>-15259337</v>
      </c>
      <c r="V263">
        <v>-2127859</v>
      </c>
      <c r="W263">
        <v>-435637</v>
      </c>
      <c r="X263">
        <v>-433080</v>
      </c>
      <c r="Y263">
        <v>0</v>
      </c>
      <c r="Z263">
        <v>0</v>
      </c>
      <c r="AA263">
        <v>0</v>
      </c>
      <c r="AB263">
        <v>-94469.59</v>
      </c>
      <c r="AC263">
        <v>-94469</v>
      </c>
      <c r="AD263">
        <v>-94469</v>
      </c>
      <c r="AE263">
        <v>0</v>
      </c>
      <c r="AF263">
        <v>0</v>
      </c>
      <c r="AG263">
        <v>0</v>
      </c>
      <c r="AH263">
        <v>0</v>
      </c>
      <c r="AI263">
        <v>0</v>
      </c>
      <c r="AJ263">
        <v>0</v>
      </c>
      <c r="AK263">
        <v>0</v>
      </c>
      <c r="AL263">
        <v>0</v>
      </c>
      <c r="AM263">
        <v>0</v>
      </c>
      <c r="AN263">
        <v>-62.4</v>
      </c>
      <c r="AO263">
        <v>-63</v>
      </c>
      <c r="AP263">
        <v>0</v>
      </c>
      <c r="AQ263">
        <v>0</v>
      </c>
      <c r="AR263">
        <v>-13590</v>
      </c>
      <c r="AS263">
        <v>0</v>
      </c>
      <c r="AT263">
        <v>0</v>
      </c>
      <c r="AU263">
        <v>0</v>
      </c>
      <c r="AV263">
        <v>0</v>
      </c>
      <c r="AW263">
        <v>0</v>
      </c>
      <c r="AX263">
        <v>0</v>
      </c>
      <c r="AY263">
        <v>0</v>
      </c>
      <c r="AZ263">
        <v>0</v>
      </c>
      <c r="BA263">
        <v>0</v>
      </c>
      <c r="BB263">
        <v>0</v>
      </c>
      <c r="BC263">
        <v>0</v>
      </c>
    </row>
    <row r="264" spans="1:55" x14ac:dyDescent="0.3">
      <c r="A264" t="s">
        <v>2617</v>
      </c>
      <c r="B264">
        <v>4744</v>
      </c>
      <c r="C264">
        <v>6469</v>
      </c>
      <c r="D264">
        <v>39591.89</v>
      </c>
      <c r="E264">
        <v>25741</v>
      </c>
      <c r="F264">
        <v>391</v>
      </c>
      <c r="G264">
        <v>46</v>
      </c>
      <c r="H264">
        <v>13917.11</v>
      </c>
      <c r="I264">
        <v>1223</v>
      </c>
      <c r="J264">
        <v>993</v>
      </c>
      <c r="K264">
        <v>993</v>
      </c>
      <c r="L264">
        <v>61563.42</v>
      </c>
      <c r="M264">
        <v>34759</v>
      </c>
      <c r="N264">
        <v>37070</v>
      </c>
      <c r="O264">
        <v>3823</v>
      </c>
      <c r="P264">
        <v>62002</v>
      </c>
      <c r="Q264">
        <v>664</v>
      </c>
      <c r="R264">
        <v>664</v>
      </c>
      <c r="S264">
        <v>654</v>
      </c>
      <c r="T264">
        <v>5867.1</v>
      </c>
      <c r="U264">
        <v>4219</v>
      </c>
      <c r="V264">
        <v>4219</v>
      </c>
      <c r="W264">
        <v>3500</v>
      </c>
      <c r="X264">
        <v>42832</v>
      </c>
      <c r="Y264">
        <v>1949</v>
      </c>
      <c r="Z264">
        <v>3880</v>
      </c>
      <c r="AA264">
        <v>3880</v>
      </c>
      <c r="AB264">
        <v>42641.62</v>
      </c>
      <c r="AC264">
        <v>14138</v>
      </c>
      <c r="AD264">
        <v>6270</v>
      </c>
      <c r="AE264">
        <v>360</v>
      </c>
      <c r="AF264">
        <v>45516.55</v>
      </c>
      <c r="AG264">
        <v>22906</v>
      </c>
      <c r="AH264">
        <v>15622</v>
      </c>
      <c r="AI264">
        <v>14057</v>
      </c>
      <c r="AJ264">
        <v>162496.29</v>
      </c>
      <c r="AK264">
        <v>146616</v>
      </c>
      <c r="AL264">
        <v>80635</v>
      </c>
      <c r="AM264">
        <v>11829</v>
      </c>
      <c r="AN264">
        <v>126876.18</v>
      </c>
      <c r="AO264">
        <v>108898</v>
      </c>
      <c r="AP264">
        <v>53171</v>
      </c>
      <c r="AQ264">
        <v>22107</v>
      </c>
      <c r="AR264">
        <v>63401.24</v>
      </c>
      <c r="AS264">
        <v>63086</v>
      </c>
      <c r="AT264">
        <v>62319</v>
      </c>
      <c r="AU264">
        <v>46112</v>
      </c>
      <c r="AV264">
        <v>167366.12</v>
      </c>
      <c r="AW264">
        <v>84273</v>
      </c>
      <c r="AX264">
        <v>65301</v>
      </c>
      <c r="AY264">
        <v>19714</v>
      </c>
      <c r="AZ264">
        <v>377542</v>
      </c>
      <c r="BA264">
        <v>223233</v>
      </c>
      <c r="BB264">
        <v>142911</v>
      </c>
      <c r="BC264">
        <v>31803</v>
      </c>
    </row>
    <row r="265" spans="1:55" x14ac:dyDescent="0.3">
      <c r="A265" t="s">
        <v>2618</v>
      </c>
      <c r="B265">
        <v>4744</v>
      </c>
      <c r="C265">
        <v>6469</v>
      </c>
      <c r="D265">
        <v>39591.89</v>
      </c>
      <c r="E265">
        <v>25741</v>
      </c>
      <c r="F265">
        <v>391</v>
      </c>
      <c r="G265">
        <v>46</v>
      </c>
      <c r="H265">
        <v>13917.11</v>
      </c>
      <c r="I265">
        <v>1223</v>
      </c>
      <c r="J265">
        <v>993</v>
      </c>
      <c r="K265">
        <v>993</v>
      </c>
      <c r="L265">
        <v>61563.42</v>
      </c>
      <c r="M265">
        <v>34759</v>
      </c>
      <c r="N265">
        <v>37070</v>
      </c>
      <c r="O265">
        <v>3823</v>
      </c>
      <c r="P265">
        <v>62002</v>
      </c>
      <c r="Q265">
        <v>664</v>
      </c>
      <c r="R265">
        <v>664</v>
      </c>
      <c r="S265">
        <v>654</v>
      </c>
      <c r="T265">
        <v>5867.1</v>
      </c>
      <c r="U265">
        <v>4219</v>
      </c>
      <c r="V265">
        <v>4219</v>
      </c>
      <c r="W265">
        <v>3500</v>
      </c>
      <c r="X265">
        <v>42832</v>
      </c>
      <c r="Y265">
        <v>1949</v>
      </c>
      <c r="Z265">
        <v>3880</v>
      </c>
      <c r="AA265">
        <v>3880</v>
      </c>
      <c r="AB265">
        <v>39307.19</v>
      </c>
      <c r="AC265">
        <v>14138</v>
      </c>
      <c r="AD265">
        <v>6270</v>
      </c>
      <c r="AE265">
        <v>360</v>
      </c>
      <c r="AF265">
        <v>45516.55</v>
      </c>
      <c r="AG265">
        <v>22906</v>
      </c>
      <c r="AH265">
        <v>15622</v>
      </c>
      <c r="AI265">
        <v>14057</v>
      </c>
      <c r="AJ265">
        <v>162496.29</v>
      </c>
      <c r="AK265">
        <v>146616</v>
      </c>
      <c r="AL265">
        <v>80635</v>
      </c>
      <c r="AM265">
        <v>11829</v>
      </c>
      <c r="AN265">
        <v>126876.18</v>
      </c>
      <c r="AO265">
        <v>108898</v>
      </c>
      <c r="AP265">
        <v>53171</v>
      </c>
      <c r="AQ265">
        <v>22107</v>
      </c>
      <c r="AR265">
        <v>63401.24</v>
      </c>
      <c r="AS265">
        <v>63086</v>
      </c>
      <c r="AT265">
        <v>62319</v>
      </c>
      <c r="AU265">
        <v>46112</v>
      </c>
      <c r="AV265">
        <v>167366.12</v>
      </c>
      <c r="AW265">
        <v>84273</v>
      </c>
      <c r="AX265">
        <v>65301</v>
      </c>
      <c r="AY265">
        <v>19714</v>
      </c>
      <c r="AZ265">
        <v>377542</v>
      </c>
      <c r="BA265">
        <v>223233</v>
      </c>
      <c r="BB265">
        <v>142911</v>
      </c>
      <c r="BC265">
        <v>31803</v>
      </c>
    </row>
    <row r="266" spans="1:55" x14ac:dyDescent="0.3">
      <c r="A266" t="s">
        <v>2619</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3334.43</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886</v>
      </c>
      <c r="B267">
        <v>-587328</v>
      </c>
      <c r="C267">
        <v>-336757</v>
      </c>
      <c r="D267">
        <v>-772745.85</v>
      </c>
      <c r="E267">
        <v>-616078</v>
      </c>
      <c r="F267">
        <v>-453751</v>
      </c>
      <c r="G267">
        <v>-264166</v>
      </c>
      <c r="H267">
        <v>-1671216.07</v>
      </c>
      <c r="I267">
        <v>-1272186</v>
      </c>
      <c r="J267">
        <v>-928807</v>
      </c>
      <c r="K267">
        <v>-495425</v>
      </c>
      <c r="L267">
        <v>-2453940.5699999998</v>
      </c>
      <c r="M267">
        <v>-2051094</v>
      </c>
      <c r="N267">
        <v>-1529658</v>
      </c>
      <c r="O267">
        <v>-934302</v>
      </c>
      <c r="P267">
        <v>-3390307.93</v>
      </c>
      <c r="Q267">
        <v>-2395820</v>
      </c>
      <c r="R267">
        <v>-1137758</v>
      </c>
      <c r="S267">
        <v>-470348</v>
      </c>
      <c r="T267">
        <v>-3611673.48</v>
      </c>
      <c r="U267">
        <v>-2232596</v>
      </c>
      <c r="V267">
        <v>-1570169</v>
      </c>
      <c r="W267">
        <v>-763856</v>
      </c>
      <c r="X267">
        <v>-3363246.79</v>
      </c>
      <c r="Y267">
        <v>-2082377</v>
      </c>
      <c r="Z267">
        <v>-1223085</v>
      </c>
      <c r="AA267">
        <v>-530427</v>
      </c>
      <c r="AB267">
        <v>-3553249.89</v>
      </c>
      <c r="AC267">
        <v>-2826906</v>
      </c>
      <c r="AD267">
        <v>-2056358</v>
      </c>
      <c r="AE267">
        <v>-1243475</v>
      </c>
      <c r="AF267">
        <v>-5039371.41</v>
      </c>
      <c r="AG267">
        <v>-3757296</v>
      </c>
      <c r="AH267">
        <v>-2593759</v>
      </c>
      <c r="AI267">
        <v>-1278118</v>
      </c>
      <c r="AJ267">
        <v>-1979622.54</v>
      </c>
      <c r="AK267">
        <v>-1206332</v>
      </c>
      <c r="AL267">
        <v>-769351</v>
      </c>
      <c r="AM267">
        <v>-413414</v>
      </c>
      <c r="AN267">
        <v>-2204783.87</v>
      </c>
      <c r="AO267">
        <v>-1630363</v>
      </c>
      <c r="AP267">
        <v>-767988</v>
      </c>
      <c r="AQ267">
        <v>-422367</v>
      </c>
      <c r="AR267">
        <v>-1461874.85</v>
      </c>
      <c r="AS267">
        <v>-1102229</v>
      </c>
      <c r="AT267">
        <v>-669615</v>
      </c>
      <c r="AU267">
        <v>-233184</v>
      </c>
      <c r="AV267">
        <v>-1840182.57</v>
      </c>
      <c r="AW267">
        <v>-1103442</v>
      </c>
      <c r="AX267">
        <v>-401842</v>
      </c>
      <c r="AY267">
        <v>-254360</v>
      </c>
      <c r="AZ267">
        <v>-2108205</v>
      </c>
      <c r="BA267">
        <v>-1415276</v>
      </c>
      <c r="BB267">
        <v>-879558</v>
      </c>
      <c r="BC267">
        <v>-305828</v>
      </c>
    </row>
    <row r="268" spans="1:55" x14ac:dyDescent="0.3">
      <c r="A268" t="s">
        <v>2618</v>
      </c>
      <c r="B268">
        <v>-575361</v>
      </c>
      <c r="C268">
        <v>-331600</v>
      </c>
      <c r="D268">
        <v>-744546.34</v>
      </c>
      <c r="E268">
        <v>-602582</v>
      </c>
      <c r="F268">
        <v>-438312</v>
      </c>
      <c r="G268">
        <v>-256683</v>
      </c>
      <c r="H268">
        <v>-1476109.81</v>
      </c>
      <c r="I268">
        <v>-1115024</v>
      </c>
      <c r="J268">
        <v>-840088</v>
      </c>
      <c r="K268">
        <v>-420214</v>
      </c>
      <c r="L268">
        <v>-2216630.11</v>
      </c>
      <c r="M268">
        <v>-1902670</v>
      </c>
      <c r="N268">
        <v>-1398423</v>
      </c>
      <c r="O268">
        <v>-886604</v>
      </c>
      <c r="P268">
        <v>-3012093.07</v>
      </c>
      <c r="Q268">
        <v>-2024691</v>
      </c>
      <c r="R268">
        <v>-1047800</v>
      </c>
      <c r="S268">
        <v>-441074</v>
      </c>
      <c r="T268">
        <v>-3243522.71</v>
      </c>
      <c r="U268">
        <v>-2058497</v>
      </c>
      <c r="V268">
        <v>-1470907</v>
      </c>
      <c r="W268">
        <v>-744891</v>
      </c>
      <c r="X268">
        <v>-2147536.81</v>
      </c>
      <c r="Y268">
        <v>-1369094</v>
      </c>
      <c r="Z268">
        <v>-735989</v>
      </c>
      <c r="AA268">
        <v>-376815</v>
      </c>
      <c r="AB268">
        <v>-3320399.45</v>
      </c>
      <c r="AC268">
        <v>-2678735</v>
      </c>
      <c r="AD268">
        <v>-1959945</v>
      </c>
      <c r="AE268">
        <v>-1156544</v>
      </c>
      <c r="AF268">
        <v>-4969698.1500000004</v>
      </c>
      <c r="AG268">
        <v>-3706133</v>
      </c>
      <c r="AH268">
        <v>-2569971</v>
      </c>
      <c r="AI268">
        <v>-1270961</v>
      </c>
      <c r="AJ268">
        <v>-1894686.46</v>
      </c>
      <c r="AK268">
        <v>-1154364</v>
      </c>
      <c r="AL268">
        <v>-745354</v>
      </c>
      <c r="AM268">
        <v>-401213</v>
      </c>
      <c r="AN268">
        <v>-2068237.32</v>
      </c>
      <c r="AO268">
        <v>-1500567</v>
      </c>
      <c r="AP268">
        <v>-762680</v>
      </c>
      <c r="AQ268">
        <v>-421236</v>
      </c>
      <c r="AR268">
        <v>-1453807.97</v>
      </c>
      <c r="AS268">
        <v>-1097307</v>
      </c>
      <c r="AT268">
        <v>-664155</v>
      </c>
      <c r="AU268">
        <v>-230992</v>
      </c>
      <c r="AV268">
        <v>-1829444.72</v>
      </c>
      <c r="AW268">
        <v>-1095842</v>
      </c>
      <c r="AX268">
        <v>-397666</v>
      </c>
      <c r="AY268">
        <v>-254360</v>
      </c>
      <c r="AZ268">
        <v>-2108205</v>
      </c>
      <c r="BA268">
        <v>-1415276</v>
      </c>
      <c r="BB268">
        <v>-879558</v>
      </c>
      <c r="BC268">
        <v>-305828</v>
      </c>
    </row>
    <row r="269" spans="1:55" x14ac:dyDescent="0.3">
      <c r="A269" t="s">
        <v>2619</v>
      </c>
      <c r="B269">
        <v>-11967</v>
      </c>
      <c r="C269">
        <v>-5157</v>
      </c>
      <c r="D269">
        <v>-28199.52</v>
      </c>
      <c r="E269">
        <v>-13496</v>
      </c>
      <c r="F269">
        <v>-15439</v>
      </c>
      <c r="G269">
        <v>-7483</v>
      </c>
      <c r="H269">
        <v>-195106.26</v>
      </c>
      <c r="I269">
        <v>-157162</v>
      </c>
      <c r="J269">
        <v>-88719</v>
      </c>
      <c r="K269">
        <v>-75211</v>
      </c>
      <c r="L269">
        <v>-237310.46</v>
      </c>
      <c r="M269">
        <v>-148424</v>
      </c>
      <c r="N269">
        <v>-131235</v>
      </c>
      <c r="O269">
        <v>-47698</v>
      </c>
      <c r="P269">
        <v>-378214.85</v>
      </c>
      <c r="Q269">
        <v>-371129</v>
      </c>
      <c r="R269">
        <v>-89958</v>
      </c>
      <c r="S269">
        <v>-29274</v>
      </c>
      <c r="T269">
        <v>-368150.77</v>
      </c>
      <c r="U269">
        <v>-174099</v>
      </c>
      <c r="V269">
        <v>-99262</v>
      </c>
      <c r="W269">
        <v>-18965</v>
      </c>
      <c r="X269">
        <v>-1215709.98</v>
      </c>
      <c r="Y269">
        <v>-713283</v>
      </c>
      <c r="Z269">
        <v>-487096</v>
      </c>
      <c r="AA269">
        <v>-153612</v>
      </c>
      <c r="AB269">
        <v>-232850.45</v>
      </c>
      <c r="AC269">
        <v>-148171</v>
      </c>
      <c r="AD269">
        <v>-96413</v>
      </c>
      <c r="AE269">
        <v>-86931</v>
      </c>
      <c r="AF269">
        <v>-69673.259999999995</v>
      </c>
      <c r="AG269">
        <v>-51163</v>
      </c>
      <c r="AH269">
        <v>-23788</v>
      </c>
      <c r="AI269">
        <v>-7157</v>
      </c>
      <c r="AJ269">
        <v>-84936.08</v>
      </c>
      <c r="AK269">
        <v>-51968</v>
      </c>
      <c r="AL269">
        <v>-23997</v>
      </c>
      <c r="AM269">
        <v>-12201</v>
      </c>
      <c r="AN269">
        <v>-136546.56</v>
      </c>
      <c r="AO269">
        <v>-129796</v>
      </c>
      <c r="AP269">
        <v>-5308</v>
      </c>
      <c r="AQ269">
        <v>-1131</v>
      </c>
      <c r="AR269">
        <v>-8066.88</v>
      </c>
      <c r="AS269">
        <v>-4922</v>
      </c>
      <c r="AT269">
        <v>-5460</v>
      </c>
      <c r="AU269">
        <v>-2192</v>
      </c>
      <c r="AV269">
        <v>-10737.85</v>
      </c>
      <c r="AW269">
        <v>-7600</v>
      </c>
      <c r="AX269">
        <v>-4176</v>
      </c>
      <c r="AY269">
        <v>0</v>
      </c>
      <c r="AZ269">
        <v>0</v>
      </c>
      <c r="BA269">
        <v>0</v>
      </c>
      <c r="BB269">
        <v>0</v>
      </c>
      <c r="BC269">
        <v>0</v>
      </c>
    </row>
    <row r="270" spans="1:55" x14ac:dyDescent="0.3">
      <c r="A270" t="s">
        <v>2745</v>
      </c>
      <c r="B270">
        <v>5799</v>
      </c>
      <c r="C270">
        <v>5669</v>
      </c>
      <c r="D270">
        <v>284.77999999999997</v>
      </c>
      <c r="E270">
        <v>276</v>
      </c>
      <c r="F270">
        <v>279</v>
      </c>
      <c r="G270">
        <v>272</v>
      </c>
      <c r="H270">
        <v>-5789.45</v>
      </c>
      <c r="I270">
        <v>-5901</v>
      </c>
      <c r="J270">
        <v>-5933</v>
      </c>
      <c r="K270">
        <v>-6171</v>
      </c>
      <c r="L270">
        <v>0</v>
      </c>
      <c r="M270">
        <v>0</v>
      </c>
      <c r="N270">
        <v>0</v>
      </c>
      <c r="O270">
        <v>0</v>
      </c>
      <c r="P270">
        <v>0</v>
      </c>
      <c r="Q270">
        <v>0</v>
      </c>
      <c r="R270">
        <v>0</v>
      </c>
      <c r="S270">
        <v>0</v>
      </c>
      <c r="T270">
        <v>180833.08</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row>
    <row r="271" spans="1:55" x14ac:dyDescent="0.3">
      <c r="A271" t="s">
        <v>2622</v>
      </c>
      <c r="B271">
        <v>311061</v>
      </c>
      <c r="C271">
        <v>89122</v>
      </c>
      <c r="D271">
        <v>666987.79</v>
      </c>
      <c r="E271">
        <v>475419</v>
      </c>
      <c r="F271">
        <v>219039</v>
      </c>
      <c r="G271">
        <v>0</v>
      </c>
      <c r="H271">
        <v>158236.57</v>
      </c>
      <c r="I271">
        <v>87384</v>
      </c>
      <c r="J271">
        <v>77937</v>
      </c>
      <c r="K271">
        <v>0</v>
      </c>
      <c r="L271">
        <v>224365.28</v>
      </c>
      <c r="M271">
        <v>118086</v>
      </c>
      <c r="N271">
        <v>113363</v>
      </c>
      <c r="O271">
        <v>0</v>
      </c>
      <c r="P271">
        <v>170045.27</v>
      </c>
      <c r="Q271">
        <v>75575</v>
      </c>
      <c r="R271">
        <v>70852</v>
      </c>
      <c r="S271">
        <v>0</v>
      </c>
      <c r="T271">
        <v>192028.9</v>
      </c>
      <c r="U271">
        <v>109369</v>
      </c>
      <c r="V271">
        <v>104645</v>
      </c>
      <c r="W271">
        <v>0</v>
      </c>
      <c r="X271">
        <v>205102.52</v>
      </c>
      <c r="Y271">
        <v>122442</v>
      </c>
      <c r="Z271">
        <v>117718</v>
      </c>
      <c r="AA271">
        <v>0</v>
      </c>
      <c r="AB271">
        <v>197367.42</v>
      </c>
      <c r="AC271">
        <v>109983</v>
      </c>
      <c r="AD271">
        <v>109983</v>
      </c>
      <c r="AE271">
        <v>0</v>
      </c>
      <c r="AF271">
        <v>170520.17</v>
      </c>
      <c r="AG271">
        <v>87859</v>
      </c>
      <c r="AH271">
        <v>87859</v>
      </c>
      <c r="AI271">
        <v>0</v>
      </c>
      <c r="AJ271">
        <v>253505.47</v>
      </c>
      <c r="AK271">
        <v>157449</v>
      </c>
      <c r="AL271">
        <v>157449</v>
      </c>
      <c r="AM271">
        <v>0</v>
      </c>
      <c r="AN271">
        <v>212556.61</v>
      </c>
      <c r="AO271">
        <v>86597</v>
      </c>
      <c r="AP271">
        <v>86597</v>
      </c>
      <c r="AQ271">
        <v>0</v>
      </c>
      <c r="AR271">
        <v>173329.93</v>
      </c>
      <c r="AS271">
        <v>78725</v>
      </c>
      <c r="AT271">
        <v>78725</v>
      </c>
      <c r="AU271">
        <v>0</v>
      </c>
      <c r="AV271">
        <v>141704.39000000001</v>
      </c>
      <c r="AW271">
        <v>62980</v>
      </c>
      <c r="AX271">
        <v>62980</v>
      </c>
      <c r="AY271">
        <v>0</v>
      </c>
      <c r="AZ271">
        <v>118087</v>
      </c>
      <c r="BA271">
        <v>55107</v>
      </c>
      <c r="BB271">
        <v>55107</v>
      </c>
      <c r="BC271">
        <v>0</v>
      </c>
    </row>
    <row r="272" spans="1:55" x14ac:dyDescent="0.3">
      <c r="A272" t="s">
        <v>2624</v>
      </c>
      <c r="B272">
        <v>40412</v>
      </c>
      <c r="C272">
        <v>21324</v>
      </c>
      <c r="D272">
        <v>83063.259999999995</v>
      </c>
      <c r="E272">
        <v>65768</v>
      </c>
      <c r="F272">
        <v>43529</v>
      </c>
      <c r="G272">
        <v>11127</v>
      </c>
      <c r="H272">
        <v>69965.05</v>
      </c>
      <c r="I272">
        <v>75592</v>
      </c>
      <c r="J272">
        <v>73493</v>
      </c>
      <c r="K272">
        <v>87367</v>
      </c>
      <c r="L272">
        <v>151922.94</v>
      </c>
      <c r="M272">
        <v>-14891</v>
      </c>
      <c r="N272">
        <v>-19047</v>
      </c>
      <c r="O272">
        <v>-3008</v>
      </c>
      <c r="P272">
        <v>-3796872.85</v>
      </c>
      <c r="Q272">
        <v>-3805597</v>
      </c>
      <c r="R272">
        <v>-3821487</v>
      </c>
      <c r="S272">
        <v>-3814366</v>
      </c>
      <c r="T272">
        <v>24941.25</v>
      </c>
      <c r="U272">
        <v>-117990</v>
      </c>
      <c r="V272">
        <v>18182</v>
      </c>
      <c r="W272">
        <v>28237</v>
      </c>
      <c r="X272">
        <v>-18788.32</v>
      </c>
      <c r="Y272">
        <v>-27694</v>
      </c>
      <c r="Z272">
        <v>-36730</v>
      </c>
      <c r="AA272">
        <v>-27788</v>
      </c>
      <c r="AB272">
        <v>-1224.99</v>
      </c>
      <c r="AC272">
        <v>-6299</v>
      </c>
      <c r="AD272">
        <v>-1388</v>
      </c>
      <c r="AE272">
        <v>-1552</v>
      </c>
      <c r="AF272">
        <v>6254.16</v>
      </c>
      <c r="AG272">
        <v>2473</v>
      </c>
      <c r="AH272">
        <v>-1623</v>
      </c>
      <c r="AI272">
        <v>-2352</v>
      </c>
      <c r="AJ272">
        <v>-31626.84</v>
      </c>
      <c r="AK272">
        <v>-32349</v>
      </c>
      <c r="AL272">
        <v>-37531</v>
      </c>
      <c r="AM272">
        <v>-17058</v>
      </c>
      <c r="AN272">
        <v>-2418.37</v>
      </c>
      <c r="AO272">
        <v>13790</v>
      </c>
      <c r="AP272">
        <v>2026</v>
      </c>
      <c r="AQ272">
        <v>2065</v>
      </c>
      <c r="AR272">
        <v>28624.16</v>
      </c>
      <c r="AS272">
        <v>27186</v>
      </c>
      <c r="AT272">
        <v>21877</v>
      </c>
      <c r="AU272">
        <v>14128</v>
      </c>
      <c r="AV272">
        <v>71090.39</v>
      </c>
      <c r="AW272">
        <v>50421</v>
      </c>
      <c r="AX272">
        <v>50505</v>
      </c>
      <c r="AY272">
        <v>-3235</v>
      </c>
      <c r="AZ272">
        <v>1463</v>
      </c>
      <c r="BA272">
        <v>14532</v>
      </c>
      <c r="BB272">
        <v>29399</v>
      </c>
      <c r="BC272">
        <v>-2249</v>
      </c>
    </row>
    <row r="273" spans="1:55" x14ac:dyDescent="0.3">
      <c r="A273" t="s">
        <v>887</v>
      </c>
      <c r="B273">
        <v>-225312</v>
      </c>
      <c r="C273">
        <v>-214173</v>
      </c>
      <c r="D273">
        <v>17181.86</v>
      </c>
      <c r="E273">
        <v>-48874</v>
      </c>
      <c r="F273">
        <v>-190513</v>
      </c>
      <c r="G273">
        <v>-252721</v>
      </c>
      <c r="H273">
        <v>-1434886.8</v>
      </c>
      <c r="I273">
        <v>-1113888</v>
      </c>
      <c r="J273">
        <v>-782317</v>
      </c>
      <c r="K273">
        <v>-413236</v>
      </c>
      <c r="L273">
        <v>-2219933.8199999998</v>
      </c>
      <c r="M273">
        <v>-2116985</v>
      </c>
      <c r="N273">
        <v>-1577630</v>
      </c>
      <c r="O273">
        <v>-933487</v>
      </c>
      <c r="P273">
        <v>-21023099</v>
      </c>
      <c r="Q273">
        <v>-20193143</v>
      </c>
      <c r="R273">
        <v>-18955694</v>
      </c>
      <c r="S273">
        <v>-18352025</v>
      </c>
      <c r="T273">
        <v>-18385420.190000001</v>
      </c>
      <c r="U273">
        <v>-17496335</v>
      </c>
      <c r="V273">
        <v>-3570982</v>
      </c>
      <c r="W273">
        <v>-1167756</v>
      </c>
      <c r="X273">
        <v>-3567180.6</v>
      </c>
      <c r="Y273">
        <v>-1985680</v>
      </c>
      <c r="Z273">
        <v>-1138217</v>
      </c>
      <c r="AA273">
        <v>-554335</v>
      </c>
      <c r="AB273">
        <v>-3408935.43</v>
      </c>
      <c r="AC273">
        <v>-2803553</v>
      </c>
      <c r="AD273">
        <v>-2035962</v>
      </c>
      <c r="AE273">
        <v>-1244667</v>
      </c>
      <c r="AF273">
        <v>-4817080.5199999996</v>
      </c>
      <c r="AG273">
        <v>-3644058</v>
      </c>
      <c r="AH273">
        <v>-2491901</v>
      </c>
      <c r="AI273">
        <v>-1446413</v>
      </c>
      <c r="AJ273">
        <v>-1595247.62</v>
      </c>
      <c r="AK273">
        <v>-934616</v>
      </c>
      <c r="AL273">
        <v>-568798</v>
      </c>
      <c r="AM273">
        <v>-418643</v>
      </c>
      <c r="AN273">
        <v>-1867831.84</v>
      </c>
      <c r="AO273">
        <v>-1421141</v>
      </c>
      <c r="AP273">
        <v>-626194</v>
      </c>
      <c r="AQ273">
        <v>-398195</v>
      </c>
      <c r="AR273">
        <v>-1210109.51</v>
      </c>
      <c r="AS273">
        <v>-933232</v>
      </c>
      <c r="AT273">
        <v>-506694</v>
      </c>
      <c r="AU273">
        <v>-172944</v>
      </c>
      <c r="AV273">
        <v>-1460021.67</v>
      </c>
      <c r="AW273">
        <v>-905768</v>
      </c>
      <c r="AX273">
        <v>-223056</v>
      </c>
      <c r="AY273">
        <v>-237881</v>
      </c>
      <c r="AZ273">
        <v>-1611113</v>
      </c>
      <c r="BA273">
        <v>-1122404</v>
      </c>
      <c r="BB273">
        <v>-652141</v>
      </c>
      <c r="BC273">
        <v>-276274</v>
      </c>
    </row>
    <row r="274" spans="1:55" x14ac:dyDescent="0.3">
      <c r="A274" t="s">
        <v>2625</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2626</v>
      </c>
      <c r="B275">
        <v>-766180</v>
      </c>
      <c r="C275">
        <v>-104617</v>
      </c>
      <c r="D275">
        <v>-418170.81</v>
      </c>
      <c r="E275">
        <v>-1142921</v>
      </c>
      <c r="F275">
        <v>1428358</v>
      </c>
      <c r="G275">
        <v>-353533</v>
      </c>
      <c r="H275">
        <v>-1181349.99</v>
      </c>
      <c r="I275">
        <v>-528658</v>
      </c>
      <c r="J275">
        <v>-281648</v>
      </c>
      <c r="K275">
        <v>544031</v>
      </c>
      <c r="L275">
        <v>-735808.52</v>
      </c>
      <c r="M275">
        <v>1419296</v>
      </c>
      <c r="N275">
        <v>1666390</v>
      </c>
      <c r="O275">
        <v>373572</v>
      </c>
      <c r="P275">
        <v>-12850544.939999999</v>
      </c>
      <c r="Q275">
        <v>-12181460</v>
      </c>
      <c r="R275">
        <v>-13859028</v>
      </c>
      <c r="S275">
        <v>10412497</v>
      </c>
      <c r="T275">
        <v>15422943.039999999</v>
      </c>
      <c r="U275">
        <v>15217691</v>
      </c>
      <c r="V275">
        <v>259393</v>
      </c>
      <c r="W275">
        <v>-25165</v>
      </c>
      <c r="X275">
        <v>90000</v>
      </c>
      <c r="Y275">
        <v>370000</v>
      </c>
      <c r="Z275">
        <v>70000</v>
      </c>
      <c r="AA275">
        <v>-10000</v>
      </c>
      <c r="AB275">
        <v>246443.11</v>
      </c>
      <c r="AC275">
        <v>61531</v>
      </c>
      <c r="AD275">
        <v>30000</v>
      </c>
      <c r="AE275">
        <v>10000</v>
      </c>
      <c r="AF275">
        <v>-259233.1</v>
      </c>
      <c r="AG275">
        <v>-279233</v>
      </c>
      <c r="AH275">
        <v>-234233</v>
      </c>
      <c r="AI275">
        <v>-200455</v>
      </c>
      <c r="AJ275">
        <v>134683.68</v>
      </c>
      <c r="AK275">
        <v>634741</v>
      </c>
      <c r="AL275">
        <v>95040</v>
      </c>
      <c r="AM275">
        <v>61748</v>
      </c>
      <c r="AN275">
        <v>154098.43</v>
      </c>
      <c r="AO275">
        <v>-6059</v>
      </c>
      <c r="AP275">
        <v>-6185</v>
      </c>
      <c r="AQ275">
        <v>0</v>
      </c>
      <c r="AR275">
        <v>-13038.71</v>
      </c>
      <c r="AS275">
        <v>287095</v>
      </c>
      <c r="AT275">
        <v>-11871</v>
      </c>
      <c r="AU275">
        <v>-11901</v>
      </c>
      <c r="AV275">
        <v>-3401329.86</v>
      </c>
      <c r="AW275">
        <v>-3401177</v>
      </c>
      <c r="AX275">
        <v>-3400776</v>
      </c>
      <c r="AY275">
        <v>0</v>
      </c>
      <c r="AZ275">
        <v>0</v>
      </c>
      <c r="BA275">
        <v>0</v>
      </c>
      <c r="BB275">
        <v>0</v>
      </c>
      <c r="BC275">
        <v>0</v>
      </c>
    </row>
    <row r="276" spans="1:55" x14ac:dyDescent="0.3">
      <c r="A276" t="s">
        <v>2627</v>
      </c>
      <c r="B276">
        <v>0</v>
      </c>
      <c r="C276">
        <v>0</v>
      </c>
      <c r="D276">
        <v>0</v>
      </c>
      <c r="E276">
        <v>35000</v>
      </c>
      <c r="F276">
        <v>0</v>
      </c>
      <c r="G276">
        <v>530000</v>
      </c>
      <c r="H276">
        <v>-60000</v>
      </c>
      <c r="I276">
        <v>0</v>
      </c>
      <c r="J276">
        <v>-10000</v>
      </c>
      <c r="K276">
        <v>0</v>
      </c>
      <c r="L276">
        <v>0</v>
      </c>
      <c r="M276">
        <v>0</v>
      </c>
      <c r="N276">
        <v>0</v>
      </c>
      <c r="O276">
        <v>0</v>
      </c>
      <c r="P276">
        <v>0</v>
      </c>
      <c r="Q276">
        <v>0</v>
      </c>
      <c r="R276">
        <v>0</v>
      </c>
      <c r="S276">
        <v>0</v>
      </c>
      <c r="T276">
        <v>0</v>
      </c>
      <c r="U276">
        <v>0</v>
      </c>
      <c r="V276">
        <v>0</v>
      </c>
      <c r="W276">
        <v>0</v>
      </c>
      <c r="X276">
        <v>0</v>
      </c>
      <c r="Y276">
        <v>0</v>
      </c>
      <c r="Z276">
        <v>0</v>
      </c>
      <c r="AA276">
        <v>91829</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row>
    <row r="277" spans="1:55" x14ac:dyDescent="0.3">
      <c r="A277" t="s">
        <v>3101</v>
      </c>
      <c r="B277">
        <v>0</v>
      </c>
      <c r="C277">
        <v>0</v>
      </c>
      <c r="D277">
        <v>0</v>
      </c>
      <c r="E277">
        <v>35000</v>
      </c>
      <c r="F277">
        <v>0</v>
      </c>
      <c r="G277">
        <v>530000</v>
      </c>
      <c r="H277">
        <v>-60000</v>
      </c>
      <c r="I277">
        <v>0</v>
      </c>
      <c r="J277">
        <v>-10000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row>
    <row r="278" spans="1:55" x14ac:dyDescent="0.3">
      <c r="A278" t="s">
        <v>2628</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91829</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row>
    <row r="279" spans="1:55" x14ac:dyDescent="0.3">
      <c r="A279" t="s">
        <v>2629</v>
      </c>
      <c r="B279">
        <v>158709</v>
      </c>
      <c r="C279">
        <v>64879</v>
      </c>
      <c r="D279">
        <v>3171950.41</v>
      </c>
      <c r="E279">
        <v>3144379</v>
      </c>
      <c r="F279">
        <v>3085425</v>
      </c>
      <c r="G279">
        <v>60750</v>
      </c>
      <c r="H279">
        <v>604997.04</v>
      </c>
      <c r="I279">
        <v>573254</v>
      </c>
      <c r="J279">
        <v>320067</v>
      </c>
      <c r="K279">
        <v>175483</v>
      </c>
      <c r="L279">
        <v>398091.57</v>
      </c>
      <c r="M279">
        <v>279984</v>
      </c>
      <c r="N279">
        <v>290129</v>
      </c>
      <c r="O279">
        <v>132932</v>
      </c>
      <c r="P279">
        <v>7162459.1299999999</v>
      </c>
      <c r="Q279">
        <v>7079967</v>
      </c>
      <c r="R279">
        <v>7033995</v>
      </c>
      <c r="S279">
        <v>6947500</v>
      </c>
      <c r="T279">
        <v>0</v>
      </c>
      <c r="U279">
        <v>0</v>
      </c>
      <c r="V279">
        <v>0</v>
      </c>
      <c r="W279">
        <v>0</v>
      </c>
      <c r="X279">
        <v>499163.39</v>
      </c>
      <c r="Y279">
        <v>279371</v>
      </c>
      <c r="Z279">
        <v>219913</v>
      </c>
      <c r="AA279">
        <v>0</v>
      </c>
      <c r="AB279">
        <v>440633.15</v>
      </c>
      <c r="AC279">
        <v>428082</v>
      </c>
      <c r="AD279">
        <v>267377</v>
      </c>
      <c r="AE279">
        <v>193297</v>
      </c>
      <c r="AF279">
        <v>883648.22</v>
      </c>
      <c r="AG279">
        <v>816645</v>
      </c>
      <c r="AH279">
        <v>753000</v>
      </c>
      <c r="AI279">
        <v>370000</v>
      </c>
      <c r="AJ279">
        <v>487000</v>
      </c>
      <c r="AK279">
        <v>304000</v>
      </c>
      <c r="AL279">
        <v>20000</v>
      </c>
      <c r="AM279">
        <v>20000</v>
      </c>
      <c r="AN279">
        <v>280000</v>
      </c>
      <c r="AO279">
        <v>230000</v>
      </c>
      <c r="AP279">
        <v>0</v>
      </c>
      <c r="AQ279">
        <v>71</v>
      </c>
      <c r="AR279">
        <v>0</v>
      </c>
      <c r="AS279">
        <v>0</v>
      </c>
      <c r="AT279">
        <v>0</v>
      </c>
      <c r="AU279">
        <v>0</v>
      </c>
      <c r="AV279">
        <v>0</v>
      </c>
      <c r="AW279">
        <v>0</v>
      </c>
      <c r="AX279">
        <v>0</v>
      </c>
      <c r="AY279">
        <v>0</v>
      </c>
      <c r="AZ279">
        <v>2425301</v>
      </c>
      <c r="BA279">
        <v>2527420</v>
      </c>
      <c r="BB279">
        <v>295481</v>
      </c>
      <c r="BC279">
        <v>0</v>
      </c>
    </row>
    <row r="280" spans="1:55" x14ac:dyDescent="0.3">
      <c r="A280" t="s">
        <v>2630</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499163.39</v>
      </c>
      <c r="Y280">
        <v>279371</v>
      </c>
      <c r="Z280">
        <v>219913</v>
      </c>
      <c r="AA280">
        <v>0</v>
      </c>
      <c r="AB280">
        <v>0</v>
      </c>
      <c r="AC280">
        <v>0</v>
      </c>
      <c r="AD280">
        <v>0</v>
      </c>
      <c r="AE280">
        <v>0</v>
      </c>
      <c r="AF280">
        <v>0</v>
      </c>
      <c r="AG280">
        <v>0</v>
      </c>
      <c r="AH280">
        <v>0</v>
      </c>
      <c r="AI280">
        <v>0</v>
      </c>
      <c r="AJ280">
        <v>0</v>
      </c>
      <c r="AK280">
        <v>0</v>
      </c>
      <c r="AL280">
        <v>0</v>
      </c>
      <c r="AM280">
        <v>0</v>
      </c>
      <c r="AN280">
        <v>0</v>
      </c>
      <c r="AO280">
        <v>0</v>
      </c>
      <c r="AP280">
        <v>0</v>
      </c>
      <c r="AQ280">
        <v>71</v>
      </c>
      <c r="AR280">
        <v>0</v>
      </c>
      <c r="AS280">
        <v>0</v>
      </c>
      <c r="AT280">
        <v>0</v>
      </c>
      <c r="AU280">
        <v>0</v>
      </c>
      <c r="AV280">
        <v>0</v>
      </c>
      <c r="AW280">
        <v>0</v>
      </c>
      <c r="AX280">
        <v>0</v>
      </c>
      <c r="AY280">
        <v>0</v>
      </c>
      <c r="AZ280">
        <v>0</v>
      </c>
      <c r="BA280">
        <v>0</v>
      </c>
      <c r="BB280">
        <v>0</v>
      </c>
      <c r="BC280">
        <v>0</v>
      </c>
    </row>
    <row r="281" spans="1:55" x14ac:dyDescent="0.3">
      <c r="A281" t="s">
        <v>2631</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499163.39</v>
      </c>
      <c r="Y281">
        <v>279371</v>
      </c>
      <c r="Z281">
        <v>219913</v>
      </c>
      <c r="AA281">
        <v>0</v>
      </c>
      <c r="AB281">
        <v>0</v>
      </c>
      <c r="AC281">
        <v>0</v>
      </c>
      <c r="AD281">
        <v>0</v>
      </c>
      <c r="AE281">
        <v>0</v>
      </c>
      <c r="AF281">
        <v>0</v>
      </c>
      <c r="AG281">
        <v>0</v>
      </c>
      <c r="AH281">
        <v>0</v>
      </c>
      <c r="AI281">
        <v>0</v>
      </c>
      <c r="AJ281">
        <v>0</v>
      </c>
      <c r="AK281">
        <v>0</v>
      </c>
      <c r="AL281">
        <v>0</v>
      </c>
      <c r="AM281">
        <v>0</v>
      </c>
      <c r="AN281">
        <v>0</v>
      </c>
      <c r="AO281">
        <v>0</v>
      </c>
      <c r="AP281">
        <v>0</v>
      </c>
      <c r="AQ281">
        <v>71</v>
      </c>
      <c r="AR281">
        <v>0</v>
      </c>
      <c r="AS281">
        <v>0</v>
      </c>
      <c r="AT281">
        <v>0</v>
      </c>
      <c r="AU281">
        <v>0</v>
      </c>
      <c r="AV281">
        <v>0</v>
      </c>
      <c r="AW281">
        <v>0</v>
      </c>
      <c r="AX281">
        <v>0</v>
      </c>
      <c r="AY281">
        <v>0</v>
      </c>
      <c r="AZ281">
        <v>0</v>
      </c>
      <c r="BA281">
        <v>0</v>
      </c>
      <c r="BB281">
        <v>0</v>
      </c>
      <c r="BC281">
        <v>0</v>
      </c>
    </row>
    <row r="282" spans="1:55" x14ac:dyDescent="0.3">
      <c r="A282" t="s">
        <v>2632</v>
      </c>
      <c r="B282">
        <v>158709</v>
      </c>
      <c r="C282">
        <v>64879</v>
      </c>
      <c r="D282">
        <v>3171950.41</v>
      </c>
      <c r="E282">
        <v>3144379</v>
      </c>
      <c r="F282">
        <v>3085425</v>
      </c>
      <c r="G282">
        <v>60750</v>
      </c>
      <c r="H282">
        <v>604997.04</v>
      </c>
      <c r="I282">
        <v>573254</v>
      </c>
      <c r="J282">
        <v>320067</v>
      </c>
      <c r="K282">
        <v>175483</v>
      </c>
      <c r="L282">
        <v>398091.57</v>
      </c>
      <c r="M282">
        <v>279984</v>
      </c>
      <c r="N282">
        <v>290129</v>
      </c>
      <c r="O282">
        <v>132932</v>
      </c>
      <c r="P282">
        <v>7162459.1299999999</v>
      </c>
      <c r="Q282">
        <v>7079967</v>
      </c>
      <c r="R282">
        <v>7033995</v>
      </c>
      <c r="S282">
        <v>6947500</v>
      </c>
      <c r="T282">
        <v>0</v>
      </c>
      <c r="U282">
        <v>0</v>
      </c>
      <c r="V282">
        <v>0</v>
      </c>
      <c r="W282">
        <v>0</v>
      </c>
      <c r="X282">
        <v>0</v>
      </c>
      <c r="Y282">
        <v>0</v>
      </c>
      <c r="Z282">
        <v>0</v>
      </c>
      <c r="AA282">
        <v>0</v>
      </c>
      <c r="AB282">
        <v>440633.15</v>
      </c>
      <c r="AC282">
        <v>428082</v>
      </c>
      <c r="AD282">
        <v>267377</v>
      </c>
      <c r="AE282">
        <v>193297</v>
      </c>
      <c r="AF282">
        <v>883648.22</v>
      </c>
      <c r="AG282">
        <v>816645</v>
      </c>
      <c r="AH282">
        <v>753000</v>
      </c>
      <c r="AI282">
        <v>370000</v>
      </c>
      <c r="AJ282">
        <v>487000</v>
      </c>
      <c r="AK282">
        <v>304000</v>
      </c>
      <c r="AL282">
        <v>20000</v>
      </c>
      <c r="AM282">
        <v>20000</v>
      </c>
      <c r="AN282">
        <v>280000</v>
      </c>
      <c r="AO282">
        <v>230000</v>
      </c>
      <c r="AP282">
        <v>0</v>
      </c>
      <c r="AQ282">
        <v>0</v>
      </c>
      <c r="AR282">
        <v>0</v>
      </c>
      <c r="AS282">
        <v>0</v>
      </c>
      <c r="AT282">
        <v>0</v>
      </c>
      <c r="AU282">
        <v>0</v>
      </c>
      <c r="AV282">
        <v>0</v>
      </c>
      <c r="AW282">
        <v>0</v>
      </c>
      <c r="AX282">
        <v>0</v>
      </c>
      <c r="AY282">
        <v>0</v>
      </c>
      <c r="AZ282">
        <v>2425301</v>
      </c>
      <c r="BA282">
        <v>2527420</v>
      </c>
      <c r="BB282">
        <v>295481</v>
      </c>
      <c r="BC282">
        <v>0</v>
      </c>
    </row>
    <row r="283" spans="1:55" x14ac:dyDescent="0.3">
      <c r="A283" t="s">
        <v>2633</v>
      </c>
      <c r="B283">
        <v>158709</v>
      </c>
      <c r="C283">
        <v>64879</v>
      </c>
      <c r="D283">
        <v>3171950.41</v>
      </c>
      <c r="E283">
        <v>3144379</v>
      </c>
      <c r="F283">
        <v>3085425</v>
      </c>
      <c r="G283">
        <v>60750</v>
      </c>
      <c r="H283">
        <v>604997.04</v>
      </c>
      <c r="I283">
        <v>573254</v>
      </c>
      <c r="J283">
        <v>320067</v>
      </c>
      <c r="K283">
        <v>175483</v>
      </c>
      <c r="L283">
        <v>398091.57</v>
      </c>
      <c r="M283">
        <v>279984</v>
      </c>
      <c r="N283">
        <v>290129</v>
      </c>
      <c r="O283">
        <v>132932</v>
      </c>
      <c r="P283">
        <v>7162459.1299999999</v>
      </c>
      <c r="Q283">
        <v>7079967</v>
      </c>
      <c r="R283">
        <v>7033995</v>
      </c>
      <c r="S283">
        <v>6947500</v>
      </c>
      <c r="T283">
        <v>0</v>
      </c>
      <c r="U283">
        <v>0</v>
      </c>
      <c r="V283">
        <v>0</v>
      </c>
      <c r="W283">
        <v>0</v>
      </c>
      <c r="X283">
        <v>0</v>
      </c>
      <c r="Y283">
        <v>0</v>
      </c>
      <c r="Z283">
        <v>0</v>
      </c>
      <c r="AA283">
        <v>0</v>
      </c>
      <c r="AB283">
        <v>394833.15</v>
      </c>
      <c r="AC283">
        <v>393416</v>
      </c>
      <c r="AD283">
        <v>247711</v>
      </c>
      <c r="AE283">
        <v>193297</v>
      </c>
      <c r="AF283">
        <v>80648.22</v>
      </c>
      <c r="AG283">
        <v>13645</v>
      </c>
      <c r="AH283">
        <v>753000</v>
      </c>
      <c r="AI283">
        <v>370000</v>
      </c>
      <c r="AJ283">
        <v>487000</v>
      </c>
      <c r="AK283">
        <v>304000</v>
      </c>
      <c r="AL283">
        <v>20000</v>
      </c>
      <c r="AM283">
        <v>20000</v>
      </c>
      <c r="AN283">
        <v>280000</v>
      </c>
      <c r="AO283">
        <v>230000</v>
      </c>
      <c r="AP283">
        <v>0</v>
      </c>
      <c r="AQ283">
        <v>0</v>
      </c>
      <c r="AR283">
        <v>0</v>
      </c>
      <c r="AS283">
        <v>0</v>
      </c>
      <c r="AT283">
        <v>0</v>
      </c>
      <c r="AU283">
        <v>0</v>
      </c>
      <c r="AV283">
        <v>0</v>
      </c>
      <c r="AW283">
        <v>0</v>
      </c>
      <c r="AX283">
        <v>0</v>
      </c>
      <c r="AY283">
        <v>0</v>
      </c>
      <c r="AZ283">
        <v>2425301</v>
      </c>
      <c r="BA283">
        <v>2527420</v>
      </c>
      <c r="BB283">
        <v>295481</v>
      </c>
      <c r="BC283">
        <v>0</v>
      </c>
    </row>
    <row r="284" spans="1:55" x14ac:dyDescent="0.3">
      <c r="A284" t="s">
        <v>2634</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45800</v>
      </c>
      <c r="AC284">
        <v>34666</v>
      </c>
      <c r="AD284">
        <v>19666</v>
      </c>
      <c r="AE284">
        <v>0</v>
      </c>
      <c r="AF284">
        <v>803000</v>
      </c>
      <c r="AG284">
        <v>803000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2636</v>
      </c>
      <c r="B285">
        <v>-263039</v>
      </c>
      <c r="C285">
        <v>-144712</v>
      </c>
      <c r="D285">
        <v>-3561373.86</v>
      </c>
      <c r="E285">
        <v>-467774</v>
      </c>
      <c r="F285">
        <v>-215517</v>
      </c>
      <c r="G285">
        <v>-118270</v>
      </c>
      <c r="H285">
        <v>-392457.08</v>
      </c>
      <c r="I285">
        <v>-353870</v>
      </c>
      <c r="J285">
        <v>-272816</v>
      </c>
      <c r="K285">
        <v>-98837</v>
      </c>
      <c r="L285">
        <v>-507994.86</v>
      </c>
      <c r="M285">
        <v>-332762</v>
      </c>
      <c r="N285">
        <v>-221948</v>
      </c>
      <c r="O285">
        <v>-42278</v>
      </c>
      <c r="P285">
        <v>-681488.56</v>
      </c>
      <c r="Q285">
        <v>-421524</v>
      </c>
      <c r="R285">
        <v>-325916</v>
      </c>
      <c r="S285">
        <v>-69389</v>
      </c>
      <c r="T285">
        <v>-1565076.2</v>
      </c>
      <c r="U285">
        <v>-1373923</v>
      </c>
      <c r="V285">
        <v>-1149246</v>
      </c>
      <c r="W285">
        <v>-25861</v>
      </c>
      <c r="X285">
        <v>-372963.04</v>
      </c>
      <c r="Y285">
        <v>-200623</v>
      </c>
      <c r="Z285">
        <v>-167500</v>
      </c>
      <c r="AA285">
        <v>-18000</v>
      </c>
      <c r="AB285">
        <v>-220000</v>
      </c>
      <c r="AC285">
        <v>-83000</v>
      </c>
      <c r="AD285">
        <v>-65000</v>
      </c>
      <c r="AE285">
        <v>-18000</v>
      </c>
      <c r="AF285">
        <v>-52500</v>
      </c>
      <c r="AG285">
        <v>-18000</v>
      </c>
      <c r="AH285">
        <v>0</v>
      </c>
      <c r="AI285">
        <v>0</v>
      </c>
      <c r="AJ285">
        <v>0</v>
      </c>
      <c r="AK285">
        <v>0</v>
      </c>
      <c r="AL285">
        <v>0</v>
      </c>
      <c r="AM285">
        <v>0</v>
      </c>
      <c r="AN285">
        <v>0</v>
      </c>
      <c r="AO285">
        <v>0</v>
      </c>
      <c r="AP285">
        <v>0</v>
      </c>
      <c r="AQ285">
        <v>0</v>
      </c>
      <c r="AR285">
        <v>-60000</v>
      </c>
      <c r="AS285">
        <v>-60000</v>
      </c>
      <c r="AT285">
        <v>-60000</v>
      </c>
      <c r="AU285">
        <v>-30000</v>
      </c>
      <c r="AV285">
        <v>-152000</v>
      </c>
      <c r="AW285">
        <v>-88000</v>
      </c>
      <c r="AX285">
        <v>-28000</v>
      </c>
      <c r="AY285">
        <v>-1499506</v>
      </c>
      <c r="AZ285">
        <v>0</v>
      </c>
      <c r="BA285">
        <v>0</v>
      </c>
      <c r="BB285">
        <v>0</v>
      </c>
      <c r="BC285">
        <v>-805226</v>
      </c>
    </row>
    <row r="286" spans="1:55" x14ac:dyDescent="0.3">
      <c r="A286" t="s">
        <v>2639</v>
      </c>
      <c r="B286">
        <v>-263039</v>
      </c>
      <c r="C286">
        <v>-144712</v>
      </c>
      <c r="D286">
        <v>-3561373.86</v>
      </c>
      <c r="E286">
        <v>-467774</v>
      </c>
      <c r="F286">
        <v>-215517</v>
      </c>
      <c r="G286">
        <v>-118270</v>
      </c>
      <c r="H286">
        <v>-392457.08</v>
      </c>
      <c r="I286">
        <v>-353870</v>
      </c>
      <c r="J286">
        <v>-272816</v>
      </c>
      <c r="K286">
        <v>-98837</v>
      </c>
      <c r="L286">
        <v>-507994.86</v>
      </c>
      <c r="M286">
        <v>-332762</v>
      </c>
      <c r="N286">
        <v>-221948</v>
      </c>
      <c r="O286">
        <v>-42278</v>
      </c>
      <c r="P286">
        <v>-681488.56</v>
      </c>
      <c r="Q286">
        <v>-421524</v>
      </c>
      <c r="R286">
        <v>-325916</v>
      </c>
      <c r="S286">
        <v>-69389</v>
      </c>
      <c r="T286">
        <v>-1565076.2</v>
      </c>
      <c r="U286">
        <v>-1373923</v>
      </c>
      <c r="V286">
        <v>-1149246</v>
      </c>
      <c r="W286">
        <v>-25861</v>
      </c>
      <c r="X286">
        <v>-372963.04</v>
      </c>
      <c r="Y286">
        <v>-200623</v>
      </c>
      <c r="Z286">
        <v>-167500</v>
      </c>
      <c r="AA286">
        <v>-18000</v>
      </c>
      <c r="AB286">
        <v>-220000</v>
      </c>
      <c r="AC286">
        <v>-83000</v>
      </c>
      <c r="AD286">
        <v>-65000</v>
      </c>
      <c r="AE286">
        <v>-18000</v>
      </c>
      <c r="AF286">
        <v>-52500</v>
      </c>
      <c r="AG286">
        <v>-18000</v>
      </c>
      <c r="AH286">
        <v>0</v>
      </c>
      <c r="AI286">
        <v>0</v>
      </c>
      <c r="AJ286">
        <v>0</v>
      </c>
      <c r="AK286">
        <v>0</v>
      </c>
      <c r="AL286">
        <v>0</v>
      </c>
      <c r="AM286">
        <v>0</v>
      </c>
      <c r="AN286">
        <v>0</v>
      </c>
      <c r="AO286">
        <v>0</v>
      </c>
      <c r="AP286">
        <v>0</v>
      </c>
      <c r="AQ286">
        <v>0</v>
      </c>
      <c r="AR286">
        <v>-60000</v>
      </c>
      <c r="AS286">
        <v>-60000</v>
      </c>
      <c r="AT286">
        <v>-60000</v>
      </c>
      <c r="AU286">
        <v>-30000</v>
      </c>
      <c r="AV286">
        <v>-152000</v>
      </c>
      <c r="AW286">
        <v>-88000</v>
      </c>
      <c r="AX286">
        <v>-28000</v>
      </c>
      <c r="AY286">
        <v>-1499506</v>
      </c>
      <c r="AZ286">
        <v>0</v>
      </c>
      <c r="BA286">
        <v>0</v>
      </c>
      <c r="BB286">
        <v>0</v>
      </c>
      <c r="BC286">
        <v>-805226</v>
      </c>
    </row>
    <row r="287" spans="1:55" x14ac:dyDescent="0.3">
      <c r="A287" t="s">
        <v>2640</v>
      </c>
      <c r="B287">
        <v>-263039</v>
      </c>
      <c r="C287">
        <v>-144712</v>
      </c>
      <c r="D287">
        <v>-3561373.86</v>
      </c>
      <c r="E287">
        <v>-467774</v>
      </c>
      <c r="F287">
        <v>-215517</v>
      </c>
      <c r="G287">
        <v>-118270</v>
      </c>
      <c r="H287">
        <v>-392457.08</v>
      </c>
      <c r="I287">
        <v>-353870</v>
      </c>
      <c r="J287">
        <v>-272816</v>
      </c>
      <c r="K287">
        <v>-98837</v>
      </c>
      <c r="L287">
        <v>-507994.86</v>
      </c>
      <c r="M287">
        <v>-332762</v>
      </c>
      <c r="N287">
        <v>-221948</v>
      </c>
      <c r="O287">
        <v>-42278</v>
      </c>
      <c r="P287">
        <v>-681488.56</v>
      </c>
      <c r="Q287">
        <v>-421524</v>
      </c>
      <c r="R287">
        <v>-325916</v>
      </c>
      <c r="S287">
        <v>-69389</v>
      </c>
      <c r="T287">
        <v>-1228648.47</v>
      </c>
      <c r="U287">
        <v>-662195</v>
      </c>
      <c r="V287">
        <v>-437518</v>
      </c>
      <c r="W287">
        <v>-25861</v>
      </c>
      <c r="X287">
        <v>-372963.04</v>
      </c>
      <c r="Y287">
        <v>-200623</v>
      </c>
      <c r="Z287">
        <v>-167500</v>
      </c>
      <c r="AA287">
        <v>-18000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-60000</v>
      </c>
      <c r="AU287">
        <v>0</v>
      </c>
      <c r="AV287">
        <v>0</v>
      </c>
      <c r="AW287">
        <v>0</v>
      </c>
      <c r="AX287">
        <v>0</v>
      </c>
      <c r="AY287">
        <v>-1499506</v>
      </c>
      <c r="AZ287">
        <v>0</v>
      </c>
      <c r="BA287">
        <v>0</v>
      </c>
      <c r="BB287">
        <v>0</v>
      </c>
      <c r="BC287">
        <v>-805226</v>
      </c>
    </row>
    <row r="288" spans="1:55" x14ac:dyDescent="0.3">
      <c r="A288" t="s">
        <v>2641</v>
      </c>
      <c r="B288">
        <v>0</v>
      </c>
      <c r="C288">
        <v>0</v>
      </c>
      <c r="D288">
        <v>0</v>
      </c>
      <c r="E288">
        <v>0</v>
      </c>
      <c r="F288">
        <v>0</v>
      </c>
      <c r="G288">
        <v>0</v>
      </c>
      <c r="H288">
        <v>0</v>
      </c>
      <c r="I288">
        <v>0</v>
      </c>
      <c r="J288">
        <v>0</v>
      </c>
      <c r="K288">
        <v>0</v>
      </c>
      <c r="L288">
        <v>0</v>
      </c>
      <c r="M288">
        <v>0</v>
      </c>
      <c r="N288">
        <v>0</v>
      </c>
      <c r="O288">
        <v>0</v>
      </c>
      <c r="P288">
        <v>0</v>
      </c>
      <c r="Q288">
        <v>0</v>
      </c>
      <c r="R288">
        <v>0</v>
      </c>
      <c r="S288">
        <v>0</v>
      </c>
      <c r="T288">
        <v>0</v>
      </c>
      <c r="U288">
        <v>-375300</v>
      </c>
      <c r="V288">
        <v>-375300</v>
      </c>
      <c r="W288">
        <v>0</v>
      </c>
      <c r="X288">
        <v>0</v>
      </c>
      <c r="Y288">
        <v>0</v>
      </c>
      <c r="Z288">
        <v>0</v>
      </c>
      <c r="AA288">
        <v>0</v>
      </c>
      <c r="AB288">
        <v>-220000</v>
      </c>
      <c r="AC288">
        <v>-83000</v>
      </c>
      <c r="AD288">
        <v>-65000</v>
      </c>
      <c r="AE288">
        <v>-18000</v>
      </c>
      <c r="AF288">
        <v>-52500</v>
      </c>
      <c r="AG288">
        <v>-18000</v>
      </c>
      <c r="AH288">
        <v>0</v>
      </c>
      <c r="AI288">
        <v>0</v>
      </c>
      <c r="AJ288">
        <v>0</v>
      </c>
      <c r="AK288">
        <v>0</v>
      </c>
      <c r="AL288">
        <v>0</v>
      </c>
      <c r="AM288">
        <v>0</v>
      </c>
      <c r="AN288">
        <v>0</v>
      </c>
      <c r="AO288">
        <v>0</v>
      </c>
      <c r="AP288">
        <v>0</v>
      </c>
      <c r="AQ288">
        <v>0</v>
      </c>
      <c r="AR288">
        <v>-60000</v>
      </c>
      <c r="AS288">
        <v>-60000</v>
      </c>
      <c r="AT288">
        <v>0</v>
      </c>
      <c r="AU288">
        <v>-30000</v>
      </c>
      <c r="AV288">
        <v>-152000</v>
      </c>
      <c r="AW288">
        <v>-88000</v>
      </c>
      <c r="AX288">
        <v>0</v>
      </c>
      <c r="AY288">
        <v>0</v>
      </c>
      <c r="AZ288">
        <v>0</v>
      </c>
      <c r="BA288">
        <v>0</v>
      </c>
      <c r="BB288">
        <v>0</v>
      </c>
      <c r="BC288">
        <v>0</v>
      </c>
    </row>
    <row r="289" spans="1:55" x14ac:dyDescent="0.3">
      <c r="A289" t="s">
        <v>2732</v>
      </c>
      <c r="B289">
        <v>0</v>
      </c>
      <c r="C289">
        <v>0</v>
      </c>
      <c r="D289">
        <v>0</v>
      </c>
      <c r="E289">
        <v>0</v>
      </c>
      <c r="F289">
        <v>0</v>
      </c>
      <c r="G289">
        <v>0</v>
      </c>
      <c r="H289">
        <v>0</v>
      </c>
      <c r="I289">
        <v>0</v>
      </c>
      <c r="J289">
        <v>0</v>
      </c>
      <c r="K289">
        <v>0</v>
      </c>
      <c r="L289">
        <v>0</v>
      </c>
      <c r="M289">
        <v>0</v>
      </c>
      <c r="N289">
        <v>0</v>
      </c>
      <c r="O289">
        <v>0</v>
      </c>
      <c r="P289">
        <v>0</v>
      </c>
      <c r="Q289">
        <v>0</v>
      </c>
      <c r="R289">
        <v>0</v>
      </c>
      <c r="S289">
        <v>0</v>
      </c>
      <c r="T289">
        <v>-336427.73</v>
      </c>
      <c r="U289">
        <v>-336428</v>
      </c>
      <c r="V289">
        <v>-336428</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-28000</v>
      </c>
      <c r="AY289">
        <v>0</v>
      </c>
      <c r="AZ289">
        <v>0</v>
      </c>
      <c r="BA289">
        <v>0</v>
      </c>
      <c r="BB289">
        <v>0</v>
      </c>
      <c r="BC289">
        <v>0</v>
      </c>
    </row>
    <row r="290" spans="1:55" x14ac:dyDescent="0.3">
      <c r="A290" t="s">
        <v>2642</v>
      </c>
      <c r="B290">
        <v>-273771</v>
      </c>
      <c r="C290">
        <v>-144654</v>
      </c>
      <c r="D290">
        <v>0</v>
      </c>
      <c r="E290">
        <v>0</v>
      </c>
      <c r="F290">
        <v>0</v>
      </c>
      <c r="G290">
        <v>0</v>
      </c>
      <c r="H290">
        <v>-12738.08</v>
      </c>
      <c r="I290">
        <v>-8651</v>
      </c>
      <c r="J290">
        <v>-5767</v>
      </c>
      <c r="K290">
        <v>-2883</v>
      </c>
      <c r="L290">
        <v>-52400.83</v>
      </c>
      <c r="M290">
        <v>-43425</v>
      </c>
      <c r="N290">
        <v>0</v>
      </c>
      <c r="O290">
        <v>-41720</v>
      </c>
      <c r="P290">
        <v>-23825.5</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2643</v>
      </c>
      <c r="B291">
        <v>0</v>
      </c>
      <c r="C291">
        <v>0</v>
      </c>
      <c r="D291">
        <v>0</v>
      </c>
      <c r="E291">
        <v>0</v>
      </c>
      <c r="F291">
        <v>0</v>
      </c>
      <c r="G291">
        <v>0</v>
      </c>
      <c r="H291">
        <v>0</v>
      </c>
      <c r="I291">
        <v>0</v>
      </c>
      <c r="J291">
        <v>0</v>
      </c>
      <c r="K291">
        <v>0</v>
      </c>
      <c r="L291">
        <v>0</v>
      </c>
      <c r="M291">
        <v>0</v>
      </c>
      <c r="N291">
        <v>0</v>
      </c>
      <c r="O291">
        <v>0</v>
      </c>
      <c r="P291">
        <v>12968819.17</v>
      </c>
      <c r="Q291">
        <v>12968820</v>
      </c>
      <c r="R291">
        <v>12968820</v>
      </c>
      <c r="S291">
        <v>0</v>
      </c>
      <c r="T291">
        <v>3990075.46</v>
      </c>
      <c r="U291">
        <v>3990075</v>
      </c>
      <c r="V291">
        <v>3990075</v>
      </c>
      <c r="W291">
        <v>0</v>
      </c>
      <c r="X291">
        <v>0</v>
      </c>
      <c r="Y291">
        <v>0</v>
      </c>
      <c r="Z291">
        <v>0</v>
      </c>
      <c r="AA291">
        <v>0</v>
      </c>
      <c r="AB291">
        <v>0</v>
      </c>
      <c r="AC291">
        <v>0</v>
      </c>
      <c r="AD291">
        <v>0</v>
      </c>
      <c r="AE291">
        <v>0</v>
      </c>
      <c r="AF291">
        <v>5985967.1600000001</v>
      </c>
      <c r="AG291">
        <v>5985967</v>
      </c>
      <c r="AH291">
        <v>5985967</v>
      </c>
      <c r="AI291">
        <v>0</v>
      </c>
      <c r="AJ291">
        <v>0</v>
      </c>
      <c r="AK291">
        <v>0</v>
      </c>
      <c r="AL291">
        <v>0</v>
      </c>
      <c r="AM291">
        <v>0</v>
      </c>
      <c r="AN291">
        <v>0</v>
      </c>
      <c r="AO291">
        <v>0</v>
      </c>
      <c r="AP291">
        <v>0</v>
      </c>
      <c r="AQ291">
        <v>0</v>
      </c>
      <c r="AR291">
        <v>0</v>
      </c>
      <c r="AS291">
        <v>0</v>
      </c>
      <c r="AT291">
        <v>0</v>
      </c>
      <c r="AU291">
        <v>0</v>
      </c>
      <c r="AV291">
        <v>3988969.25</v>
      </c>
      <c r="AW291">
        <v>3988969</v>
      </c>
      <c r="AX291">
        <v>3988969</v>
      </c>
      <c r="AY291">
        <v>0</v>
      </c>
      <c r="AZ291">
        <v>0</v>
      </c>
      <c r="BA291">
        <v>0</v>
      </c>
      <c r="BB291">
        <v>0</v>
      </c>
      <c r="BC291">
        <v>0</v>
      </c>
    </row>
    <row r="292" spans="1:55" x14ac:dyDescent="0.3">
      <c r="A292" t="s">
        <v>2644</v>
      </c>
      <c r="B292">
        <v>0</v>
      </c>
      <c r="C292">
        <v>0</v>
      </c>
      <c r="D292">
        <v>-3000000</v>
      </c>
      <c r="E292">
        <v>-3000000</v>
      </c>
      <c r="F292">
        <v>-3000000</v>
      </c>
      <c r="G292">
        <v>0</v>
      </c>
      <c r="H292">
        <v>0</v>
      </c>
      <c r="I292">
        <v>0</v>
      </c>
      <c r="J292">
        <v>0</v>
      </c>
      <c r="K292">
        <v>0</v>
      </c>
      <c r="L292">
        <v>0</v>
      </c>
      <c r="M292">
        <v>0</v>
      </c>
      <c r="N292">
        <v>0</v>
      </c>
      <c r="O292">
        <v>0</v>
      </c>
      <c r="P292">
        <v>-4000000</v>
      </c>
      <c r="Q292">
        <v>-4000000</v>
      </c>
      <c r="R292">
        <v>-4000000</v>
      </c>
      <c r="S292">
        <v>0</v>
      </c>
      <c r="T292">
        <v>0</v>
      </c>
      <c r="U292">
        <v>0</v>
      </c>
      <c r="V292">
        <v>0</v>
      </c>
      <c r="W292">
        <v>0</v>
      </c>
      <c r="X292">
        <v>0</v>
      </c>
      <c r="Y292">
        <v>0</v>
      </c>
      <c r="Z292">
        <v>0</v>
      </c>
      <c r="AA292">
        <v>0</v>
      </c>
      <c r="AB292">
        <v>0</v>
      </c>
      <c r="AC292">
        <v>0</v>
      </c>
      <c r="AD292">
        <v>0</v>
      </c>
      <c r="AE292">
        <v>0</v>
      </c>
      <c r="AF292">
        <v>-4000000</v>
      </c>
      <c r="AG292">
        <v>-4000000</v>
      </c>
      <c r="AH292">
        <v>-4000000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2645</v>
      </c>
      <c r="B293">
        <v>0</v>
      </c>
      <c r="C293">
        <v>0</v>
      </c>
      <c r="D293">
        <v>0</v>
      </c>
      <c r="E293">
        <v>0</v>
      </c>
      <c r="F293">
        <v>0</v>
      </c>
      <c r="G293">
        <v>0</v>
      </c>
      <c r="H293">
        <v>0</v>
      </c>
      <c r="I293">
        <v>0</v>
      </c>
      <c r="J293">
        <v>0</v>
      </c>
      <c r="K293">
        <v>0</v>
      </c>
      <c r="L293">
        <v>0</v>
      </c>
      <c r="M293">
        <v>0</v>
      </c>
      <c r="N293">
        <v>0</v>
      </c>
      <c r="O293">
        <v>0</v>
      </c>
      <c r="P293">
        <v>16986284.18</v>
      </c>
      <c r="Q293">
        <v>16986284</v>
      </c>
      <c r="R293">
        <v>16986284</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row>
    <row r="294" spans="1:55" x14ac:dyDescent="0.3">
      <c r="A294" t="s">
        <v>2646</v>
      </c>
      <c r="B294">
        <v>-2870995</v>
      </c>
      <c r="C294">
        <v>0</v>
      </c>
      <c r="D294">
        <v>-1453157.52</v>
      </c>
      <c r="E294">
        <v>-1447890</v>
      </c>
      <c r="F294">
        <v>-1291424</v>
      </c>
      <c r="G294">
        <v>-99426</v>
      </c>
      <c r="H294">
        <v>-2595643</v>
      </c>
      <c r="I294">
        <v>-2595643</v>
      </c>
      <c r="J294">
        <v>-1403646</v>
      </c>
      <c r="K294">
        <v>0</v>
      </c>
      <c r="L294">
        <v>-2736948.7</v>
      </c>
      <c r="M294">
        <v>-2666344</v>
      </c>
      <c r="N294">
        <v>-1473433</v>
      </c>
      <c r="O294">
        <v>0</v>
      </c>
      <c r="P294">
        <v>-3922240.4</v>
      </c>
      <c r="Q294">
        <v>-3922240</v>
      </c>
      <c r="R294">
        <v>-2133510</v>
      </c>
      <c r="S294">
        <v>0</v>
      </c>
      <c r="T294">
        <v>-3449986.2</v>
      </c>
      <c r="U294">
        <v>-3449986</v>
      </c>
      <c r="V294">
        <v>-1609993</v>
      </c>
      <c r="W294">
        <v>0</v>
      </c>
      <c r="X294">
        <v>-3449721.11</v>
      </c>
      <c r="Y294">
        <v>-3449721</v>
      </c>
      <c r="Z294">
        <v>-1609742</v>
      </c>
      <c r="AA294">
        <v>0</v>
      </c>
      <c r="AB294">
        <v>-3449942.95</v>
      </c>
      <c r="AC294">
        <v>-3449943</v>
      </c>
      <c r="AD294">
        <v>-1609994</v>
      </c>
      <c r="AE294">
        <v>0</v>
      </c>
      <c r="AF294">
        <v>-3219977.68</v>
      </c>
      <c r="AG294">
        <v>-3219978</v>
      </c>
      <c r="AH294">
        <v>-1379985</v>
      </c>
      <c r="AI294">
        <v>0</v>
      </c>
      <c r="AJ294">
        <v>-2989689.67</v>
      </c>
      <c r="AK294">
        <v>-2989690</v>
      </c>
      <c r="AL294">
        <v>-1379718</v>
      </c>
      <c r="AM294">
        <v>0</v>
      </c>
      <c r="AN294">
        <v>-2759965.21</v>
      </c>
      <c r="AO294">
        <v>-2759966</v>
      </c>
      <c r="AP294">
        <v>-1149983</v>
      </c>
      <c r="AQ294">
        <v>0</v>
      </c>
      <c r="AR294">
        <v>-2528044.67</v>
      </c>
      <c r="AS294">
        <v>-2528045</v>
      </c>
      <c r="AT294">
        <v>-1149522</v>
      </c>
      <c r="AU294">
        <v>0</v>
      </c>
      <c r="AV294">
        <v>-2414967.17</v>
      </c>
      <c r="AW294">
        <v>-2414967</v>
      </c>
      <c r="AX294">
        <v>-1034988</v>
      </c>
      <c r="AY294">
        <v>0</v>
      </c>
      <c r="AZ294">
        <v>-3219863</v>
      </c>
      <c r="BA294">
        <v>-3219862</v>
      </c>
      <c r="BB294">
        <v>-1724925</v>
      </c>
      <c r="BC294">
        <v>0</v>
      </c>
    </row>
    <row r="295" spans="1:55" x14ac:dyDescent="0.3">
      <c r="A295" t="s">
        <v>2647</v>
      </c>
      <c r="B295">
        <v>-107608</v>
      </c>
      <c r="C295">
        <v>-107071</v>
      </c>
      <c r="D295">
        <v>-221091.3</v>
      </c>
      <c r="E295">
        <v>-233715</v>
      </c>
      <c r="F295">
        <v>-107629</v>
      </c>
      <c r="G295">
        <v>-106924</v>
      </c>
      <c r="H295">
        <v>-217756.49</v>
      </c>
      <c r="I295">
        <v>-216116</v>
      </c>
      <c r="J295">
        <v>-110223</v>
      </c>
      <c r="K295">
        <v>-107759</v>
      </c>
      <c r="L295">
        <v>-212323.42</v>
      </c>
      <c r="M295">
        <v>-157068</v>
      </c>
      <c r="N295">
        <v>-105863</v>
      </c>
      <c r="O295">
        <v>-105863</v>
      </c>
      <c r="P295">
        <v>-298640.15000000002</v>
      </c>
      <c r="Q295">
        <v>-298640</v>
      </c>
      <c r="R295">
        <v>-198531</v>
      </c>
      <c r="S295">
        <v>-97304</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row>
    <row r="296" spans="1:55" x14ac:dyDescent="0.3">
      <c r="A296" t="s">
        <v>2648</v>
      </c>
      <c r="B296">
        <v>-141510</v>
      </c>
      <c r="C296">
        <v>-112550</v>
      </c>
      <c r="D296">
        <v>-524272.27</v>
      </c>
      <c r="E296">
        <v>-416693</v>
      </c>
      <c r="F296">
        <v>-291016</v>
      </c>
      <c r="G296">
        <v>-138842</v>
      </c>
      <c r="H296">
        <v>0</v>
      </c>
      <c r="I296">
        <v>0</v>
      </c>
      <c r="J296">
        <v>0</v>
      </c>
      <c r="K296">
        <v>0</v>
      </c>
      <c r="L296">
        <v>0</v>
      </c>
      <c r="M296">
        <v>0</v>
      </c>
      <c r="N296">
        <v>-42572</v>
      </c>
      <c r="O296">
        <v>0</v>
      </c>
      <c r="P296">
        <v>0</v>
      </c>
      <c r="Q296">
        <v>0</v>
      </c>
      <c r="R296">
        <v>0</v>
      </c>
      <c r="S296">
        <v>0</v>
      </c>
      <c r="T296">
        <v>0</v>
      </c>
      <c r="U296">
        <v>0</v>
      </c>
      <c r="V296">
        <v>0</v>
      </c>
      <c r="W296">
        <v>0</v>
      </c>
      <c r="X296">
        <v>0</v>
      </c>
      <c r="Y296">
        <v>0</v>
      </c>
      <c r="Z296">
        <v>0</v>
      </c>
      <c r="AA296">
        <v>0</v>
      </c>
      <c r="AB296">
        <v>-47976.29</v>
      </c>
      <c r="AC296">
        <v>-47976</v>
      </c>
      <c r="AD296">
        <v>-47976</v>
      </c>
      <c r="AE296">
        <v>-47976</v>
      </c>
      <c r="AF296">
        <v>-45044.27</v>
      </c>
      <c r="AG296">
        <v>-45045</v>
      </c>
      <c r="AH296">
        <v>-45045</v>
      </c>
      <c r="AI296">
        <v>-45045</v>
      </c>
      <c r="AJ296">
        <v>-42295.09</v>
      </c>
      <c r="AK296">
        <v>-42295</v>
      </c>
      <c r="AL296">
        <v>-42295</v>
      </c>
      <c r="AM296">
        <v>-42295</v>
      </c>
      <c r="AN296">
        <v>-39713.69</v>
      </c>
      <c r="AO296">
        <v>-39714</v>
      </c>
      <c r="AP296">
        <v>-39714</v>
      </c>
      <c r="AQ296">
        <v>-39714</v>
      </c>
      <c r="AR296">
        <v>-37289.86</v>
      </c>
      <c r="AS296">
        <v>-37290</v>
      </c>
      <c r="AT296">
        <v>-37290</v>
      </c>
      <c r="AU296">
        <v>-37290</v>
      </c>
      <c r="AV296">
        <v>-35013.949999999997</v>
      </c>
      <c r="AW296">
        <v>-35014</v>
      </c>
      <c r="AX296">
        <v>-35014</v>
      </c>
      <c r="AY296">
        <v>-35014</v>
      </c>
      <c r="AZ296">
        <v>-86877</v>
      </c>
      <c r="BA296">
        <v>-59877</v>
      </c>
      <c r="BB296">
        <v>-59877</v>
      </c>
      <c r="BC296">
        <v>-32877</v>
      </c>
    </row>
    <row r="297" spans="1:55" x14ac:dyDescent="0.3">
      <c r="A297" t="s">
        <v>888</v>
      </c>
      <c r="B297">
        <v>-4264394</v>
      </c>
      <c r="C297">
        <v>-548725</v>
      </c>
      <c r="D297">
        <v>-6006115.3499999996</v>
      </c>
      <c r="E297">
        <v>-3529614</v>
      </c>
      <c r="F297">
        <v>-391803</v>
      </c>
      <c r="G297">
        <v>-226245</v>
      </c>
      <c r="H297">
        <v>-3854947.6</v>
      </c>
      <c r="I297">
        <v>-3129684</v>
      </c>
      <c r="J297">
        <v>-1764033</v>
      </c>
      <c r="K297">
        <v>510035</v>
      </c>
      <c r="L297">
        <v>-3847384.77</v>
      </c>
      <c r="M297">
        <v>-1500319</v>
      </c>
      <c r="N297">
        <v>112703</v>
      </c>
      <c r="O297">
        <v>316643</v>
      </c>
      <c r="P297">
        <v>15340822.93</v>
      </c>
      <c r="Q297">
        <v>16211207</v>
      </c>
      <c r="R297">
        <v>16472114</v>
      </c>
      <c r="S297">
        <v>17193304</v>
      </c>
      <c r="T297">
        <v>14397956.1</v>
      </c>
      <c r="U297">
        <v>14383857</v>
      </c>
      <c r="V297">
        <v>1490229</v>
      </c>
      <c r="W297">
        <v>-51026</v>
      </c>
      <c r="X297">
        <v>-3233520.76</v>
      </c>
      <c r="Y297">
        <v>-3000973</v>
      </c>
      <c r="Z297">
        <v>-1487329</v>
      </c>
      <c r="AA297">
        <v>63829</v>
      </c>
      <c r="AB297">
        <v>-3030842.98</v>
      </c>
      <c r="AC297">
        <v>-3091306</v>
      </c>
      <c r="AD297">
        <v>-1425593</v>
      </c>
      <c r="AE297">
        <v>137321</v>
      </c>
      <c r="AF297">
        <v>-707139.66</v>
      </c>
      <c r="AG297">
        <v>-759644</v>
      </c>
      <c r="AH297">
        <v>1079704</v>
      </c>
      <c r="AI297">
        <v>124500</v>
      </c>
      <c r="AJ297">
        <v>-2410301.08</v>
      </c>
      <c r="AK297">
        <v>-2093244</v>
      </c>
      <c r="AL297">
        <v>-1306973</v>
      </c>
      <c r="AM297">
        <v>39453</v>
      </c>
      <c r="AN297">
        <v>-2365580.48</v>
      </c>
      <c r="AO297">
        <v>-2575739</v>
      </c>
      <c r="AP297">
        <v>-1195882</v>
      </c>
      <c r="AQ297">
        <v>-39643</v>
      </c>
      <c r="AR297">
        <v>-2638373.2400000002</v>
      </c>
      <c r="AS297">
        <v>-2338240</v>
      </c>
      <c r="AT297">
        <v>-1258683</v>
      </c>
      <c r="AU297">
        <v>-79191</v>
      </c>
      <c r="AV297">
        <v>-2014341.73</v>
      </c>
      <c r="AW297">
        <v>-1950189</v>
      </c>
      <c r="AX297">
        <v>-509809</v>
      </c>
      <c r="AY297">
        <v>-1534520</v>
      </c>
      <c r="AZ297">
        <v>-881439</v>
      </c>
      <c r="BA297">
        <v>-752319</v>
      </c>
      <c r="BB297">
        <v>-1489321</v>
      </c>
      <c r="BC297">
        <v>-838103</v>
      </c>
    </row>
    <row r="298" spans="1:55" x14ac:dyDescent="0.3">
      <c r="A298" t="s">
        <v>889</v>
      </c>
      <c r="B298">
        <v>-1039233</v>
      </c>
      <c r="C298">
        <v>1313535</v>
      </c>
      <c r="D298">
        <v>2942735.8</v>
      </c>
      <c r="E298">
        <v>2843168</v>
      </c>
      <c r="F298">
        <v>3926972</v>
      </c>
      <c r="G298">
        <v>1141167</v>
      </c>
      <c r="H298">
        <v>2295981.4900000002</v>
      </c>
      <c r="I298">
        <v>653100</v>
      </c>
      <c r="J298">
        <v>287004</v>
      </c>
      <c r="K298">
        <v>1445355</v>
      </c>
      <c r="L298">
        <v>921550.17</v>
      </c>
      <c r="M298">
        <v>504837</v>
      </c>
      <c r="N298">
        <v>781257</v>
      </c>
      <c r="O298">
        <v>529460</v>
      </c>
      <c r="P298">
        <v>-1740866.98</v>
      </c>
      <c r="Q298">
        <v>-1489468</v>
      </c>
      <c r="R298">
        <v>-1042184</v>
      </c>
      <c r="S298">
        <v>-260311</v>
      </c>
      <c r="T298">
        <v>1186334.42</v>
      </c>
      <c r="U298">
        <v>570892</v>
      </c>
      <c r="V298">
        <v>649698</v>
      </c>
      <c r="W298">
        <v>-77096</v>
      </c>
      <c r="X298">
        <v>-438213.57</v>
      </c>
      <c r="Y298">
        <v>-1489657</v>
      </c>
      <c r="Z298">
        <v>757621</v>
      </c>
      <c r="AA298">
        <v>1068068</v>
      </c>
      <c r="AB298">
        <v>-430854.67</v>
      </c>
      <c r="AC298">
        <v>-1053624</v>
      </c>
      <c r="AD298">
        <v>275684</v>
      </c>
      <c r="AE298">
        <v>1043914</v>
      </c>
      <c r="AF298">
        <v>947789.68</v>
      </c>
      <c r="AG298">
        <v>616350</v>
      </c>
      <c r="AH298">
        <v>2113249</v>
      </c>
      <c r="AI298">
        <v>167042</v>
      </c>
      <c r="AJ298">
        <v>245323.23</v>
      </c>
      <c r="AK298">
        <v>6597</v>
      </c>
      <c r="AL298">
        <v>494362</v>
      </c>
      <c r="AM298">
        <v>1282691</v>
      </c>
      <c r="AN298">
        <v>-74411.899999999994</v>
      </c>
      <c r="AO298">
        <v>-689632</v>
      </c>
      <c r="AP298">
        <v>853908</v>
      </c>
      <c r="AQ298">
        <v>1415255</v>
      </c>
      <c r="AR298">
        <v>233642.29</v>
      </c>
      <c r="AS298">
        <v>-220936</v>
      </c>
      <c r="AT298">
        <v>480659</v>
      </c>
      <c r="AU298">
        <v>1327658</v>
      </c>
      <c r="AV298">
        <v>653202.52</v>
      </c>
      <c r="AW298">
        <v>122691</v>
      </c>
      <c r="AX298">
        <v>1997234</v>
      </c>
      <c r="AY298">
        <v>119565</v>
      </c>
      <c r="AZ298">
        <v>606439</v>
      </c>
      <c r="BA298">
        <v>397463</v>
      </c>
      <c r="BB298">
        <v>-12277</v>
      </c>
      <c r="BC298">
        <v>274624</v>
      </c>
    </row>
    <row r="299" spans="1:55" x14ac:dyDescent="0.3">
      <c r="A299" t="s">
        <v>2649</v>
      </c>
      <c r="B299">
        <v>247</v>
      </c>
      <c r="C299">
        <v>8</v>
      </c>
      <c r="D299">
        <v>-4579.13</v>
      </c>
      <c r="E299">
        <v>73</v>
      </c>
      <c r="F299">
        <v>-147</v>
      </c>
      <c r="G299">
        <v>132</v>
      </c>
      <c r="H299">
        <v>893.3</v>
      </c>
      <c r="I299">
        <v>827</v>
      </c>
      <c r="J299">
        <v>777</v>
      </c>
      <c r="K299">
        <v>965</v>
      </c>
      <c r="L299">
        <v>744.19</v>
      </c>
      <c r="M299">
        <v>-851</v>
      </c>
      <c r="N299">
        <v>240</v>
      </c>
      <c r="O299">
        <v>-2016</v>
      </c>
      <c r="P299">
        <v>-1820.8</v>
      </c>
      <c r="Q299">
        <v>-1557</v>
      </c>
      <c r="R299">
        <v>-1675</v>
      </c>
      <c r="S299">
        <v>-675</v>
      </c>
      <c r="T299">
        <v>7013.39</v>
      </c>
      <c r="U299">
        <v>-543</v>
      </c>
      <c r="V299">
        <v>-1895</v>
      </c>
      <c r="W299">
        <v>-3370</v>
      </c>
      <c r="X299">
        <v>5182.6400000000003</v>
      </c>
      <c r="Y299">
        <v>758</v>
      </c>
      <c r="Z299">
        <v>-17</v>
      </c>
      <c r="AA299">
        <v>58</v>
      </c>
      <c r="AB299">
        <v>-1270.52</v>
      </c>
      <c r="AC299">
        <v>-1216</v>
      </c>
      <c r="AD299">
        <v>-1450</v>
      </c>
      <c r="AE299">
        <v>-1193</v>
      </c>
      <c r="AF299">
        <v>2192.92</v>
      </c>
      <c r="AG299">
        <v>1313</v>
      </c>
      <c r="AH299">
        <v>1302</v>
      </c>
      <c r="AI299">
        <v>-835</v>
      </c>
      <c r="AJ299">
        <v>-1699.57</v>
      </c>
      <c r="AK299">
        <v>-1508</v>
      </c>
      <c r="AL299">
        <v>-481</v>
      </c>
      <c r="AM299">
        <v>-1610</v>
      </c>
      <c r="AN299">
        <v>-2101.31</v>
      </c>
      <c r="AO299">
        <v>-2743</v>
      </c>
      <c r="AP299">
        <v>2720</v>
      </c>
      <c r="AQ299">
        <v>2298</v>
      </c>
      <c r="AR299">
        <v>2356.29</v>
      </c>
      <c r="AS299">
        <v>-14545</v>
      </c>
      <c r="AT299">
        <v>4493</v>
      </c>
      <c r="AU299">
        <v>-3326</v>
      </c>
      <c r="AV299">
        <v>6330.69</v>
      </c>
      <c r="AW299">
        <v>-2728</v>
      </c>
      <c r="AX299">
        <v>-13124</v>
      </c>
      <c r="AY299">
        <v>0</v>
      </c>
      <c r="AZ299">
        <v>0</v>
      </c>
      <c r="BA299">
        <v>0</v>
      </c>
      <c r="BB299">
        <v>0</v>
      </c>
      <c r="BC299">
        <v>0</v>
      </c>
    </row>
    <row r="300" spans="1:55" x14ac:dyDescent="0.3">
      <c r="A300" t="s">
        <v>2650</v>
      </c>
      <c r="B300">
        <v>182077</v>
      </c>
      <c r="C300">
        <v>100019</v>
      </c>
      <c r="D300">
        <v>-83364.53</v>
      </c>
      <c r="E300">
        <v>101389</v>
      </c>
      <c r="F300">
        <v>20565</v>
      </c>
      <c r="G300">
        <v>168351</v>
      </c>
      <c r="H300">
        <v>-122963.14</v>
      </c>
      <c r="I300">
        <v>-80358</v>
      </c>
      <c r="J300">
        <v>-8083</v>
      </c>
      <c r="K300">
        <v>-17117</v>
      </c>
      <c r="L300">
        <v>17937.21</v>
      </c>
      <c r="M300">
        <v>-533</v>
      </c>
      <c r="N300">
        <v>855</v>
      </c>
      <c r="O300">
        <v>-949</v>
      </c>
      <c r="P300">
        <v>-80234.89</v>
      </c>
      <c r="Q300">
        <v>-87914</v>
      </c>
      <c r="R300">
        <v>-93145</v>
      </c>
      <c r="S300">
        <v>-60325</v>
      </c>
      <c r="T300">
        <v>7525.71</v>
      </c>
      <c r="U300">
        <v>-59764</v>
      </c>
      <c r="V300">
        <v>-17775</v>
      </c>
      <c r="W300">
        <v>-1743</v>
      </c>
      <c r="X300">
        <v>4594.59</v>
      </c>
      <c r="Y300">
        <v>98519</v>
      </c>
      <c r="Z300">
        <v>49874</v>
      </c>
      <c r="AA300">
        <v>80320</v>
      </c>
      <c r="AB300">
        <v>16751.97</v>
      </c>
      <c r="AC300">
        <v>21087</v>
      </c>
      <c r="AD300">
        <v>-17851</v>
      </c>
      <c r="AE300">
        <v>-64443</v>
      </c>
      <c r="AF300">
        <v>64023.94</v>
      </c>
      <c r="AG300">
        <v>39657</v>
      </c>
      <c r="AH300">
        <v>-1226</v>
      </c>
      <c r="AI300">
        <v>-6701</v>
      </c>
      <c r="AJ300">
        <v>-6320.69</v>
      </c>
      <c r="AK300">
        <v>-12260</v>
      </c>
      <c r="AL300">
        <v>-4285</v>
      </c>
      <c r="AM300">
        <v>-7316</v>
      </c>
      <c r="AN300">
        <v>-3595.56</v>
      </c>
      <c r="AO300">
        <v>528</v>
      </c>
      <c r="AP300">
        <v>330</v>
      </c>
      <c r="AQ300">
        <v>83</v>
      </c>
      <c r="AR300">
        <v>-1801.51</v>
      </c>
      <c r="AS300">
        <v>-2210</v>
      </c>
      <c r="AT300">
        <v>-565</v>
      </c>
      <c r="AU300">
        <v>-655</v>
      </c>
      <c r="AV300">
        <v>-713.99</v>
      </c>
      <c r="AW300">
        <v>-657</v>
      </c>
      <c r="AX300">
        <v>-535</v>
      </c>
      <c r="AY300">
        <v>0</v>
      </c>
      <c r="AZ300">
        <v>0</v>
      </c>
      <c r="BA300">
        <v>0</v>
      </c>
      <c r="BB300">
        <v>0</v>
      </c>
      <c r="BC300">
        <v>0</v>
      </c>
    </row>
    <row r="301" spans="1:55" x14ac:dyDescent="0.3">
      <c r="A301" t="s">
        <v>2651</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6904</v>
      </c>
      <c r="AZ301">
        <v>-1090</v>
      </c>
      <c r="BA301">
        <v>-1565</v>
      </c>
      <c r="BB301">
        <v>0</v>
      </c>
      <c r="BC301">
        <v>0</v>
      </c>
    </row>
    <row r="302" spans="1:55" x14ac:dyDescent="0.3">
      <c r="A302" t="s">
        <v>2652</v>
      </c>
      <c r="B302">
        <v>7675790</v>
      </c>
      <c r="C302">
        <v>7675790</v>
      </c>
      <c r="D302">
        <v>4820998.16</v>
      </c>
      <c r="E302">
        <v>4820998</v>
      </c>
      <c r="F302">
        <v>4820998</v>
      </c>
      <c r="G302">
        <v>4820998</v>
      </c>
      <c r="H302">
        <v>2647086.5099999998</v>
      </c>
      <c r="I302">
        <v>2647087</v>
      </c>
      <c r="J302">
        <v>2647087</v>
      </c>
      <c r="K302">
        <v>2647087</v>
      </c>
      <c r="L302">
        <v>1706854.95</v>
      </c>
      <c r="M302">
        <v>1706855</v>
      </c>
      <c r="N302">
        <v>1706855</v>
      </c>
      <c r="O302">
        <v>1706855</v>
      </c>
      <c r="P302">
        <v>3529777.61</v>
      </c>
      <c r="Q302">
        <v>3529778</v>
      </c>
      <c r="R302">
        <v>3529778</v>
      </c>
      <c r="S302">
        <v>3529778</v>
      </c>
      <c r="T302">
        <v>2328904.09</v>
      </c>
      <c r="U302">
        <v>2328904</v>
      </c>
      <c r="V302">
        <v>2328904</v>
      </c>
      <c r="W302">
        <v>2328904</v>
      </c>
      <c r="X302">
        <v>2757340.43</v>
      </c>
      <c r="Y302">
        <v>2757340</v>
      </c>
      <c r="Z302">
        <v>2757340</v>
      </c>
      <c r="AA302">
        <v>2757340</v>
      </c>
      <c r="AB302">
        <v>3172713.66</v>
      </c>
      <c r="AC302">
        <v>3172714</v>
      </c>
      <c r="AD302">
        <v>3172714</v>
      </c>
      <c r="AE302">
        <v>3172714</v>
      </c>
      <c r="AF302">
        <v>2158707.12</v>
      </c>
      <c r="AG302">
        <v>2158707</v>
      </c>
      <c r="AH302">
        <v>2158707</v>
      </c>
      <c r="AI302">
        <v>2158707</v>
      </c>
      <c r="AJ302">
        <v>1921404.15</v>
      </c>
      <c r="AK302">
        <v>1921404</v>
      </c>
      <c r="AL302">
        <v>1921404</v>
      </c>
      <c r="AM302">
        <v>1921404</v>
      </c>
      <c r="AN302">
        <v>2001512.91</v>
      </c>
      <c r="AO302">
        <v>2001513</v>
      </c>
      <c r="AP302">
        <v>2001513</v>
      </c>
      <c r="AQ302">
        <v>2001513</v>
      </c>
      <c r="AR302">
        <v>1767315.85</v>
      </c>
      <c r="AS302">
        <v>1767316</v>
      </c>
      <c r="AT302">
        <v>1767316</v>
      </c>
      <c r="AU302">
        <v>1767316</v>
      </c>
      <c r="AV302">
        <v>1108496.6299999999</v>
      </c>
      <c r="AW302">
        <v>1108497</v>
      </c>
      <c r="AX302">
        <v>1108497</v>
      </c>
      <c r="AY302">
        <v>1108497</v>
      </c>
      <c r="AZ302">
        <v>503148</v>
      </c>
      <c r="BA302">
        <v>503148</v>
      </c>
      <c r="BB302">
        <v>503148</v>
      </c>
      <c r="BC302">
        <v>503148</v>
      </c>
    </row>
    <row r="303" spans="1:55" x14ac:dyDescent="0.3">
      <c r="A303" t="s">
        <v>2653</v>
      </c>
      <c r="B303">
        <v>6818881</v>
      </c>
      <c r="C303">
        <v>9089352</v>
      </c>
      <c r="D303">
        <v>7675790.29</v>
      </c>
      <c r="E303">
        <v>7765628</v>
      </c>
      <c r="F303">
        <v>8768388</v>
      </c>
      <c r="G303">
        <v>6130648</v>
      </c>
      <c r="H303">
        <v>4820998.16</v>
      </c>
      <c r="I303">
        <v>3220656</v>
      </c>
      <c r="J303">
        <v>2926785</v>
      </c>
      <c r="K303">
        <v>4076290</v>
      </c>
      <c r="L303">
        <v>2647086.5099999998</v>
      </c>
      <c r="M303">
        <v>2210308</v>
      </c>
      <c r="N303">
        <v>2489207</v>
      </c>
      <c r="O303">
        <v>2233350</v>
      </c>
      <c r="P303">
        <v>1706854.95</v>
      </c>
      <c r="Q303">
        <v>1950839</v>
      </c>
      <c r="R303">
        <v>2392774</v>
      </c>
      <c r="S303">
        <v>3208467</v>
      </c>
      <c r="T303">
        <v>3529777.61</v>
      </c>
      <c r="U303">
        <v>2839489</v>
      </c>
      <c r="V303">
        <v>2958932</v>
      </c>
      <c r="W303">
        <v>2246695</v>
      </c>
      <c r="X303">
        <v>2328904.09</v>
      </c>
      <c r="Y303">
        <v>1366960</v>
      </c>
      <c r="Z303">
        <v>3564818</v>
      </c>
      <c r="AA303">
        <v>3905786</v>
      </c>
      <c r="AB303">
        <v>2757340.43</v>
      </c>
      <c r="AC303">
        <v>2138961</v>
      </c>
      <c r="AD303">
        <v>3429097</v>
      </c>
      <c r="AE303">
        <v>4150992</v>
      </c>
      <c r="AF303">
        <v>3172713.66</v>
      </c>
      <c r="AG303">
        <v>2816027</v>
      </c>
      <c r="AH303">
        <v>4272032</v>
      </c>
      <c r="AI303">
        <v>2318213</v>
      </c>
      <c r="AJ303">
        <v>2158707.12</v>
      </c>
      <c r="AK303">
        <v>1914233</v>
      </c>
      <c r="AL303">
        <v>2411000</v>
      </c>
      <c r="AM303">
        <v>3195169</v>
      </c>
      <c r="AN303">
        <v>1921404.15</v>
      </c>
      <c r="AO303">
        <v>1309666</v>
      </c>
      <c r="AP303">
        <v>2858471</v>
      </c>
      <c r="AQ303">
        <v>3419149</v>
      </c>
      <c r="AR303">
        <v>2001512.91</v>
      </c>
      <c r="AS303">
        <v>1529625</v>
      </c>
      <c r="AT303">
        <v>2251903</v>
      </c>
      <c r="AU303">
        <v>3090993</v>
      </c>
      <c r="AV303">
        <v>1767315.85</v>
      </c>
      <c r="AW303">
        <v>1227803</v>
      </c>
      <c r="AX303">
        <v>3092072</v>
      </c>
      <c r="AY303">
        <v>1234966</v>
      </c>
      <c r="AZ303">
        <v>1108497</v>
      </c>
      <c r="BA303">
        <v>899046</v>
      </c>
      <c r="BB303">
        <v>490871</v>
      </c>
      <c r="BC303">
        <v>777772</v>
      </c>
    </row>
    <row r="304" spans="1:55" x14ac:dyDescent="0.3">
      <c r="A304" t="s">
        <v>2654</v>
      </c>
      <c r="B304" t="s">
        <v>2904</v>
      </c>
      <c r="C304" t="s">
        <v>2655</v>
      </c>
      <c r="D304" t="s">
        <v>2656</v>
      </c>
      <c r="E304" t="s">
        <v>2657</v>
      </c>
      <c r="F304" t="s">
        <v>2658</v>
      </c>
      <c r="G304" t="s">
        <v>2659</v>
      </c>
      <c r="H304" t="s">
        <v>2660</v>
      </c>
      <c r="I304" t="s">
        <v>2661</v>
      </c>
      <c r="J304" t="s">
        <v>2662</v>
      </c>
      <c r="K304" t="s">
        <v>2663</v>
      </c>
      <c r="L304" t="s">
        <v>2664</v>
      </c>
      <c r="M304" t="s">
        <v>2665</v>
      </c>
      <c r="N304" t="s">
        <v>2666</v>
      </c>
      <c r="O304" t="s">
        <v>2667</v>
      </c>
      <c r="P304" t="s">
        <v>2668</v>
      </c>
      <c r="Q304" t="s">
        <v>2669</v>
      </c>
      <c r="R304" t="s">
        <v>2670</v>
      </c>
      <c r="S304" t="s">
        <v>2671</v>
      </c>
      <c r="T304" t="s">
        <v>2672</v>
      </c>
      <c r="U304" t="s">
        <v>2673</v>
      </c>
      <c r="V304" t="s">
        <v>2674</v>
      </c>
      <c r="W304" t="s">
        <v>2675</v>
      </c>
      <c r="X304" t="s">
        <v>2676</v>
      </c>
      <c r="Y304" t="s">
        <v>2677</v>
      </c>
      <c r="Z304" t="s">
        <v>2678</v>
      </c>
      <c r="AA304" t="s">
        <v>2679</v>
      </c>
      <c r="AB304" t="s">
        <v>2680</v>
      </c>
      <c r="AC304" t="s">
        <v>2681</v>
      </c>
      <c r="AD304" t="s">
        <v>2682</v>
      </c>
      <c r="AE304" t="s">
        <v>2683</v>
      </c>
      <c r="AF304" t="s">
        <v>2684</v>
      </c>
      <c r="AG304" t="s">
        <v>2685</v>
      </c>
      <c r="AH304" t="s">
        <v>2686</v>
      </c>
      <c r="AI304" t="s">
        <v>2687</v>
      </c>
      <c r="AJ304" t="s">
        <v>2688</v>
      </c>
      <c r="AK304" t="s">
        <v>2689</v>
      </c>
      <c r="AL304" t="s">
        <v>2690</v>
      </c>
      <c r="AM304" t="s">
        <v>2691</v>
      </c>
      <c r="AN304" t="s">
        <v>2692</v>
      </c>
      <c r="AO304" t="s">
        <v>2693</v>
      </c>
      <c r="AP304" t="s">
        <v>2694</v>
      </c>
      <c r="AQ304" t="s">
        <v>2695</v>
      </c>
      <c r="AR304" t="s">
        <v>2696</v>
      </c>
      <c r="AS304" t="s">
        <v>2697</v>
      </c>
      <c r="AT304" t="s">
        <v>2698</v>
      </c>
      <c r="AU304" t="s">
        <v>2699</v>
      </c>
      <c r="AV304" t="s">
        <v>2700</v>
      </c>
      <c r="AW304" t="s">
        <v>2701</v>
      </c>
      <c r="AX304" t="s">
        <v>2702</v>
      </c>
      <c r="AY304" t="s">
        <v>2703</v>
      </c>
      <c r="AZ304" t="s">
        <v>2704</v>
      </c>
      <c r="BA304" t="s">
        <v>2705</v>
      </c>
      <c r="BB304" t="s">
        <v>2706</v>
      </c>
      <c r="BC304" t="s">
        <v>2707</v>
      </c>
    </row>
    <row r="305" spans="1:55" x14ac:dyDescent="0.3">
      <c r="A305" t="s">
        <v>2708</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t="s">
        <v>2709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t="s">
        <v>2710</v>
      </c>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777772</v>
      </c>
      <c r="C351" s="7">
        <f t="shared" si="9"/>
        <v>1234966</v>
      </c>
      <c r="D351" s="7">
        <f t="shared" si="9"/>
        <v>3090993</v>
      </c>
      <c r="E351" s="7">
        <f t="shared" si="9"/>
        <v>3419149</v>
      </c>
      <c r="F351" s="7">
        <f t="shared" si="9"/>
        <v>3195169</v>
      </c>
      <c r="G351" s="7">
        <f t="shared" si="9"/>
        <v>2318213</v>
      </c>
      <c r="H351" s="7">
        <f t="shared" si="9"/>
        <v>4150992</v>
      </c>
      <c r="I351" s="7">
        <f t="shared" si="9"/>
        <v>3905786</v>
      </c>
      <c r="J351" s="7">
        <f t="shared" si="9"/>
        <v>2246695</v>
      </c>
      <c r="K351" s="7">
        <f t="shared" si="9"/>
        <v>3208467</v>
      </c>
      <c r="L351" s="7">
        <f t="shared" si="9"/>
        <v>2233350</v>
      </c>
      <c r="M351" s="7">
        <f t="shared" si="9"/>
        <v>4076290</v>
      </c>
      <c r="N351" s="8">
        <f t="shared" si="9"/>
        <v>6130648</v>
      </c>
      <c r="O351" s="8">
        <f t="shared" si="9"/>
        <v>9089352</v>
      </c>
      <c r="P351" s="6"/>
      <c r="Q351" s="9" t="s">
        <v>12</v>
      </c>
    </row>
    <row r="352" spans="1:53" x14ac:dyDescent="0.3">
      <c r="B352" s="7">
        <f t="shared" si="9"/>
        <v>490871</v>
      </c>
      <c r="C352" s="7">
        <f t="shared" si="9"/>
        <v>3092072</v>
      </c>
      <c r="D352" s="7">
        <f t="shared" si="9"/>
        <v>2251903</v>
      </c>
      <c r="E352" s="7">
        <f t="shared" si="9"/>
        <v>2858471</v>
      </c>
      <c r="F352" s="7">
        <f t="shared" si="9"/>
        <v>2411000</v>
      </c>
      <c r="G352" s="7">
        <f t="shared" si="9"/>
        <v>4272032</v>
      </c>
      <c r="H352" s="7">
        <f t="shared" si="9"/>
        <v>3429097</v>
      </c>
      <c r="I352" s="7">
        <f t="shared" si="9"/>
        <v>3564818</v>
      </c>
      <c r="J352" s="7">
        <f t="shared" si="9"/>
        <v>2958932</v>
      </c>
      <c r="K352" s="7">
        <f t="shared" si="9"/>
        <v>2392774</v>
      </c>
      <c r="L352" s="7">
        <f t="shared" si="9"/>
        <v>2489207</v>
      </c>
      <c r="M352" s="7">
        <f t="shared" si="9"/>
        <v>2926785</v>
      </c>
      <c r="N352" s="8">
        <f t="shared" si="9"/>
        <v>8768388</v>
      </c>
      <c r="O352" s="8">
        <f t="shared" si="9"/>
        <v>6818881</v>
      </c>
      <c r="P352" s="6"/>
      <c r="Q352" s="9" t="s">
        <v>13</v>
      </c>
    </row>
    <row r="353" spans="2:17" x14ac:dyDescent="0.3">
      <c r="B353" s="7">
        <f t="shared" si="9"/>
        <v>899046</v>
      </c>
      <c r="C353" s="7">
        <f t="shared" si="9"/>
        <v>1227803</v>
      </c>
      <c r="D353" s="7">
        <f t="shared" si="9"/>
        <v>1529625</v>
      </c>
      <c r="E353" s="7">
        <f t="shared" si="9"/>
        <v>1309666</v>
      </c>
      <c r="F353" s="7">
        <f t="shared" si="9"/>
        <v>1914233</v>
      </c>
      <c r="G353" s="7">
        <f t="shared" si="9"/>
        <v>2816027</v>
      </c>
      <c r="H353" s="7">
        <f t="shared" si="9"/>
        <v>2138961</v>
      </c>
      <c r="I353" s="7">
        <f t="shared" si="9"/>
        <v>1366960</v>
      </c>
      <c r="J353" s="7">
        <f t="shared" si="9"/>
        <v>2839489</v>
      </c>
      <c r="K353" s="7">
        <f t="shared" si="9"/>
        <v>1950839</v>
      </c>
      <c r="L353" s="7">
        <f t="shared" si="9"/>
        <v>2210308</v>
      </c>
      <c r="M353" s="7">
        <f t="shared" si="9"/>
        <v>3220656</v>
      </c>
      <c r="N353" s="8">
        <f t="shared" si="9"/>
        <v>7765628</v>
      </c>
      <c r="O353" s="8" t="str">
        <f t="shared" si="9"/>
        <v/>
      </c>
      <c r="P353" s="6"/>
      <c r="Q353" s="9" t="s">
        <v>14</v>
      </c>
    </row>
    <row r="354" spans="2:17" x14ac:dyDescent="0.3">
      <c r="B354" s="7">
        <f t="shared" si="9"/>
        <v>1108496</v>
      </c>
      <c r="C354" s="7">
        <f t="shared" si="9"/>
        <v>1767315.85</v>
      </c>
      <c r="D354" s="7">
        <f t="shared" si="9"/>
        <v>2001512.91</v>
      </c>
      <c r="E354" s="7">
        <f t="shared" si="9"/>
        <v>1921404.15</v>
      </c>
      <c r="F354" s="7">
        <f t="shared" si="9"/>
        <v>2158707.12</v>
      </c>
      <c r="G354" s="7">
        <f t="shared" si="9"/>
        <v>3172713.66</v>
      </c>
      <c r="H354" s="7">
        <f t="shared" si="9"/>
        <v>2757340.43</v>
      </c>
      <c r="I354" s="7">
        <f t="shared" si="9"/>
        <v>2328904.09</v>
      </c>
      <c r="J354" s="7">
        <f t="shared" si="9"/>
        <v>3529777.61</v>
      </c>
      <c r="K354" s="7">
        <f t="shared" si="9"/>
        <v>1706854.95</v>
      </c>
      <c r="L354" s="7">
        <f t="shared" si="9"/>
        <v>2647086.5099999998</v>
      </c>
      <c r="M354" s="7">
        <f t="shared" si="9"/>
        <v>4820998.16</v>
      </c>
      <c r="N354" s="8">
        <f>IFERROR(VLOOKUP($B$350,$4:$126,MATCH($Q354&amp;"/"&amp;N$348,$2:$2,0),FALSE),IFERROR(VLOOKUP($B$350,$4:$126,MATCH($Q353&amp;"/"&amp;N$348,$2:$2,0),FALSE),IFERROR(VLOOKUP($B$350,$4:$126,MATCH($Q352&amp;"/"&amp;N$348,$2:$2,0),FALSE),IFERROR(VLOOKUP($B$350,$4:$126,MATCH($Q351&amp;"/"&amp;N$348,$2:$2,0),FALSE),""))))</f>
        <v>7675790.29</v>
      </c>
      <c r="O354" s="8">
        <f>IFERROR(VLOOKUP($B$350,$4:$126,MATCH($Q354&amp;"/"&amp;O$348,$2:$2,0),FALSE),IFERROR(VLOOKUP($B$350,$4:$126,MATCH($Q353&amp;"/"&amp;O$348,$2:$2,0),FALSE),IFERROR(VLOOKUP($B$350,$4:$126,MATCH($Q352&amp;"/"&amp;O$348,$2:$2,0),FALSE),IFERROR(VLOOKUP($B$350,$4:$126,MATCH($Q351&amp;"/"&amp;O$348,$2:$2,0),FALSE),""))))</f>
        <v>6818881</v>
      </c>
      <c r="P354" s="6"/>
      <c r="Q354" s="9" t="s">
        <v>15</v>
      </c>
    </row>
    <row r="355" spans="2:17" x14ac:dyDescent="0.3">
      <c r="B355" s="12">
        <f t="shared" ref="B355:O355" si="10">+B354/B$402</f>
        <v>4.7163628299742723E-2</v>
      </c>
      <c r="C355" s="12">
        <f t="shared" si="10"/>
        <v>7.2580838865047986E-2</v>
      </c>
      <c r="D355" s="12">
        <f t="shared" si="10"/>
        <v>7.9548277675440315E-2</v>
      </c>
      <c r="E355" s="12">
        <f t="shared" si="10"/>
        <v>7.2406184841251525E-2</v>
      </c>
      <c r="F355" s="12">
        <f t="shared" si="10"/>
        <v>7.7089922594041557E-2</v>
      </c>
      <c r="G355" s="12">
        <f t="shared" si="10"/>
        <v>9.4838455385440529E-2</v>
      </c>
      <c r="H355" s="12">
        <f t="shared" si="10"/>
        <v>7.7634578372858934E-2</v>
      </c>
      <c r="I355" s="12">
        <f t="shared" si="10"/>
        <v>6.2091483566533261E-2</v>
      </c>
      <c r="J355" s="12">
        <f t="shared" si="10"/>
        <v>5.7168207984026685E-2</v>
      </c>
      <c r="K355" s="12">
        <f t="shared" si="10"/>
        <v>2.0951732218720959E-2</v>
      </c>
      <c r="L355" s="12">
        <f t="shared" si="10"/>
        <v>3.3270454020788161E-2</v>
      </c>
      <c r="M355" s="12">
        <f t="shared" si="10"/>
        <v>6.1644773991215346E-2</v>
      </c>
      <c r="N355" s="12">
        <f t="shared" si="10"/>
        <v>9.8825206271681815E-2</v>
      </c>
      <c r="O355" s="12">
        <f t="shared" si="10"/>
        <v>8.754811555202259E-2</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180000</v>
      </c>
      <c r="H357" s="8">
        <f t="shared" si="11"/>
        <v>0</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0</v>
      </c>
      <c r="L360" s="8">
        <f t="shared" si="11"/>
        <v>0</v>
      </c>
      <c r="M360" s="8">
        <f t="shared" si="11"/>
        <v>0</v>
      </c>
      <c r="N360" s="8">
        <f t="shared" si="11"/>
        <v>0</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0</v>
      </c>
      <c r="L361" s="12">
        <f t="shared" si="12"/>
        <v>0</v>
      </c>
      <c r="M361" s="12">
        <f t="shared" si="12"/>
        <v>0</v>
      </c>
      <c r="N361" s="12">
        <f t="shared" si="12"/>
        <v>0</v>
      </c>
      <c r="O361" s="12">
        <f t="shared" si="12"/>
        <v>0</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2726515</v>
      </c>
      <c r="C363" s="8">
        <f t="shared" si="13"/>
        <v>2773867</v>
      </c>
      <c r="D363" s="8">
        <f t="shared" si="13"/>
        <v>2395544</v>
      </c>
      <c r="E363" s="8">
        <f t="shared" si="13"/>
        <v>2740840</v>
      </c>
      <c r="F363" s="8">
        <f t="shared" si="13"/>
        <v>3198906</v>
      </c>
      <c r="G363" s="8">
        <f t="shared" si="13"/>
        <v>3779328</v>
      </c>
      <c r="H363" s="8">
        <f t="shared" si="13"/>
        <v>4312430</v>
      </c>
      <c r="I363" s="8">
        <f t="shared" si="13"/>
        <v>4500022</v>
      </c>
      <c r="J363" s="8">
        <f t="shared" si="13"/>
        <v>4516031</v>
      </c>
      <c r="K363" s="8">
        <f t="shared" si="13"/>
        <v>4905973</v>
      </c>
      <c r="L363" s="8">
        <f t="shared" si="13"/>
        <v>5924123</v>
      </c>
      <c r="M363" s="8">
        <f t="shared" si="13"/>
        <v>5800621</v>
      </c>
      <c r="N363" s="8">
        <f t="shared" si="13"/>
        <v>5634272</v>
      </c>
      <c r="O363" s="8">
        <f t="shared" si="13"/>
        <v>4916942</v>
      </c>
      <c r="P363" s="6"/>
      <c r="Q363" s="9" t="s">
        <v>12</v>
      </c>
    </row>
    <row r="364" spans="2:17" x14ac:dyDescent="0.3">
      <c r="B364" s="8">
        <f t="shared" si="13"/>
        <v>2427301</v>
      </c>
      <c r="C364" s="8">
        <f t="shared" si="13"/>
        <v>2392617</v>
      </c>
      <c r="D364" s="8">
        <f t="shared" si="13"/>
        <v>2549927</v>
      </c>
      <c r="E364" s="8">
        <f t="shared" si="13"/>
        <v>2728026</v>
      </c>
      <c r="F364" s="8">
        <f t="shared" si="13"/>
        <v>3081510</v>
      </c>
      <c r="G364" s="8">
        <f t="shared" si="13"/>
        <v>4030412</v>
      </c>
      <c r="H364" s="8">
        <f t="shared" si="13"/>
        <v>4134451</v>
      </c>
      <c r="I364" s="8">
        <f t="shared" si="13"/>
        <v>4346321</v>
      </c>
      <c r="J364" s="8">
        <f t="shared" si="13"/>
        <v>4160960</v>
      </c>
      <c r="K364" s="8">
        <f t="shared" si="13"/>
        <v>5067153</v>
      </c>
      <c r="L364" s="8">
        <f t="shared" si="13"/>
        <v>6148854</v>
      </c>
      <c r="M364" s="8">
        <f t="shared" si="13"/>
        <v>5886762</v>
      </c>
      <c r="N364" s="8">
        <f t="shared" si="13"/>
        <v>4914584</v>
      </c>
      <c r="O364" s="8">
        <f t="shared" si="13"/>
        <v>4593973</v>
      </c>
      <c r="P364" s="6"/>
      <c r="Q364" s="9" t="s">
        <v>13</v>
      </c>
    </row>
    <row r="365" spans="2:17" x14ac:dyDescent="0.3">
      <c r="B365" s="8">
        <f t="shared" si="13"/>
        <v>2767240</v>
      </c>
      <c r="C365" s="8">
        <f t="shared" si="13"/>
        <v>2262566</v>
      </c>
      <c r="D365" s="8">
        <f t="shared" si="13"/>
        <v>2239607</v>
      </c>
      <c r="E365" s="8">
        <f t="shared" si="13"/>
        <v>2868184</v>
      </c>
      <c r="F365" s="8">
        <f t="shared" si="13"/>
        <v>3373360</v>
      </c>
      <c r="G365" s="8">
        <f t="shared" si="13"/>
        <v>3854686</v>
      </c>
      <c r="H365" s="8">
        <f t="shared" si="13"/>
        <v>4013183</v>
      </c>
      <c r="I365" s="8">
        <f t="shared" si="13"/>
        <v>3862395</v>
      </c>
      <c r="J365" s="8">
        <f t="shared" si="13"/>
        <v>4367121</v>
      </c>
      <c r="K365" s="8">
        <f t="shared" si="13"/>
        <v>5375844</v>
      </c>
      <c r="L365" s="8">
        <f t="shared" si="13"/>
        <v>6505810</v>
      </c>
      <c r="M365" s="8">
        <f t="shared" si="13"/>
        <v>6016131</v>
      </c>
      <c r="N365" s="8">
        <f t="shared" si="13"/>
        <v>4968258</v>
      </c>
      <c r="O365" s="8" t="str">
        <f t="shared" si="13"/>
        <v/>
      </c>
      <c r="P365" s="6"/>
      <c r="Q365" s="9" t="s">
        <v>14</v>
      </c>
    </row>
    <row r="366" spans="2:17" x14ac:dyDescent="0.3">
      <c r="B366" s="8">
        <f t="shared" si="13"/>
        <v>2784090</v>
      </c>
      <c r="C366" s="8">
        <f t="shared" si="13"/>
        <v>2268619.21</v>
      </c>
      <c r="D366" s="8">
        <f t="shared" si="13"/>
        <v>2715630.26</v>
      </c>
      <c r="E366" s="8">
        <f t="shared" si="13"/>
        <v>2387137.5699999998</v>
      </c>
      <c r="F366" s="8">
        <f t="shared" si="13"/>
        <v>3178417.4</v>
      </c>
      <c r="G366" s="8">
        <f t="shared" si="13"/>
        <v>3943940.7</v>
      </c>
      <c r="H366" s="8">
        <f t="shared" si="13"/>
        <v>3925355.97</v>
      </c>
      <c r="I366" s="8">
        <f t="shared" si="13"/>
        <v>3967034.53</v>
      </c>
      <c r="J366" s="8">
        <f t="shared" si="13"/>
        <v>4594890.28</v>
      </c>
      <c r="K366" s="8">
        <f t="shared" si="13"/>
        <v>5920864.4100000001</v>
      </c>
      <c r="L366" s="8">
        <f t="shared" si="13"/>
        <v>5433075.96</v>
      </c>
      <c r="M366" s="8">
        <f t="shared" si="13"/>
        <v>5455711.1200000001</v>
      </c>
      <c r="N366" s="8">
        <f>IFERROR(VLOOKUP($B$362,$4:$126,MATCH($Q366&amp;"/"&amp;N$348,$2:$2,0),FALSE),IFERROR(VLOOKUP($B$362,$4:$126,MATCH($Q365&amp;"/"&amp;N$348,$2:$2,0),FALSE),IFERROR(VLOOKUP($B$362,$4:$126,MATCH($Q364&amp;"/"&amp;N$348,$2:$2,0),FALSE),IFERROR(VLOOKUP($B$362,$4:$126,MATCH($Q363&amp;"/"&amp;N$348,$2:$2,0),FALSE),""))))</f>
        <v>4835210.16</v>
      </c>
      <c r="O366" s="8">
        <f>IFERROR(VLOOKUP($B$362,$4:$126,MATCH($Q366&amp;"/"&amp;O$348,$2:$2,0),FALSE),IFERROR(VLOOKUP($B$362,$4:$126,MATCH($Q365&amp;"/"&amp;O$348,$2:$2,0),FALSE),IFERROR(VLOOKUP($B$362,$4:$126,MATCH($Q364&amp;"/"&amp;O$348,$2:$2,0),FALSE),IFERROR(VLOOKUP($B$362,$4:$126,MATCH($Q363&amp;"/"&amp;O$348,$2:$2,0),FALSE),""))))</f>
        <v>4593973</v>
      </c>
      <c r="P366" s="6"/>
      <c r="Q366" s="9" t="s">
        <v>15</v>
      </c>
    </row>
    <row r="367" spans="2:17" x14ac:dyDescent="0.3">
      <c r="B367" s="12">
        <f t="shared" ref="B367:O367" si="14">+B366/B$402</f>
        <v>0.11845580490415006</v>
      </c>
      <c r="C367" s="12">
        <f t="shared" si="14"/>
        <v>9.3168567082767037E-2</v>
      </c>
      <c r="D367" s="12">
        <f t="shared" si="14"/>
        <v>0.10793021064566012</v>
      </c>
      <c r="E367" s="12">
        <f t="shared" si="14"/>
        <v>8.9956880823285401E-2</v>
      </c>
      <c r="F367" s="12">
        <f t="shared" si="14"/>
        <v>0.11350495352864486</v>
      </c>
      <c r="G367" s="12">
        <f t="shared" si="14"/>
        <v>0.11789190081520722</v>
      </c>
      <c r="H367" s="12">
        <f t="shared" si="14"/>
        <v>0.1105207584738946</v>
      </c>
      <c r="I367" s="12">
        <f t="shared" si="14"/>
        <v>0.1057660813019419</v>
      </c>
      <c r="J367" s="12">
        <f t="shared" si="14"/>
        <v>7.4418751608213249E-2</v>
      </c>
      <c r="K367" s="12">
        <f t="shared" si="14"/>
        <v>7.2678914878897743E-2</v>
      </c>
      <c r="L367" s="12">
        <f t="shared" si="14"/>
        <v>6.8286738357723531E-2</v>
      </c>
      <c r="M367" s="12">
        <f t="shared" si="14"/>
        <v>6.9760673576726759E-2</v>
      </c>
      <c r="N367" s="12">
        <f t="shared" si="14"/>
        <v>6.2252956812989174E-2</v>
      </c>
      <c r="O367" s="12">
        <f t="shared" si="14"/>
        <v>5.8982357816021701E-2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1643922</v>
      </c>
      <c r="C369" s="8">
        <f t="shared" si="15"/>
        <v>1555175</v>
      </c>
      <c r="D369" s="8">
        <f t="shared" si="15"/>
        <v>1710980</v>
      </c>
      <c r="E369" s="8">
        <f t="shared" si="15"/>
        <v>1501551</v>
      </c>
      <c r="F369" s="8">
        <f t="shared" si="15"/>
        <v>2213880</v>
      </c>
      <c r="G369" s="8">
        <f t="shared" si="15"/>
        <v>1790362</v>
      </c>
      <c r="H369" s="8">
        <f t="shared" si="15"/>
        <v>1874396</v>
      </c>
      <c r="I369" s="8">
        <f t="shared" si="15"/>
        <v>1868792</v>
      </c>
      <c r="J369" s="8">
        <f t="shared" si="15"/>
        <v>2058978</v>
      </c>
      <c r="K369" s="8">
        <f t="shared" si="15"/>
        <v>3595320</v>
      </c>
      <c r="L369" s="8">
        <f t="shared" si="15"/>
        <v>4547118</v>
      </c>
      <c r="M369" s="8">
        <f t="shared" si="15"/>
        <v>5034393</v>
      </c>
      <c r="N369" s="8">
        <f t="shared" si="15"/>
        <v>4228205</v>
      </c>
      <c r="O369" s="8">
        <f t="shared" si="15"/>
        <v>3259867</v>
      </c>
      <c r="P369" s="6"/>
      <c r="Q369" s="9" t="s">
        <v>12</v>
      </c>
    </row>
    <row r="370" spans="1:17" x14ac:dyDescent="0.3">
      <c r="B370" s="8">
        <f t="shared" si="15"/>
        <v>1630010</v>
      </c>
      <c r="C370" s="8">
        <f t="shared" si="15"/>
        <v>1754550</v>
      </c>
      <c r="D370" s="8">
        <f t="shared" si="15"/>
        <v>1728678</v>
      </c>
      <c r="E370" s="8">
        <f t="shared" si="15"/>
        <v>1807467</v>
      </c>
      <c r="F370" s="8">
        <f t="shared" si="15"/>
        <v>2010418</v>
      </c>
      <c r="G370" s="8">
        <f t="shared" si="15"/>
        <v>1918247</v>
      </c>
      <c r="H370" s="8">
        <f t="shared" si="15"/>
        <v>2045627</v>
      </c>
      <c r="I370" s="8">
        <f t="shared" si="15"/>
        <v>2139305</v>
      </c>
      <c r="J370" s="8">
        <f t="shared" si="15"/>
        <v>2298598</v>
      </c>
      <c r="K370" s="8">
        <f t="shared" si="15"/>
        <v>4008919</v>
      </c>
      <c r="L370" s="8">
        <f t="shared" si="15"/>
        <v>4825617</v>
      </c>
      <c r="M370" s="8">
        <f t="shared" si="15"/>
        <v>4720795</v>
      </c>
      <c r="N370" s="8">
        <f t="shared" si="15"/>
        <v>3402858</v>
      </c>
      <c r="O370" s="8">
        <f t="shared" si="15"/>
        <v>3920544</v>
      </c>
      <c r="P370" s="6"/>
      <c r="Q370" s="9" t="s">
        <v>13</v>
      </c>
    </row>
    <row r="371" spans="1:17" x14ac:dyDescent="0.3">
      <c r="B371" s="8">
        <f t="shared" si="15"/>
        <v>1985497</v>
      </c>
      <c r="C371" s="8">
        <f t="shared" si="15"/>
        <v>2163651</v>
      </c>
      <c r="D371" s="8">
        <f t="shared" si="15"/>
        <v>1680365</v>
      </c>
      <c r="E371" s="8">
        <f t="shared" si="15"/>
        <v>1939314</v>
      </c>
      <c r="F371" s="8">
        <f t="shared" si="15"/>
        <v>1812451</v>
      </c>
      <c r="G371" s="8">
        <f t="shared" si="15"/>
        <v>1860572</v>
      </c>
      <c r="H371" s="8">
        <f t="shared" si="15"/>
        <v>1991833</v>
      </c>
      <c r="I371" s="8">
        <f t="shared" si="15"/>
        <v>2317543</v>
      </c>
      <c r="J371" s="8">
        <f t="shared" si="15"/>
        <v>2914497</v>
      </c>
      <c r="K371" s="8">
        <f t="shared" si="15"/>
        <v>4217892</v>
      </c>
      <c r="L371" s="8">
        <f t="shared" si="15"/>
        <v>4610763</v>
      </c>
      <c r="M371" s="8">
        <f t="shared" si="15"/>
        <v>4756079</v>
      </c>
      <c r="N371" s="8">
        <f t="shared" si="15"/>
        <v>3560898</v>
      </c>
      <c r="O371" s="8" t="str">
        <f t="shared" si="15"/>
        <v/>
      </c>
      <c r="P371" s="6"/>
      <c r="Q371" s="9" t="s">
        <v>14</v>
      </c>
    </row>
    <row r="372" spans="1:17" x14ac:dyDescent="0.3">
      <c r="B372" s="8">
        <f t="shared" si="15"/>
        <v>1900108</v>
      </c>
      <c r="C372" s="8">
        <f t="shared" si="15"/>
        <v>1829108.72</v>
      </c>
      <c r="D372" s="8">
        <f t="shared" si="15"/>
        <v>1575362.19</v>
      </c>
      <c r="E372" s="8">
        <f t="shared" si="15"/>
        <v>2392785.1800000002</v>
      </c>
      <c r="F372" s="8">
        <f t="shared" si="15"/>
        <v>2096706.78</v>
      </c>
      <c r="G372" s="8">
        <f t="shared" si="15"/>
        <v>1967056.54</v>
      </c>
      <c r="H372" s="8">
        <f t="shared" si="15"/>
        <v>2040251.45</v>
      </c>
      <c r="I372" s="8">
        <f t="shared" si="15"/>
        <v>2322938.25</v>
      </c>
      <c r="J372" s="8">
        <f t="shared" si="15"/>
        <v>3065231.63</v>
      </c>
      <c r="K372" s="8">
        <f t="shared" si="15"/>
        <v>3901530.82</v>
      </c>
      <c r="L372" s="8">
        <f t="shared" si="15"/>
        <v>4873099.5599999996</v>
      </c>
      <c r="M372" s="8">
        <f t="shared" si="15"/>
        <v>4608212.75</v>
      </c>
      <c r="N372" s="8">
        <f>IFERROR(VLOOKUP($B$368,$4:$126,MATCH($Q372&amp;"/"&amp;N$348,$2:$2,0),FALSE),IFERROR(VLOOKUP($B$368,$4:$126,MATCH($Q371&amp;"/"&amp;N$348,$2:$2,0),FALSE),IFERROR(VLOOKUP($B$368,$4:$126,MATCH($Q370&amp;"/"&amp;N$348,$2:$2,0),FALSE),IFERROR(VLOOKUP($B$368,$4:$126,MATCH($Q369&amp;"/"&amp;N$348,$2:$2,0),FALSE),""))))</f>
        <v>3373603.36</v>
      </c>
      <c r="O372" s="8">
        <f>IFERROR(VLOOKUP($B$368,$4:$126,MATCH($Q372&amp;"/"&amp;O$348,$2:$2,0),FALSE),IFERROR(VLOOKUP($B$368,$4:$126,MATCH($Q371&amp;"/"&amp;O$348,$2:$2,0),FALSE),IFERROR(VLOOKUP($B$368,$4:$126,MATCH($Q370&amp;"/"&amp;O$348,$2:$2,0),FALSE),IFERROR(VLOOKUP($B$368,$4:$126,MATCH($Q369&amp;"/"&amp;O$348,$2:$2,0),FALSE),""))))</f>
        <v>3920544</v>
      </c>
      <c r="P372" s="6"/>
      <c r="Q372" s="9" t="s">
        <v>15</v>
      </c>
    </row>
    <row r="373" spans="1:17" x14ac:dyDescent="0.3">
      <c r="B373" s="12">
        <f t="shared" ref="B373:O373" si="16">+B372/B$402</f>
        <v>8.0844664700068875E-2</v>
      </c>
      <c r="C373" s="12">
        <f t="shared" si="16"/>
        <v>7.5118573328572913E-2</v>
      </c>
      <c r="D373" s="12">
        <f t="shared" si="16"/>
        <v>6.2611311824868399E-2</v>
      </c>
      <c r="E373" s="12">
        <f t="shared" si="16"/>
        <v>9.0169705331638483E-2</v>
      </c>
      <c r="F373" s="12">
        <f t="shared" si="16"/>
        <v>7.4875818898768487E-2</v>
      </c>
      <c r="G373" s="12">
        <f t="shared" si="16"/>
        <v>5.8799067265789443E-2</v>
      </c>
      <c r="H373" s="12">
        <f t="shared" si="16"/>
        <v>5.7444506805191288E-2</v>
      </c>
      <c r="I373" s="12">
        <f t="shared" si="16"/>
        <v>6.1932426841994397E-2</v>
      </c>
      <c r="J373" s="12">
        <f t="shared" si="16"/>
        <v>4.9644430529167852E-2</v>
      </c>
      <c r="K373" s="12">
        <f t="shared" si="16"/>
        <v>4.7891491297328337E-2</v>
      </c>
      <c r="L373" s="12">
        <f t="shared" si="16"/>
        <v>6.1248559213013032E-2</v>
      </c>
      <c r="M373" s="12">
        <f t="shared" si="16"/>
        <v>5.8923945633114892E-2</v>
      </c>
      <c r="N373" s="12">
        <f t="shared" si="16"/>
        <v>4.3434882316311797E-2</v>
      </c>
      <c r="O373" s="12">
        <f t="shared" si="16"/>
        <v>5.0336153268958475E-2</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5454959</v>
      </c>
      <c r="C375" s="8">
        <f t="shared" si="17"/>
        <v>5756096</v>
      </c>
      <c r="D375" s="8">
        <f t="shared" si="17"/>
        <v>7595976</v>
      </c>
      <c r="E375" s="8">
        <f t="shared" si="17"/>
        <v>7865653</v>
      </c>
      <c r="F375" s="8">
        <f t="shared" si="17"/>
        <v>8806551</v>
      </c>
      <c r="G375" s="8">
        <f t="shared" si="17"/>
        <v>8404872</v>
      </c>
      <c r="H375" s="8">
        <f t="shared" si="17"/>
        <v>10647752</v>
      </c>
      <c r="I375" s="8">
        <f t="shared" si="17"/>
        <v>10593615</v>
      </c>
      <c r="J375" s="8">
        <f t="shared" si="17"/>
        <v>9221131</v>
      </c>
      <c r="K375" s="8">
        <f t="shared" si="17"/>
        <v>13285730</v>
      </c>
      <c r="L375" s="8">
        <f t="shared" si="17"/>
        <v>13424500</v>
      </c>
      <c r="M375" s="8">
        <f t="shared" si="17"/>
        <v>15762505</v>
      </c>
      <c r="N375" s="8">
        <f t="shared" si="17"/>
        <v>16568892</v>
      </c>
      <c r="O375" s="8">
        <f t="shared" si="17"/>
        <v>18008760</v>
      </c>
      <c r="P375" s="6"/>
      <c r="Q375" s="9" t="s">
        <v>12</v>
      </c>
    </row>
    <row r="376" spans="1:17" x14ac:dyDescent="0.3">
      <c r="B376" s="8">
        <f t="shared" si="17"/>
        <v>4746282</v>
      </c>
      <c r="C376" s="8">
        <f t="shared" si="17"/>
        <v>7558270</v>
      </c>
      <c r="D376" s="8">
        <f t="shared" si="17"/>
        <v>6860054</v>
      </c>
      <c r="E376" s="8">
        <f t="shared" si="17"/>
        <v>7617546</v>
      </c>
      <c r="F376" s="8">
        <f t="shared" si="17"/>
        <v>7690828</v>
      </c>
      <c r="G376" s="8">
        <f t="shared" si="17"/>
        <v>10562858</v>
      </c>
      <c r="H376" s="8">
        <f t="shared" si="17"/>
        <v>9864776</v>
      </c>
      <c r="I376" s="8">
        <f t="shared" si="17"/>
        <v>10465081</v>
      </c>
      <c r="J376" s="8">
        <f t="shared" si="17"/>
        <v>10226613</v>
      </c>
      <c r="K376" s="8">
        <f t="shared" si="17"/>
        <v>12790039</v>
      </c>
      <c r="L376" s="8">
        <f t="shared" si="17"/>
        <v>14285816</v>
      </c>
      <c r="M376" s="8">
        <f t="shared" si="17"/>
        <v>14230462</v>
      </c>
      <c r="N376" s="8">
        <f t="shared" si="17"/>
        <v>17530099</v>
      </c>
      <c r="O376" s="8">
        <f t="shared" si="17"/>
        <v>16216303</v>
      </c>
      <c r="P376" s="6"/>
      <c r="Q376" s="9" t="s">
        <v>13</v>
      </c>
    </row>
    <row r="377" spans="1:17" x14ac:dyDescent="0.3">
      <c r="B377" s="8">
        <f t="shared" si="17"/>
        <v>5878577</v>
      </c>
      <c r="C377" s="8">
        <f t="shared" si="17"/>
        <v>5982645</v>
      </c>
      <c r="D377" s="8">
        <f t="shared" si="17"/>
        <v>5649684</v>
      </c>
      <c r="E377" s="8">
        <f t="shared" si="17"/>
        <v>6364348</v>
      </c>
      <c r="F377" s="8">
        <f t="shared" si="17"/>
        <v>7328445</v>
      </c>
      <c r="G377" s="8">
        <f t="shared" si="17"/>
        <v>8814502</v>
      </c>
      <c r="H377" s="8">
        <f t="shared" si="17"/>
        <v>8510321</v>
      </c>
      <c r="I377" s="8">
        <f t="shared" si="17"/>
        <v>7825857</v>
      </c>
      <c r="J377" s="8">
        <f t="shared" si="17"/>
        <v>11124299</v>
      </c>
      <c r="K377" s="8">
        <f t="shared" si="17"/>
        <v>12849148</v>
      </c>
      <c r="L377" s="8">
        <f t="shared" si="17"/>
        <v>14066579</v>
      </c>
      <c r="M377" s="8">
        <f t="shared" si="17"/>
        <v>14635054</v>
      </c>
      <c r="N377" s="8">
        <f t="shared" si="17"/>
        <v>17009634</v>
      </c>
      <c r="O377" s="8" t="str">
        <f t="shared" si="17"/>
        <v/>
      </c>
      <c r="P377" s="6"/>
      <c r="Q377" s="9" t="s">
        <v>14</v>
      </c>
    </row>
    <row r="378" spans="1:17" x14ac:dyDescent="0.3">
      <c r="B378" s="8">
        <f t="shared" si="17"/>
        <v>5983854</v>
      </c>
      <c r="C378" s="8">
        <f t="shared" si="17"/>
        <v>6204374.1600000001</v>
      </c>
      <c r="D378" s="8">
        <f t="shared" si="17"/>
        <v>6496284.6100000003</v>
      </c>
      <c r="E378" s="8">
        <f t="shared" si="17"/>
        <v>6887069.9500000002</v>
      </c>
      <c r="F378" s="8">
        <f t="shared" si="17"/>
        <v>7675466.8799999999</v>
      </c>
      <c r="G378" s="8">
        <f t="shared" si="17"/>
        <v>9363073.4600000009</v>
      </c>
      <c r="H378" s="8">
        <f t="shared" si="17"/>
        <v>9053410.1500000004</v>
      </c>
      <c r="I378" s="8">
        <f t="shared" si="17"/>
        <v>8911910.7899999991</v>
      </c>
      <c r="J378" s="8">
        <f t="shared" si="17"/>
        <v>12494998.039999999</v>
      </c>
      <c r="K378" s="8">
        <f t="shared" si="17"/>
        <v>12007998.210000001</v>
      </c>
      <c r="L378" s="8">
        <f t="shared" si="17"/>
        <v>13621856.439999999</v>
      </c>
      <c r="M378" s="8">
        <f t="shared" si="17"/>
        <v>15424378.48</v>
      </c>
      <c r="N378" s="8">
        <f>IFERROR(VLOOKUP($B$374,$4:$126,MATCH($Q378&amp;"/"&amp;N$348,$2:$2,0),FALSE),IFERROR(VLOOKUP($B$374,$4:$126,MATCH($Q377&amp;"/"&amp;N$348,$2:$2,0),FALSE),IFERROR(VLOOKUP($B$374,$4:$126,MATCH($Q376&amp;"/"&amp;N$348,$2:$2,0),FALSE),IFERROR(VLOOKUP($B$374,$4:$126,MATCH($Q375&amp;"/"&amp;N$348,$2:$2,0),FALSE),""))))</f>
        <v>16566986.32</v>
      </c>
      <c r="O378" s="8">
        <f>IFERROR(VLOOKUP($B$374,$4:$126,MATCH($Q378&amp;"/"&amp;O$348,$2:$2,0),FALSE),IFERROR(VLOOKUP($B$374,$4:$126,MATCH($Q377&amp;"/"&amp;O$348,$2:$2,0),FALSE),IFERROR(VLOOKUP($B$374,$4:$126,MATCH($Q376&amp;"/"&amp;O$348,$2:$2,0),FALSE),IFERROR(VLOOKUP($B$374,$4:$126,MATCH($Q375&amp;"/"&amp;O$348,$2:$2,0),FALSE),""))))</f>
        <v>16216303</v>
      </c>
      <c r="P378" s="6"/>
      <c r="Q378" s="9" t="s">
        <v>15</v>
      </c>
    </row>
    <row r="379" spans="1:17" x14ac:dyDescent="0.3">
      <c r="B379" s="12">
        <f t="shared" ref="B379:O379" si="18">+B378/B$402</f>
        <v>0.25459745985184312</v>
      </c>
      <c r="C379" s="12">
        <f t="shared" si="18"/>
        <v>0.25480373593968925</v>
      </c>
      <c r="D379" s="12">
        <f t="shared" si="18"/>
        <v>0.25818881778532699</v>
      </c>
      <c r="E379" s="12">
        <f t="shared" si="18"/>
        <v>0.25953231120809694</v>
      </c>
      <c r="F379" s="12">
        <f t="shared" si="18"/>
        <v>0.27409978045207428</v>
      </c>
      <c r="G379" s="12">
        <f t="shared" si="18"/>
        <v>0.27988010257654716</v>
      </c>
      <c r="H379" s="12">
        <f t="shared" si="18"/>
        <v>0.25490420848462719</v>
      </c>
      <c r="I379" s="12">
        <f t="shared" si="18"/>
        <v>0.23760264097595166</v>
      </c>
      <c r="J379" s="12">
        <f t="shared" si="18"/>
        <v>0.20236873980021811</v>
      </c>
      <c r="K379" s="12">
        <f t="shared" si="18"/>
        <v>0.14739879506386916</v>
      </c>
      <c r="L379" s="12">
        <f t="shared" si="18"/>
        <v>0.17120911864901503</v>
      </c>
      <c r="M379" s="12">
        <f t="shared" si="18"/>
        <v>0.19722727406196847</v>
      </c>
      <c r="N379" s="12">
        <f t="shared" si="18"/>
        <v>0.21329866743586226</v>
      </c>
      <c r="O379" s="12">
        <f t="shared" si="18"/>
        <v>0.20820230898157785</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12626257</v>
      </c>
      <c r="C381" s="8">
        <f t="shared" si="19"/>
        <v>13463159</v>
      </c>
      <c r="D381" s="8">
        <f t="shared" si="19"/>
        <v>14199184</v>
      </c>
      <c r="E381" s="8">
        <f t="shared" si="19"/>
        <v>14428573</v>
      </c>
      <c r="F381" s="8">
        <f t="shared" si="19"/>
        <v>14850295</v>
      </c>
      <c r="G381" s="8">
        <f t="shared" si="19"/>
        <v>16164184</v>
      </c>
      <c r="H381" s="8">
        <f t="shared" si="19"/>
        <v>19749013</v>
      </c>
      <c r="I381" s="8">
        <f t="shared" si="19"/>
        <v>20721142</v>
      </c>
      <c r="J381" s="8">
        <f t="shared" si="19"/>
        <v>21775593</v>
      </c>
      <c r="K381" s="8">
        <f t="shared" si="19"/>
        <v>35308958</v>
      </c>
      <c r="L381" s="8">
        <f t="shared" si="19"/>
        <v>36575859</v>
      </c>
      <c r="M381" s="8">
        <f t="shared" si="19"/>
        <v>34943907</v>
      </c>
      <c r="N381" s="8">
        <f t="shared" si="19"/>
        <v>34637563</v>
      </c>
      <c r="O381" s="8">
        <f t="shared" si="19"/>
        <v>29683065</v>
      </c>
      <c r="P381" s="6"/>
      <c r="Q381" s="9" t="s">
        <v>12</v>
      </c>
    </row>
    <row r="382" spans="1:17" x14ac:dyDescent="0.3">
      <c r="B382" s="8">
        <f t="shared" si="19"/>
        <v>12987185</v>
      </c>
      <c r="C382" s="8">
        <f t="shared" si="19"/>
        <v>13378138</v>
      </c>
      <c r="D382" s="8">
        <f t="shared" si="19"/>
        <v>14271276</v>
      </c>
      <c r="E382" s="8">
        <f t="shared" si="19"/>
        <v>14509329</v>
      </c>
      <c r="F382" s="8">
        <f t="shared" si="19"/>
        <v>14724252</v>
      </c>
      <c r="G382" s="8">
        <f t="shared" si="19"/>
        <v>17179493</v>
      </c>
      <c r="H382" s="8">
        <f t="shared" si="19"/>
        <v>20152849</v>
      </c>
      <c r="I382" s="8">
        <f t="shared" si="19"/>
        <v>20766291</v>
      </c>
      <c r="J382" s="8">
        <f t="shared" si="19"/>
        <v>23219718</v>
      </c>
      <c r="K382" s="8">
        <f t="shared" si="19"/>
        <v>35139813</v>
      </c>
      <c r="L382" s="8">
        <f t="shared" si="19"/>
        <v>37164584</v>
      </c>
      <c r="M382" s="8">
        <f t="shared" si="19"/>
        <v>33935094</v>
      </c>
      <c r="N382" s="8">
        <f t="shared" si="19"/>
        <v>33465110</v>
      </c>
      <c r="O382" s="8">
        <f t="shared" si="19"/>
        <v>29527984</v>
      </c>
      <c r="P382" s="6"/>
      <c r="Q382" s="9" t="s">
        <v>13</v>
      </c>
    </row>
    <row r="383" spans="1:17" x14ac:dyDescent="0.3">
      <c r="B383" s="8">
        <f t="shared" si="19"/>
        <v>13008568</v>
      </c>
      <c r="C383" s="8">
        <f t="shared" si="19"/>
        <v>13772234</v>
      </c>
      <c r="D383" s="8">
        <f t="shared" si="19"/>
        <v>14332447</v>
      </c>
      <c r="E383" s="8">
        <f t="shared" si="19"/>
        <v>14409169</v>
      </c>
      <c r="F383" s="8">
        <f t="shared" si="19"/>
        <v>14835685</v>
      </c>
      <c r="G383" s="8">
        <f t="shared" si="19"/>
        <v>17932017</v>
      </c>
      <c r="H383" s="8">
        <f t="shared" si="19"/>
        <v>20523845</v>
      </c>
      <c r="I383" s="8">
        <f t="shared" si="19"/>
        <v>20909286</v>
      </c>
      <c r="J383" s="8">
        <f t="shared" si="19"/>
        <v>26003109</v>
      </c>
      <c r="K383" s="8">
        <f t="shared" si="19"/>
        <v>35424170</v>
      </c>
      <c r="L383" s="8">
        <f t="shared" si="19"/>
        <v>35995882</v>
      </c>
      <c r="M383" s="8">
        <f t="shared" si="19"/>
        <v>33309806</v>
      </c>
      <c r="N383" s="8">
        <f t="shared" si="19"/>
        <v>33069085</v>
      </c>
      <c r="O383" s="8" t="str">
        <f t="shared" si="19"/>
        <v/>
      </c>
      <c r="P383" s="6"/>
      <c r="Q383" s="9" t="s">
        <v>14</v>
      </c>
    </row>
    <row r="384" spans="1:17" x14ac:dyDescent="0.3">
      <c r="B384" s="8">
        <f t="shared" si="19"/>
        <v>13423564</v>
      </c>
      <c r="C384" s="8">
        <f t="shared" si="19"/>
        <v>14240474.220000001</v>
      </c>
      <c r="D384" s="8">
        <f t="shared" si="19"/>
        <v>14306025.279999999</v>
      </c>
      <c r="E384" s="8">
        <f t="shared" si="19"/>
        <v>14762444.529999999</v>
      </c>
      <c r="F384" s="8">
        <f t="shared" si="19"/>
        <v>15233619.720000001</v>
      </c>
      <c r="G384" s="8">
        <f t="shared" si="19"/>
        <v>18859666.77</v>
      </c>
      <c r="H384" s="8">
        <f t="shared" si="19"/>
        <v>20800730.809999999</v>
      </c>
      <c r="I384" s="8">
        <f t="shared" si="19"/>
        <v>21420700.140000001</v>
      </c>
      <c r="J384" s="8">
        <f t="shared" si="19"/>
        <v>27009398.969999999</v>
      </c>
      <c r="K384" s="8">
        <f t="shared" si="19"/>
        <v>37463081.560000002</v>
      </c>
      <c r="L384" s="8">
        <f t="shared" si="19"/>
        <v>35458974.840000004</v>
      </c>
      <c r="M384" s="8">
        <f t="shared" si="19"/>
        <v>32522667.760000002</v>
      </c>
      <c r="N384" s="8">
        <f>IFERROR(VLOOKUP($B$380,$4:$126,MATCH($Q384&amp;"/"&amp;N$348,$2:$2,0),FALSE),IFERROR(VLOOKUP($B$380,$4:$126,MATCH($Q383&amp;"/"&amp;N$348,$2:$2,0),FALSE),IFERROR(VLOOKUP($B$380,$4:$126,MATCH($Q382&amp;"/"&amp;N$348,$2:$2,0),FALSE),IFERROR(VLOOKUP($B$380,$4:$126,MATCH($Q381&amp;"/"&amp;N$348,$2:$2,0),FALSE),""))))</f>
        <v>31745782.329999998</v>
      </c>
      <c r="O384" s="8">
        <f>IFERROR(VLOOKUP($B$380,$4:$126,MATCH($Q384&amp;"/"&amp;O$348,$2:$2,0),FALSE),IFERROR(VLOOKUP($B$380,$4:$126,MATCH($Q383&amp;"/"&amp;O$348,$2:$2,0),FALSE),IFERROR(VLOOKUP($B$380,$4:$126,MATCH($Q382&amp;"/"&amp;O$348,$2:$2,0),FALSE),IFERROR(VLOOKUP($B$380,$4:$126,MATCH($Q381&amp;"/"&amp;O$348,$2:$2,0),FALSE),""))))</f>
        <v>29527984</v>
      </c>
      <c r="P384" s="6"/>
      <c r="Q384" s="9" t="s">
        <v>15</v>
      </c>
    </row>
    <row r="385" spans="1:17" x14ac:dyDescent="0.3">
      <c r="A385" s="84"/>
      <c r="B385" s="12">
        <f t="shared" ref="B385:O385" si="20">+B384/B$402</f>
        <v>0.571137814618914</v>
      </c>
      <c r="C385" s="12">
        <f t="shared" si="20"/>
        <v>0.58483352860989168</v>
      </c>
      <c r="D385" s="12">
        <f t="shared" si="20"/>
        <v>0.56857973072245072</v>
      </c>
      <c r="E385" s="12">
        <f t="shared" si="20"/>
        <v>0.55630788938803033</v>
      </c>
      <c r="F385" s="12">
        <f t="shared" si="20"/>
        <v>0.54401014114497614</v>
      </c>
      <c r="G385" s="12">
        <f t="shared" si="20"/>
        <v>0.563751367827792</v>
      </c>
      <c r="H385" s="12">
        <f t="shared" si="20"/>
        <v>0.5856570877908196</v>
      </c>
      <c r="I385" s="12">
        <f t="shared" si="20"/>
        <v>0.57110254408392014</v>
      </c>
      <c r="J385" s="12">
        <f t="shared" si="20"/>
        <v>0.43744368865224803</v>
      </c>
      <c r="K385" s="12">
        <f t="shared" si="20"/>
        <v>0.45986125120545429</v>
      </c>
      <c r="L385" s="12">
        <f t="shared" si="20"/>
        <v>0.44567345554509458</v>
      </c>
      <c r="M385" s="12">
        <f t="shared" si="20"/>
        <v>0.41585838391122426</v>
      </c>
      <c r="N385" s="12">
        <f t="shared" si="20"/>
        <v>0.40872449200513028</v>
      </c>
      <c r="O385" s="12">
        <f t="shared" si="20"/>
        <v>0.37911196210203318</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903687</v>
      </c>
      <c r="C387" s="8">
        <f t="shared" si="21"/>
        <v>1177249</v>
      </c>
      <c r="D387" s="8">
        <f t="shared" si="21"/>
        <v>1154754</v>
      </c>
      <c r="E387" s="8">
        <f t="shared" si="21"/>
        <v>1119902</v>
      </c>
      <c r="F387" s="8">
        <f t="shared" si="21"/>
        <v>1744104</v>
      </c>
      <c r="G387" s="8">
        <f t="shared" si="21"/>
        <v>1943855</v>
      </c>
      <c r="H387" s="8">
        <f t="shared" si="21"/>
        <v>2053107</v>
      </c>
      <c r="I387" s="8">
        <f t="shared" si="21"/>
        <v>2292725</v>
      </c>
      <c r="J387" s="8">
        <f t="shared" si="21"/>
        <v>3295836</v>
      </c>
      <c r="K387" s="8">
        <f t="shared" si="21"/>
        <v>11379466</v>
      </c>
      <c r="L387" s="8">
        <f t="shared" si="21"/>
        <v>11271803</v>
      </c>
      <c r="M387" s="8">
        <f t="shared" si="21"/>
        <v>10420437</v>
      </c>
      <c r="N387" s="8">
        <f t="shared" si="21"/>
        <v>11013083</v>
      </c>
      <c r="O387" s="8">
        <f t="shared" si="21"/>
        <v>9959121</v>
      </c>
      <c r="P387" s="6"/>
      <c r="Q387" s="9" t="s">
        <v>12</v>
      </c>
    </row>
    <row r="388" spans="1:17" x14ac:dyDescent="0.3">
      <c r="B388" s="8">
        <f t="shared" si="21"/>
        <v>891574</v>
      </c>
      <c r="C388" s="8">
        <f t="shared" si="21"/>
        <v>1171154</v>
      </c>
      <c r="D388" s="8">
        <f t="shared" si="21"/>
        <v>1147126</v>
      </c>
      <c r="E388" s="8">
        <f t="shared" si="21"/>
        <v>1119307</v>
      </c>
      <c r="F388" s="8">
        <f t="shared" si="21"/>
        <v>1933290</v>
      </c>
      <c r="G388" s="8">
        <f t="shared" si="21"/>
        <v>1945602</v>
      </c>
      <c r="H388" s="8">
        <f t="shared" si="21"/>
        <v>2048298</v>
      </c>
      <c r="I388" s="8">
        <f t="shared" si="21"/>
        <v>2609869</v>
      </c>
      <c r="J388" s="8">
        <f t="shared" si="21"/>
        <v>3369401</v>
      </c>
      <c r="K388" s="8">
        <f t="shared" si="21"/>
        <v>11200050</v>
      </c>
      <c r="L388" s="8">
        <f t="shared" si="21"/>
        <v>11529937</v>
      </c>
      <c r="M388" s="8">
        <f t="shared" si="21"/>
        <v>10168404</v>
      </c>
      <c r="N388" s="8">
        <f t="shared" si="21"/>
        <v>10607278</v>
      </c>
      <c r="O388" s="8">
        <f t="shared" si="21"/>
        <v>9921847</v>
      </c>
      <c r="P388" s="6"/>
      <c r="Q388" s="9" t="s">
        <v>13</v>
      </c>
    </row>
    <row r="389" spans="1:17" x14ac:dyDescent="0.3">
      <c r="B389" s="8">
        <f t="shared" si="21"/>
        <v>1197661</v>
      </c>
      <c r="C389" s="8">
        <f t="shared" si="21"/>
        <v>1164931</v>
      </c>
      <c r="D389" s="8">
        <f t="shared" si="21"/>
        <v>1136011</v>
      </c>
      <c r="E389" s="8">
        <f t="shared" si="21"/>
        <v>1735242</v>
      </c>
      <c r="F389" s="8">
        <f t="shared" si="21"/>
        <v>1952729</v>
      </c>
      <c r="G389" s="8">
        <f t="shared" si="21"/>
        <v>1963928</v>
      </c>
      <c r="H389" s="8">
        <f t="shared" si="21"/>
        <v>2086909</v>
      </c>
      <c r="I389" s="8">
        <f t="shared" si="21"/>
        <v>2813081</v>
      </c>
      <c r="J389" s="8">
        <f t="shared" si="21"/>
        <v>3692887</v>
      </c>
      <c r="K389" s="8">
        <f t="shared" si="21"/>
        <v>11252426</v>
      </c>
      <c r="L389" s="8">
        <f t="shared" si="21"/>
        <v>10784967</v>
      </c>
      <c r="M389" s="8">
        <f t="shared" si="21"/>
        <v>9962333</v>
      </c>
      <c r="N389" s="8">
        <f t="shared" si="21"/>
        <v>10634402</v>
      </c>
      <c r="O389" s="8" t="str">
        <f t="shared" si="21"/>
        <v/>
      </c>
      <c r="P389" s="6"/>
      <c r="Q389" s="9" t="s">
        <v>14</v>
      </c>
    </row>
    <row r="390" spans="1:17" x14ac:dyDescent="0.3">
      <c r="B390" s="8">
        <f t="shared" si="21"/>
        <v>1189002</v>
      </c>
      <c r="C390" s="8">
        <f t="shared" si="21"/>
        <v>1163213.8700000001</v>
      </c>
      <c r="D390" s="8">
        <f t="shared" si="21"/>
        <v>1127190.28</v>
      </c>
      <c r="E390" s="8">
        <f t="shared" si="21"/>
        <v>1733874.97</v>
      </c>
      <c r="F390" s="8">
        <f t="shared" si="21"/>
        <v>1944511.21</v>
      </c>
      <c r="G390" s="8">
        <f t="shared" si="21"/>
        <v>1975282.6</v>
      </c>
      <c r="H390" s="8">
        <f t="shared" si="21"/>
        <v>2250446.5699999998</v>
      </c>
      <c r="I390" s="8">
        <f t="shared" si="21"/>
        <v>3297065.69</v>
      </c>
      <c r="J390" s="8">
        <f t="shared" si="21"/>
        <v>11628118.310000001</v>
      </c>
      <c r="K390" s="8">
        <f t="shared" si="21"/>
        <v>11486027.76</v>
      </c>
      <c r="L390" s="8">
        <f t="shared" si="21"/>
        <v>10308954.9</v>
      </c>
      <c r="M390" s="8">
        <f t="shared" si="21"/>
        <v>10844035.789999999</v>
      </c>
      <c r="N390" s="8">
        <f>IFERROR(VLOOKUP($B$386,$4:$126,MATCH($Q390&amp;"/"&amp;N$348,$2:$2,0),FALSE),IFERROR(VLOOKUP($B$386,$4:$126,MATCH($Q389&amp;"/"&amp;N$348,$2:$2,0),FALSE),IFERROR(VLOOKUP($B$386,$4:$126,MATCH($Q388&amp;"/"&amp;N$348,$2:$2,0),FALSE),IFERROR(VLOOKUP($B$386,$4:$126,MATCH($Q387&amp;"/"&amp;N$348,$2:$2,0),FALSE),""))))</f>
        <v>10128377.41</v>
      </c>
      <c r="O390" s="8">
        <f>IFERROR(VLOOKUP($B$386,$4:$126,MATCH($Q390&amp;"/"&amp;O$348,$2:$2,0),FALSE),IFERROR(VLOOKUP($B$386,$4:$126,MATCH($Q389&amp;"/"&amp;O$348,$2:$2,0),FALSE),IFERROR(VLOOKUP($B$386,$4:$126,MATCH($Q388&amp;"/"&amp;O$348,$2:$2,0),FALSE),IFERROR(VLOOKUP($B$386,$4:$126,MATCH($Q387&amp;"/"&amp;O$348,$2:$2,0),FALSE),""))))</f>
        <v>9921847</v>
      </c>
      <c r="P390" s="6"/>
      <c r="Q390" s="9" t="s">
        <v>15</v>
      </c>
    </row>
    <row r="391" spans="1:17" x14ac:dyDescent="0.3">
      <c r="B391" s="12">
        <f t="shared" ref="B391:O391" si="22">+B390/B$402</f>
        <v>5.0588949690076192E-2</v>
      </c>
      <c r="C391" s="12">
        <f t="shared" si="22"/>
        <v>4.7771335533520441E-2</v>
      </c>
      <c r="D391" s="12">
        <f t="shared" si="22"/>
        <v>4.4799134164214466E-2</v>
      </c>
      <c r="E391" s="12">
        <f t="shared" si="22"/>
        <v>6.5339336114913382E-2</v>
      </c>
      <c r="F391" s="12">
        <f t="shared" si="22"/>
        <v>6.9440739446926955E-2</v>
      </c>
      <c r="G391" s="12">
        <f t="shared" si="22"/>
        <v>5.904495987001139E-2</v>
      </c>
      <c r="H391" s="12">
        <f t="shared" si="22"/>
        <v>6.3362676843133417E-2</v>
      </c>
      <c r="I391" s="12">
        <f t="shared" si="22"/>
        <v>8.7903877616710119E-2</v>
      </c>
      <c r="J391" s="12">
        <f t="shared" si="22"/>
        <v>0.18832877293052719</v>
      </c>
      <c r="K391" s="12">
        <f t="shared" si="22"/>
        <v>0.14099158096844452</v>
      </c>
      <c r="L391" s="12">
        <f t="shared" si="22"/>
        <v>0.12957023078283486</v>
      </c>
      <c r="M391" s="12">
        <f t="shared" si="22"/>
        <v>0.13865969520038154</v>
      </c>
      <c r="N391" s="12">
        <f t="shared" si="22"/>
        <v>0.13040207573736259</v>
      </c>
      <c r="O391" s="12">
        <f t="shared" si="22"/>
        <v>0.12738732464248734</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16623166</v>
      </c>
      <c r="C393" s="8">
        <f t="shared" si="23"/>
        <v>17404156</v>
      </c>
      <c r="D393" s="8">
        <f t="shared" si="23"/>
        <v>18182719</v>
      </c>
      <c r="E393" s="8">
        <f t="shared" si="23"/>
        <v>18925418</v>
      </c>
      <c r="F393" s="8">
        <f t="shared" si="23"/>
        <v>19849355</v>
      </c>
      <c r="G393" s="8">
        <f t="shared" si="23"/>
        <v>21308928</v>
      </c>
      <c r="H393" s="8">
        <f t="shared" si="23"/>
        <v>25172076</v>
      </c>
      <c r="I393" s="8">
        <f t="shared" si="23"/>
        <v>26459918</v>
      </c>
      <c r="J393" s="8">
        <f t="shared" si="23"/>
        <v>29303868</v>
      </c>
      <c r="K393" s="8">
        <f t="shared" si="23"/>
        <v>71038317</v>
      </c>
      <c r="L393" s="8">
        <f t="shared" si="23"/>
        <v>67962311</v>
      </c>
      <c r="M393" s="8">
        <f t="shared" si="23"/>
        <v>65517605</v>
      </c>
      <c r="N393" s="8">
        <f t="shared" si="23"/>
        <v>66239823</v>
      </c>
      <c r="O393" s="8">
        <f t="shared" si="23"/>
        <v>61286652</v>
      </c>
      <c r="P393" s="6"/>
      <c r="Q393" s="9" t="s">
        <v>12</v>
      </c>
    </row>
    <row r="394" spans="1:17" x14ac:dyDescent="0.3">
      <c r="B394" s="8">
        <f t="shared" si="23"/>
        <v>16772875</v>
      </c>
      <c r="C394" s="8">
        <f t="shared" si="23"/>
        <v>17222584</v>
      </c>
      <c r="D394" s="8">
        <f t="shared" si="23"/>
        <v>18353310</v>
      </c>
      <c r="E394" s="8">
        <f t="shared" si="23"/>
        <v>18936223</v>
      </c>
      <c r="F394" s="8">
        <f t="shared" si="23"/>
        <v>20048375</v>
      </c>
      <c r="G394" s="8">
        <f t="shared" si="23"/>
        <v>22344583</v>
      </c>
      <c r="H394" s="8">
        <f t="shared" si="23"/>
        <v>25646316</v>
      </c>
      <c r="I394" s="8">
        <f t="shared" si="23"/>
        <v>26779458</v>
      </c>
      <c r="J394" s="8">
        <f t="shared" si="23"/>
        <v>31548714</v>
      </c>
      <c r="K394" s="8">
        <f t="shared" si="23"/>
        <v>70547536</v>
      </c>
      <c r="L394" s="8">
        <f t="shared" si="23"/>
        <v>69685247</v>
      </c>
      <c r="M394" s="8">
        <f t="shared" si="23"/>
        <v>63866618</v>
      </c>
      <c r="N394" s="8">
        <f t="shared" si="23"/>
        <v>63960446</v>
      </c>
      <c r="O394" s="8">
        <f t="shared" si="23"/>
        <v>61670936</v>
      </c>
      <c r="P394" s="6"/>
      <c r="Q394" s="9" t="s">
        <v>13</v>
      </c>
    </row>
    <row r="395" spans="1:17" x14ac:dyDescent="0.3">
      <c r="B395" s="8">
        <f t="shared" si="23"/>
        <v>17139313</v>
      </c>
      <c r="C395" s="8">
        <f t="shared" si="23"/>
        <v>17766666</v>
      </c>
      <c r="D395" s="8">
        <f t="shared" si="23"/>
        <v>18534861</v>
      </c>
      <c r="E395" s="8">
        <f t="shared" si="23"/>
        <v>19569506</v>
      </c>
      <c r="F395" s="8">
        <f t="shared" si="23"/>
        <v>20248939</v>
      </c>
      <c r="G395" s="8">
        <f t="shared" si="23"/>
        <v>23194365</v>
      </c>
      <c r="H395" s="8">
        <f t="shared" si="23"/>
        <v>26072497</v>
      </c>
      <c r="I395" s="8">
        <f t="shared" si="23"/>
        <v>27189503</v>
      </c>
      <c r="J395" s="8">
        <f t="shared" si="23"/>
        <v>45996739</v>
      </c>
      <c r="K395" s="8">
        <f t="shared" si="23"/>
        <v>70871529</v>
      </c>
      <c r="L395" s="8">
        <f t="shared" si="23"/>
        <v>67145774</v>
      </c>
      <c r="M395" s="8">
        <f t="shared" si="23"/>
        <v>62971865</v>
      </c>
      <c r="N395" s="8">
        <f t="shared" si="23"/>
        <v>63819146</v>
      </c>
      <c r="O395" s="8" t="str">
        <f t="shared" si="23"/>
        <v/>
      </c>
      <c r="P395" s="6"/>
      <c r="Q395" s="9" t="s">
        <v>14</v>
      </c>
    </row>
    <row r="396" spans="1:17" x14ac:dyDescent="0.3">
      <c r="B396" s="8">
        <f t="shared" si="23"/>
        <v>17519342</v>
      </c>
      <c r="C396" s="8">
        <f t="shared" si="23"/>
        <v>18145245.899999999</v>
      </c>
      <c r="D396" s="8">
        <f t="shared" si="23"/>
        <v>18664698.989999998</v>
      </c>
      <c r="E396" s="8">
        <f t="shared" si="23"/>
        <v>19649394.510000002</v>
      </c>
      <c r="F396" s="8">
        <f t="shared" si="23"/>
        <v>20326988.530000001</v>
      </c>
      <c r="G396" s="8">
        <f t="shared" si="23"/>
        <v>24090799.73</v>
      </c>
      <c r="H396" s="8">
        <f t="shared" si="23"/>
        <v>26463501.100000001</v>
      </c>
      <c r="I396" s="8">
        <f t="shared" si="23"/>
        <v>28595714.350000001</v>
      </c>
      <c r="J396" s="8">
        <f t="shared" si="23"/>
        <v>49248718.170000002</v>
      </c>
      <c r="K396" s="8">
        <f t="shared" si="23"/>
        <v>69458055.870000005</v>
      </c>
      <c r="L396" s="8">
        <f t="shared" si="23"/>
        <v>65940824.259999998</v>
      </c>
      <c r="M396" s="8">
        <f t="shared" si="23"/>
        <v>62781734.520000003</v>
      </c>
      <c r="N396" s="8">
        <f>IFERROR(VLOOKUP($B$392,$4:$126,MATCH($Q396&amp;"/"&amp;N$348,$2:$2,0),FALSE),IFERROR(VLOOKUP($B$392,$4:$126,MATCH($Q395&amp;"/"&amp;N$348,$2:$2,0),FALSE),IFERROR(VLOOKUP($B$392,$4:$126,MATCH($Q394&amp;"/"&amp;N$348,$2:$2,0),FALSE),IFERROR(VLOOKUP($B$392,$4:$126,MATCH($Q393&amp;"/"&amp;N$348,$2:$2,0),FALSE),""))))</f>
        <v>61103383.210000001</v>
      </c>
      <c r="O396" s="8">
        <f>IFERROR(VLOOKUP($B$392,$4:$126,MATCH($Q396&amp;"/"&amp;O$348,$2:$2,0),FALSE),IFERROR(VLOOKUP($B$392,$4:$126,MATCH($Q395&amp;"/"&amp;O$348,$2:$2,0),FALSE),IFERROR(VLOOKUP($B$392,$4:$126,MATCH($Q394&amp;"/"&amp;O$348,$2:$2,0),FALSE),IFERROR(VLOOKUP($B$392,$4:$126,MATCH($Q393&amp;"/"&amp;O$348,$2:$2,0),FALSE),""))))</f>
        <v>61670936</v>
      </c>
      <c r="P396" s="6"/>
      <c r="Q396" s="9" t="s">
        <v>15</v>
      </c>
    </row>
    <row r="397" spans="1:17" x14ac:dyDescent="0.3">
      <c r="A397" s="85"/>
      <c r="B397" s="12">
        <f t="shared" ref="B397:M397" si="24">+B396/B$402</f>
        <v>0.74540254014815688</v>
      </c>
      <c r="C397" s="12">
        <f t="shared" si="24"/>
        <v>0.7451962640603107</v>
      </c>
      <c r="D397" s="12">
        <f t="shared" si="24"/>
        <v>0.7418111822146729</v>
      </c>
      <c r="E397" s="12">
        <f t="shared" si="24"/>
        <v>0.74046768916874317</v>
      </c>
      <c r="F397" s="12">
        <f t="shared" si="24"/>
        <v>0.72590021954792572</v>
      </c>
      <c r="G397" s="12">
        <f t="shared" si="24"/>
        <v>0.72011989742345284</v>
      </c>
      <c r="H397" s="12">
        <f t="shared" si="24"/>
        <v>0.74509579151537286</v>
      </c>
      <c r="I397" s="12">
        <f t="shared" si="24"/>
        <v>0.76239735902404837</v>
      </c>
      <c r="J397" s="12">
        <f t="shared" si="24"/>
        <v>0.79763126019978192</v>
      </c>
      <c r="K397" s="12">
        <f t="shared" si="24"/>
        <v>0.8526012049361309</v>
      </c>
      <c r="L397" s="12">
        <f t="shared" si="24"/>
        <v>0.82879088135098489</v>
      </c>
      <c r="M397" s="12">
        <f t="shared" si="24"/>
        <v>0.80277272606589889</v>
      </c>
      <c r="N397" s="12">
        <f>+N396/N$402</f>
        <v>0.78670133256413777</v>
      </c>
      <c r="O397" s="12">
        <f>+O396/O$402</f>
        <v>0.79179769101842212</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22078125</v>
      </c>
      <c r="C399" s="8">
        <f t="shared" si="25"/>
        <v>23160252</v>
      </c>
      <c r="D399" s="8">
        <f t="shared" si="25"/>
        <v>25778695</v>
      </c>
      <c r="E399" s="8">
        <f t="shared" si="25"/>
        <v>26791071</v>
      </c>
      <c r="F399" s="8">
        <f t="shared" si="25"/>
        <v>28655906</v>
      </c>
      <c r="G399" s="8">
        <f t="shared" si="25"/>
        <v>29713800</v>
      </c>
      <c r="H399" s="8">
        <f t="shared" si="25"/>
        <v>35819828</v>
      </c>
      <c r="I399" s="8">
        <f t="shared" si="25"/>
        <v>37053533</v>
      </c>
      <c r="J399" s="8">
        <f t="shared" si="25"/>
        <v>38524999</v>
      </c>
      <c r="K399" s="8">
        <f t="shared" si="25"/>
        <v>84324047</v>
      </c>
      <c r="L399" s="8">
        <f t="shared" si="25"/>
        <v>81386811</v>
      </c>
      <c r="M399" s="8">
        <f t="shared" si="25"/>
        <v>81280110</v>
      </c>
      <c r="N399" s="8">
        <f t="shared" si="25"/>
        <v>82808715</v>
      </c>
      <c r="O399" s="8">
        <f t="shared" si="25"/>
        <v>79295412</v>
      </c>
      <c r="P399" s="6"/>
      <c r="Q399" s="9" t="s">
        <v>12</v>
      </c>
    </row>
    <row r="400" spans="1:17" x14ac:dyDescent="0.3">
      <c r="B400" s="8">
        <f t="shared" si="25"/>
        <v>21519157</v>
      </c>
      <c r="C400" s="8">
        <f t="shared" si="25"/>
        <v>24780854</v>
      </c>
      <c r="D400" s="8">
        <f t="shared" si="25"/>
        <v>25213364</v>
      </c>
      <c r="E400" s="8">
        <f t="shared" si="25"/>
        <v>26553769</v>
      </c>
      <c r="F400" s="8">
        <f t="shared" si="25"/>
        <v>27739203</v>
      </c>
      <c r="G400" s="8">
        <f t="shared" si="25"/>
        <v>32907441</v>
      </c>
      <c r="H400" s="8">
        <f t="shared" si="25"/>
        <v>35511092</v>
      </c>
      <c r="I400" s="8">
        <f t="shared" si="25"/>
        <v>37244539</v>
      </c>
      <c r="J400" s="8">
        <f t="shared" si="25"/>
        <v>41775327</v>
      </c>
      <c r="K400" s="8">
        <f t="shared" si="25"/>
        <v>83337575</v>
      </c>
      <c r="L400" s="8">
        <f t="shared" si="25"/>
        <v>83971063</v>
      </c>
      <c r="M400" s="8">
        <f t="shared" si="25"/>
        <v>78097080</v>
      </c>
      <c r="N400" s="8">
        <f t="shared" si="25"/>
        <v>81490545</v>
      </c>
      <c r="O400" s="8">
        <f t="shared" si="25"/>
        <v>77887239</v>
      </c>
      <c r="P400" s="6"/>
      <c r="Q400" s="9" t="s">
        <v>13</v>
      </c>
    </row>
    <row r="401" spans="1:17" x14ac:dyDescent="0.3">
      <c r="B401" s="8">
        <f t="shared" si="25"/>
        <v>23017890</v>
      </c>
      <c r="C401" s="8">
        <f t="shared" si="25"/>
        <v>23749311</v>
      </c>
      <c r="D401" s="8">
        <f t="shared" si="25"/>
        <v>24184545</v>
      </c>
      <c r="E401" s="8">
        <f t="shared" si="25"/>
        <v>25933854</v>
      </c>
      <c r="F401" s="8">
        <f t="shared" si="25"/>
        <v>27577384</v>
      </c>
      <c r="G401" s="8">
        <f t="shared" si="25"/>
        <v>32008867</v>
      </c>
      <c r="H401" s="8">
        <f t="shared" si="25"/>
        <v>34582818</v>
      </c>
      <c r="I401" s="8">
        <f t="shared" si="25"/>
        <v>35015360</v>
      </c>
      <c r="J401" s="8">
        <f t="shared" si="25"/>
        <v>57121038</v>
      </c>
      <c r="K401" s="8">
        <f t="shared" si="25"/>
        <v>83720677</v>
      </c>
      <c r="L401" s="8">
        <f t="shared" si="25"/>
        <v>81212353</v>
      </c>
      <c r="M401" s="8">
        <f t="shared" si="25"/>
        <v>77606919</v>
      </c>
      <c r="N401" s="8">
        <f t="shared" si="25"/>
        <v>80828780</v>
      </c>
      <c r="O401" s="8" t="str">
        <f t="shared" si="25"/>
        <v/>
      </c>
      <c r="P401" s="6"/>
      <c r="Q401" s="9" t="s">
        <v>14</v>
      </c>
    </row>
    <row r="402" spans="1:17" x14ac:dyDescent="0.3">
      <c r="B402" s="8">
        <f t="shared" si="25"/>
        <v>23503196</v>
      </c>
      <c r="C402" s="8">
        <f t="shared" si="25"/>
        <v>24349620.059999999</v>
      </c>
      <c r="D402" s="8">
        <f t="shared" si="25"/>
        <v>25160983.600000001</v>
      </c>
      <c r="E402" s="8">
        <f t="shared" si="25"/>
        <v>26536464.449999999</v>
      </c>
      <c r="F402" s="8">
        <f t="shared" si="25"/>
        <v>28002455.41</v>
      </c>
      <c r="G402" s="8">
        <f t="shared" si="25"/>
        <v>33453873.190000001</v>
      </c>
      <c r="H402" s="8">
        <f t="shared" si="25"/>
        <v>35516911.25</v>
      </c>
      <c r="I402" s="8">
        <f t="shared" si="25"/>
        <v>37507625.140000001</v>
      </c>
      <c r="J402" s="8">
        <f t="shared" si="25"/>
        <v>61743716.210000001</v>
      </c>
      <c r="K402" s="8">
        <f t="shared" si="25"/>
        <v>81466054.079999998</v>
      </c>
      <c r="L402" s="8">
        <f t="shared" si="25"/>
        <v>79562680.700000003</v>
      </c>
      <c r="M402" s="8">
        <f t="shared" si="25"/>
        <v>78206112.989999995</v>
      </c>
      <c r="N402" s="8">
        <f>IFERROR(VLOOKUP($B$398,$4:$126,MATCH($Q402&amp;"/"&amp;N$348,$2:$2,0),FALSE),IFERROR(VLOOKUP($B$398,$4:$126,MATCH($Q401&amp;"/"&amp;N$348,$2:$2,0),FALSE),IFERROR(VLOOKUP($B$398,$4:$126,MATCH($Q400&amp;"/"&amp;N$348,$2:$2,0),FALSE),IFERROR(VLOOKUP($B$398,$4:$126,MATCH($Q399&amp;"/"&amp;N$348,$2:$2,0),FALSE),""))))</f>
        <v>77670369.530000001</v>
      </c>
      <c r="O402" s="8">
        <f>IFERROR(VLOOKUP($B$398,$4:$126,MATCH($Q402&amp;"/"&amp;O$348,$2:$2,0),FALSE),IFERROR(VLOOKUP($B$398,$4:$126,MATCH($Q401&amp;"/"&amp;O$348,$2:$2,0),FALSE),IFERROR(VLOOKUP($B$398,$4:$126,MATCH($Q400&amp;"/"&amp;O$348,$2:$2,0),FALSE),IFERROR(VLOOKUP($B$398,$4:$126,MATCH($Q399&amp;"/"&amp;O$348,$2:$2,0),FALSE),""))))</f>
        <v>77887239</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1649299</v>
      </c>
      <c r="C405" s="8">
        <f t="shared" si="26"/>
        <v>1140284</v>
      </c>
      <c r="D405" s="8">
        <f t="shared" si="26"/>
        <v>1553804</v>
      </c>
      <c r="E405" s="8">
        <f t="shared" si="26"/>
        <v>1764015</v>
      </c>
      <c r="F405" s="8">
        <f t="shared" si="26"/>
        <v>2112374</v>
      </c>
      <c r="G405" s="8">
        <f t="shared" si="26"/>
        <v>2081307</v>
      </c>
      <c r="H405" s="8">
        <f t="shared" si="26"/>
        <v>2307055</v>
      </c>
      <c r="I405" s="8">
        <f t="shared" si="26"/>
        <v>2316240</v>
      </c>
      <c r="J405" s="8">
        <f t="shared" si="26"/>
        <v>2257753</v>
      </c>
      <c r="K405" s="8">
        <f t="shared" si="26"/>
        <v>4107156</v>
      </c>
      <c r="L405" s="8">
        <f t="shared" si="26"/>
        <v>4771241</v>
      </c>
      <c r="M405" s="8">
        <f t="shared" si="26"/>
        <v>5508993</v>
      </c>
      <c r="N405" s="8">
        <f t="shared" si="26"/>
        <v>3890119</v>
      </c>
      <c r="O405" s="8">
        <f t="shared" si="26"/>
        <v>4318693</v>
      </c>
      <c r="P405" s="6"/>
      <c r="Q405" s="9" t="s">
        <v>12</v>
      </c>
    </row>
    <row r="406" spans="1:17" x14ac:dyDescent="0.3">
      <c r="B406" s="8">
        <f t="shared" si="26"/>
        <v>1350322</v>
      </c>
      <c r="C406" s="8">
        <f t="shared" si="26"/>
        <v>1462197</v>
      </c>
      <c r="D406" s="8">
        <f t="shared" si="26"/>
        <v>1439076</v>
      </c>
      <c r="E406" s="8">
        <f t="shared" si="26"/>
        <v>1829815</v>
      </c>
      <c r="F406" s="8">
        <f t="shared" si="26"/>
        <v>2162739</v>
      </c>
      <c r="G406" s="8">
        <f t="shared" si="26"/>
        <v>2244482</v>
      </c>
      <c r="H406" s="8">
        <f t="shared" si="26"/>
        <v>2252141</v>
      </c>
      <c r="I406" s="8">
        <f t="shared" si="26"/>
        <v>2541388</v>
      </c>
      <c r="J406" s="8">
        <f t="shared" si="26"/>
        <v>2593913</v>
      </c>
      <c r="K406" s="8">
        <f t="shared" si="26"/>
        <v>3942790</v>
      </c>
      <c r="L406" s="8">
        <f t="shared" si="26"/>
        <v>4442751</v>
      </c>
      <c r="M406" s="8">
        <f t="shared" si="26"/>
        <v>5207812</v>
      </c>
      <c r="N406" s="8">
        <f t="shared" si="26"/>
        <v>3637308</v>
      </c>
      <c r="O406" s="8">
        <f t="shared" si="26"/>
        <v>5134991</v>
      </c>
      <c r="P406" s="6"/>
      <c r="Q406" s="9" t="s">
        <v>13</v>
      </c>
    </row>
    <row r="407" spans="1:17" x14ac:dyDescent="0.3">
      <c r="B407" s="8">
        <f t="shared" si="26"/>
        <v>1563255</v>
      </c>
      <c r="C407" s="8">
        <f t="shared" si="26"/>
        <v>1562460</v>
      </c>
      <c r="D407" s="8">
        <f t="shared" si="26"/>
        <v>1367419</v>
      </c>
      <c r="E407" s="8">
        <f t="shared" si="26"/>
        <v>2034291</v>
      </c>
      <c r="F407" s="8">
        <f t="shared" si="26"/>
        <v>2040948</v>
      </c>
      <c r="G407" s="8">
        <f t="shared" si="26"/>
        <v>2212349</v>
      </c>
      <c r="H407" s="8">
        <f t="shared" si="26"/>
        <v>2498526</v>
      </c>
      <c r="I407" s="8">
        <f t="shared" si="26"/>
        <v>1268336</v>
      </c>
      <c r="J407" s="8">
        <f t="shared" si="26"/>
        <v>3022525</v>
      </c>
      <c r="K407" s="8">
        <f t="shared" si="26"/>
        <v>4001785</v>
      </c>
      <c r="L407" s="8">
        <f t="shared" si="26"/>
        <v>4590243</v>
      </c>
      <c r="M407" s="8">
        <f t="shared" si="26"/>
        <v>5339799</v>
      </c>
      <c r="N407" s="8">
        <f t="shared" si="26"/>
        <v>3860516</v>
      </c>
      <c r="O407" s="8" t="str">
        <f t="shared" si="26"/>
        <v/>
      </c>
      <c r="P407" s="6"/>
      <c r="Q407" s="9" t="s">
        <v>14</v>
      </c>
    </row>
    <row r="408" spans="1:17" x14ac:dyDescent="0.3">
      <c r="B408" s="8">
        <f t="shared" si="26"/>
        <v>1256664</v>
      </c>
      <c r="C408" s="8">
        <f t="shared" si="26"/>
        <v>1219374.46</v>
      </c>
      <c r="D408" s="8">
        <f t="shared" si="26"/>
        <v>1494799.14</v>
      </c>
      <c r="E408" s="8">
        <f t="shared" si="26"/>
        <v>1866713.72</v>
      </c>
      <c r="F408" s="8">
        <f t="shared" si="26"/>
        <v>2189951.7599999998</v>
      </c>
      <c r="G408" s="8">
        <f t="shared" si="26"/>
        <v>2536604.4300000002</v>
      </c>
      <c r="H408" s="8">
        <f t="shared" si="26"/>
        <v>2673875.2599999998</v>
      </c>
      <c r="I408" s="8">
        <f t="shared" si="26"/>
        <v>2780537.2</v>
      </c>
      <c r="J408" s="8">
        <f t="shared" si="26"/>
        <v>3719536.71</v>
      </c>
      <c r="K408" s="8">
        <f t="shared" si="26"/>
        <v>4510227.54</v>
      </c>
      <c r="L408" s="8">
        <f t="shared" si="26"/>
        <v>5625902.2599999998</v>
      </c>
      <c r="M408" s="8">
        <f t="shared" si="26"/>
        <v>5683983.3700000001</v>
      </c>
      <c r="N408" s="8">
        <f>IFERROR(VLOOKUP($B$404,$4:$126,MATCH($Q408&amp;"/"&amp;N$348,$2:$2,0),FALSE),IFERROR(VLOOKUP($B$404,$4:$126,MATCH($Q407&amp;"/"&amp;N$348,$2:$2,0),FALSE),IFERROR(VLOOKUP($B$404,$4:$126,MATCH($Q406&amp;"/"&amp;N$348,$2:$2,0),FALSE),IFERROR(VLOOKUP($B$404,$4:$126,MATCH($Q405&amp;"/"&amp;N$348,$2:$2,0),FALSE),""))))</f>
        <v>4294169.57</v>
      </c>
      <c r="O408" s="8">
        <f>IFERROR(VLOOKUP($B$404,$4:$126,MATCH($Q408&amp;"/"&amp;O$348,$2:$2,0),FALSE),IFERROR(VLOOKUP($B$404,$4:$126,MATCH($Q407&amp;"/"&amp;O$348,$2:$2,0),FALSE),IFERROR(VLOOKUP($B$404,$4:$126,MATCH($Q406&amp;"/"&amp;O$348,$2:$2,0),FALSE),IFERROR(VLOOKUP($B$404,$4:$126,MATCH($Q405&amp;"/"&amp;O$348,$2:$2,0),FALSE),""))))</f>
        <v>5134991</v>
      </c>
      <c r="P408" s="6"/>
      <c r="Q408" s="9" t="s">
        <v>15</v>
      </c>
    </row>
    <row r="409" spans="1:17" x14ac:dyDescent="0.3">
      <c r="A409" s="84"/>
      <c r="B409" s="12">
        <f t="shared" ref="B409:M409" si="27">+B408/B$402</f>
        <v>5.3467792210046668E-2</v>
      </c>
      <c r="C409" s="12">
        <f t="shared" si="27"/>
        <v>5.0077761254398813E-2</v>
      </c>
      <c r="D409" s="12">
        <f t="shared" si="27"/>
        <v>5.9409407985147281E-2</v>
      </c>
      <c r="E409" s="12">
        <f t="shared" si="27"/>
        <v>7.034523093749967E-2</v>
      </c>
      <c r="F409" s="12">
        <f t="shared" si="27"/>
        <v>7.8205704747518062E-2</v>
      </c>
      <c r="G409" s="12">
        <f t="shared" si="27"/>
        <v>7.5823938698919902E-2</v>
      </c>
      <c r="H409" s="12">
        <f t="shared" si="27"/>
        <v>7.5284566306423953E-2</v>
      </c>
      <c r="I409" s="12">
        <f t="shared" si="27"/>
        <v>7.4132584764336276E-2</v>
      </c>
      <c r="J409" s="12">
        <f t="shared" si="27"/>
        <v>6.0241542594379582E-2</v>
      </c>
      <c r="K409" s="12">
        <f t="shared" si="27"/>
        <v>5.53632748134694E-2</v>
      </c>
      <c r="L409" s="12">
        <f t="shared" si="27"/>
        <v>7.0710315571355542E-2</v>
      </c>
      <c r="M409" s="12">
        <f t="shared" si="27"/>
        <v>7.2679527887120482E-2</v>
      </c>
      <c r="N409" s="12">
        <f>+N408/N$402</f>
        <v>5.528710106550204E-2</v>
      </c>
      <c r="O409" s="12">
        <f>+O408/O$402</f>
        <v>6.5928527778472162E-2</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4146918</v>
      </c>
      <c r="C411" s="8">
        <f t="shared" si="28"/>
        <v>5490409</v>
      </c>
      <c r="D411" s="8">
        <f t="shared" si="28"/>
        <v>3844682</v>
      </c>
      <c r="E411" s="8">
        <f t="shared" si="28"/>
        <v>4252792</v>
      </c>
      <c r="F411" s="8">
        <f t="shared" si="28"/>
        <v>5132758</v>
      </c>
      <c r="G411" s="8">
        <f t="shared" si="28"/>
        <v>8728481</v>
      </c>
      <c r="H411" s="8">
        <f t="shared" si="28"/>
        <v>5940803</v>
      </c>
      <c r="I411" s="8">
        <f t="shared" si="28"/>
        <v>6097625</v>
      </c>
      <c r="J411" s="8">
        <f t="shared" si="28"/>
        <v>6748209</v>
      </c>
      <c r="K411" s="8">
        <f t="shared" si="28"/>
        <v>43199538</v>
      </c>
      <c r="L411" s="8">
        <f t="shared" si="28"/>
        <v>15315429</v>
      </c>
      <c r="M411" s="8">
        <f t="shared" si="28"/>
        <v>15708609</v>
      </c>
      <c r="N411" s="8">
        <f t="shared" si="28"/>
        <v>17153164</v>
      </c>
      <c r="O411" s="8">
        <f t="shared" si="28"/>
        <v>22044486</v>
      </c>
      <c r="P411" s="6"/>
      <c r="Q411" s="9" t="s">
        <v>12</v>
      </c>
    </row>
    <row r="412" spans="1:17" x14ac:dyDescent="0.3">
      <c r="B412" s="8">
        <f t="shared" si="28"/>
        <v>4556830</v>
      </c>
      <c r="C412" s="8">
        <f t="shared" si="28"/>
        <v>3605294</v>
      </c>
      <c r="D412" s="8">
        <f t="shared" si="28"/>
        <v>3680493</v>
      </c>
      <c r="E412" s="8">
        <f t="shared" si="28"/>
        <v>4171037</v>
      </c>
      <c r="F412" s="8">
        <f t="shared" si="28"/>
        <v>8781598</v>
      </c>
      <c r="G412" s="8">
        <f t="shared" si="28"/>
        <v>5372520</v>
      </c>
      <c r="H412" s="8">
        <f t="shared" si="28"/>
        <v>5824658</v>
      </c>
      <c r="I412" s="8">
        <f t="shared" si="28"/>
        <v>6664977</v>
      </c>
      <c r="J412" s="8">
        <f t="shared" si="28"/>
        <v>10815292</v>
      </c>
      <c r="K412" s="8">
        <f t="shared" si="28"/>
        <v>12884070</v>
      </c>
      <c r="L412" s="8">
        <f t="shared" si="28"/>
        <v>15232298</v>
      </c>
      <c r="M412" s="8">
        <f t="shared" si="28"/>
        <v>15897077</v>
      </c>
      <c r="N412" s="8">
        <f t="shared" si="28"/>
        <v>13492562</v>
      </c>
      <c r="O412" s="8">
        <f t="shared" si="28"/>
        <v>19016907</v>
      </c>
      <c r="P412" s="6"/>
      <c r="Q412" s="9" t="s">
        <v>13</v>
      </c>
    </row>
    <row r="413" spans="1:17" x14ac:dyDescent="0.3">
      <c r="B413" s="8">
        <f t="shared" si="28"/>
        <v>6816665</v>
      </c>
      <c r="C413" s="8">
        <f t="shared" si="28"/>
        <v>3257298</v>
      </c>
      <c r="D413" s="8">
        <f t="shared" si="28"/>
        <v>3432142</v>
      </c>
      <c r="E413" s="8">
        <f t="shared" si="28"/>
        <v>4175584</v>
      </c>
      <c r="F413" s="8">
        <f t="shared" si="28"/>
        <v>9125984</v>
      </c>
      <c r="G413" s="8">
        <f t="shared" si="28"/>
        <v>4996197</v>
      </c>
      <c r="H413" s="8">
        <f t="shared" si="28"/>
        <v>5533200</v>
      </c>
      <c r="I413" s="8">
        <f t="shared" si="28"/>
        <v>5399166</v>
      </c>
      <c r="J413" s="8">
        <f t="shared" si="28"/>
        <v>27026372</v>
      </c>
      <c r="K413" s="8">
        <f t="shared" si="28"/>
        <v>14742904</v>
      </c>
      <c r="L413" s="8">
        <f t="shared" si="28"/>
        <v>14856913</v>
      </c>
      <c r="M413" s="8">
        <f t="shared" si="28"/>
        <v>15846628</v>
      </c>
      <c r="N413" s="8">
        <f t="shared" si="28"/>
        <v>11290298</v>
      </c>
      <c r="O413" s="8" t="str">
        <f t="shared" si="28"/>
        <v/>
      </c>
      <c r="P413" s="6"/>
      <c r="Q413" s="9" t="s">
        <v>14</v>
      </c>
    </row>
    <row r="414" spans="1:17" x14ac:dyDescent="0.3">
      <c r="B414" s="8">
        <f t="shared" si="28"/>
        <v>6623608</v>
      </c>
      <c r="C414" s="8">
        <f t="shared" si="28"/>
        <v>3203029.61</v>
      </c>
      <c r="D414" s="8">
        <f t="shared" si="28"/>
        <v>3710922.41</v>
      </c>
      <c r="E414" s="8">
        <f t="shared" si="28"/>
        <v>4269435.26</v>
      </c>
      <c r="F414" s="8">
        <f t="shared" si="28"/>
        <v>8520748.75</v>
      </c>
      <c r="G414" s="8">
        <f t="shared" si="28"/>
        <v>5705989.3799999999</v>
      </c>
      <c r="H414" s="8">
        <f t="shared" si="28"/>
        <v>5931180.9900000002</v>
      </c>
      <c r="I414" s="8">
        <f t="shared" si="28"/>
        <v>7058943.7000000002</v>
      </c>
      <c r="J414" s="8">
        <f t="shared" si="28"/>
        <v>28470821.059999999</v>
      </c>
      <c r="K414" s="8">
        <f t="shared" si="28"/>
        <v>13627101.1</v>
      </c>
      <c r="L414" s="8">
        <f t="shared" si="28"/>
        <v>13580127.359999999</v>
      </c>
      <c r="M414" s="8">
        <f t="shared" si="28"/>
        <v>15413651.199999999</v>
      </c>
      <c r="N414" s="8">
        <f>IFERROR(VLOOKUP($B$410,$4:$126,MATCH($Q414&amp;"/"&amp;N$348,$2:$2,0),FALSE),IFERROR(VLOOKUP($B$410,$4:$126,MATCH($Q413&amp;"/"&amp;N$348,$2:$2,0),FALSE),IFERROR(VLOOKUP($B$410,$4:$126,MATCH($Q412&amp;"/"&amp;N$348,$2:$2,0),FALSE),IFERROR(VLOOKUP($B$410,$4:$126,MATCH($Q411&amp;"/"&amp;N$348,$2:$2,0),FALSE),""))))</f>
        <v>11961497.66</v>
      </c>
      <c r="O414" s="8">
        <f>IFERROR(VLOOKUP($B$410,$4:$126,MATCH($Q414&amp;"/"&amp;O$348,$2:$2,0),FALSE),IFERROR(VLOOKUP($B$410,$4:$126,MATCH($Q413&amp;"/"&amp;O$348,$2:$2,0),FALSE),IFERROR(VLOOKUP($B$410,$4:$126,MATCH($Q412&amp;"/"&amp;O$348,$2:$2,0),FALSE),IFERROR(VLOOKUP($B$410,$4:$126,MATCH($Q411&amp;"/"&amp;O$348,$2:$2,0),FALSE),""))))</f>
        <v>19016907</v>
      </c>
      <c r="P414" s="6"/>
      <c r="Q414" s="9" t="s">
        <v>15</v>
      </c>
    </row>
    <row r="415" spans="1:17" x14ac:dyDescent="0.3">
      <c r="B415" s="12">
        <f t="shared" ref="B415:M415" si="29">+B414/B$402</f>
        <v>0.28181733241725931</v>
      </c>
      <c r="C415" s="12">
        <f t="shared" si="29"/>
        <v>0.1315433095919937</v>
      </c>
      <c r="D415" s="12">
        <f t="shared" si="29"/>
        <v>0.14748717573982281</v>
      </c>
      <c r="E415" s="12">
        <f t="shared" si="29"/>
        <v>0.16088937801207348</v>
      </c>
      <c r="F415" s="12">
        <f t="shared" si="29"/>
        <v>0.30428577155977338</v>
      </c>
      <c r="G415" s="12">
        <f t="shared" si="29"/>
        <v>0.17056289260119598</v>
      </c>
      <c r="H415" s="12">
        <f t="shared" si="29"/>
        <v>0.16699596843461437</v>
      </c>
      <c r="I415" s="12">
        <f t="shared" si="29"/>
        <v>0.18820023058383376</v>
      </c>
      <c r="J415" s="12">
        <f t="shared" si="29"/>
        <v>0.46111285176237693</v>
      </c>
      <c r="K415" s="12">
        <f t="shared" si="29"/>
        <v>0.167273366236913</v>
      </c>
      <c r="L415" s="12">
        <f t="shared" si="29"/>
        <v>0.17068463808057688</v>
      </c>
      <c r="M415" s="12">
        <f t="shared" si="29"/>
        <v>0.19709010729085719</v>
      </c>
      <c r="N415" s="12">
        <f>+N414/N$402</f>
        <v>0.15400335716672364</v>
      </c>
      <c r="O415" s="12">
        <f>+O414/O$402</f>
        <v>0.24415947007699168</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1649299</v>
      </c>
      <c r="C417" s="8">
        <f t="shared" si="30"/>
        <v>2019604</v>
      </c>
      <c r="D417" s="8">
        <f t="shared" si="30"/>
        <v>86302</v>
      </c>
      <c r="E417" s="8">
        <f t="shared" si="30"/>
        <v>57817</v>
      </c>
      <c r="F417" s="8">
        <f t="shared" si="30"/>
        <v>310842</v>
      </c>
      <c r="G417" s="8">
        <f t="shared" si="30"/>
        <v>4221730</v>
      </c>
      <c r="H417" s="8">
        <f t="shared" si="30"/>
        <v>275000</v>
      </c>
      <c r="I417" s="8">
        <f t="shared" si="30"/>
        <v>744883</v>
      </c>
      <c r="J417" s="8">
        <f t="shared" si="30"/>
        <v>1251440</v>
      </c>
      <c r="K417" s="8">
        <f t="shared" si="30"/>
        <v>32842585</v>
      </c>
      <c r="L417" s="8">
        <f t="shared" si="30"/>
        <v>5774315</v>
      </c>
      <c r="M417" s="8">
        <f t="shared" si="30"/>
        <v>5049904</v>
      </c>
      <c r="N417" s="8">
        <f t="shared" si="30"/>
        <v>8367457</v>
      </c>
      <c r="O417" s="8">
        <f t="shared" si="30"/>
        <v>10727877</v>
      </c>
      <c r="P417" s="6"/>
      <c r="Q417" s="9" t="s">
        <v>12</v>
      </c>
    </row>
    <row r="418" spans="2:17" x14ac:dyDescent="0.3">
      <c r="B418" s="8">
        <f t="shared" si="30"/>
        <v>1390014</v>
      </c>
      <c r="C418" s="8">
        <f t="shared" si="30"/>
        <v>120334</v>
      </c>
      <c r="D418" s="8">
        <f t="shared" si="30"/>
        <v>56332</v>
      </c>
      <c r="E418" s="8">
        <f t="shared" si="30"/>
        <v>51561</v>
      </c>
      <c r="F418" s="8">
        <f t="shared" si="30"/>
        <v>4341356</v>
      </c>
      <c r="G418" s="8">
        <f t="shared" si="30"/>
        <v>235476</v>
      </c>
      <c r="H418" s="8">
        <f t="shared" si="30"/>
        <v>397500</v>
      </c>
      <c r="I418" s="8">
        <f t="shared" si="30"/>
        <v>973627</v>
      </c>
      <c r="J418" s="8">
        <f t="shared" si="30"/>
        <v>5386709</v>
      </c>
      <c r="K418" s="8">
        <f t="shared" si="30"/>
        <v>4569401</v>
      </c>
      <c r="L418" s="8">
        <f t="shared" si="30"/>
        <v>7193841</v>
      </c>
      <c r="M418" s="8">
        <f t="shared" si="30"/>
        <v>7233967</v>
      </c>
      <c r="N418" s="8">
        <f t="shared" si="30"/>
        <v>6483893</v>
      </c>
      <c r="O418" s="8">
        <f t="shared" si="30"/>
        <v>10099099</v>
      </c>
      <c r="P418" s="6"/>
      <c r="Q418" s="9" t="s">
        <v>13</v>
      </c>
    </row>
    <row r="419" spans="2:17" x14ac:dyDescent="0.3">
      <c r="B419" s="8">
        <f t="shared" si="30"/>
        <v>3619063</v>
      </c>
      <c r="C419" s="8">
        <f t="shared" si="30"/>
        <v>119933</v>
      </c>
      <c r="D419" s="8">
        <f t="shared" si="30"/>
        <v>355298</v>
      </c>
      <c r="E419" s="8">
        <f t="shared" si="30"/>
        <v>51687</v>
      </c>
      <c r="F419" s="8">
        <f t="shared" si="30"/>
        <v>4881799</v>
      </c>
      <c r="G419" s="8">
        <f t="shared" si="30"/>
        <v>190476</v>
      </c>
      <c r="H419" s="8">
        <f t="shared" si="30"/>
        <v>444950</v>
      </c>
      <c r="I419" s="8">
        <f t="shared" si="30"/>
        <v>1321507</v>
      </c>
      <c r="J419" s="8">
        <f t="shared" si="30"/>
        <v>20696684</v>
      </c>
      <c r="K419" s="8">
        <f t="shared" si="30"/>
        <v>6228402</v>
      </c>
      <c r="L419" s="8">
        <f t="shared" si="30"/>
        <v>6840061</v>
      </c>
      <c r="M419" s="8">
        <f t="shared" si="30"/>
        <v>6937770</v>
      </c>
      <c r="N419" s="8">
        <f t="shared" si="30"/>
        <v>3919935</v>
      </c>
      <c r="O419" s="8" t="str">
        <f t="shared" si="30"/>
        <v/>
      </c>
      <c r="P419" s="6"/>
      <c r="Q419" s="9" t="s">
        <v>14</v>
      </c>
    </row>
    <row r="420" spans="2:17" x14ac:dyDescent="0.3">
      <c r="B420" s="8">
        <f t="shared" si="30"/>
        <v>3516834</v>
      </c>
      <c r="C420" s="8">
        <f t="shared" si="30"/>
        <v>125779.57</v>
      </c>
      <c r="D420" s="8">
        <f t="shared" si="30"/>
        <v>55164.7</v>
      </c>
      <c r="E420" s="8">
        <f t="shared" si="30"/>
        <v>239844.51</v>
      </c>
      <c r="F420" s="8">
        <f t="shared" si="30"/>
        <v>4382493.24</v>
      </c>
      <c r="G420" s="8">
        <f t="shared" si="30"/>
        <v>312976.28999999998</v>
      </c>
      <c r="H420" s="8">
        <f t="shared" si="30"/>
        <v>658376.04</v>
      </c>
      <c r="I420" s="8">
        <f t="shared" si="30"/>
        <v>1278353.5</v>
      </c>
      <c r="J420" s="8">
        <f t="shared" si="30"/>
        <v>20960952.57</v>
      </c>
      <c r="K420" s="8">
        <f t="shared" si="30"/>
        <v>5378356.79</v>
      </c>
      <c r="L420" s="8">
        <f t="shared" si="30"/>
        <v>4560514.66</v>
      </c>
      <c r="M420" s="8">
        <f t="shared" si="30"/>
        <v>6253662.0300000003</v>
      </c>
      <c r="N420" s="8">
        <f>IFERROR(VLOOKUP($B$416,$4:$126,MATCH($Q420&amp;"/"&amp;N$348,$2:$2,0),FALSE),IFERROR(VLOOKUP($B$416,$4:$126,MATCH($Q419&amp;"/"&amp;N$348,$2:$2,0),FALSE),IFERROR(VLOOKUP($B$416,$4:$126,MATCH($Q418&amp;"/"&amp;N$348,$2:$2,0),FALSE),IFERROR(VLOOKUP($B$416,$4:$126,MATCH($Q417&amp;"/"&amp;N$348,$2:$2,0),FALSE),""))))</f>
        <v>4332908.8099999996</v>
      </c>
      <c r="O420" s="8">
        <f>IFERROR(VLOOKUP($B$416,$4:$126,MATCH($Q420&amp;"/"&amp;O$348,$2:$2,0),FALSE),IFERROR(VLOOKUP($B$416,$4:$126,MATCH($Q419&amp;"/"&amp;O$348,$2:$2,0),FALSE),IFERROR(VLOOKUP($B$416,$4:$126,MATCH($Q418&amp;"/"&amp;O$348,$2:$2,0),FALSE),IFERROR(VLOOKUP($B$416,$4:$126,MATCH($Q417&amp;"/"&amp;O$348,$2:$2,0),FALSE),""))))</f>
        <v>10099099</v>
      </c>
      <c r="P420" s="6"/>
      <c r="Q420" s="9" t="s">
        <v>15</v>
      </c>
    </row>
    <row r="421" spans="2:17" x14ac:dyDescent="0.3">
      <c r="B421" s="12">
        <f t="shared" ref="B421:M421" si="31">+B420/B$402</f>
        <v>0.14963216066444751</v>
      </c>
      <c r="C421" s="12">
        <f t="shared" si="31"/>
        <v>5.1655660207455415E-3</v>
      </c>
      <c r="D421" s="12">
        <f t="shared" si="31"/>
        <v>2.1924699318988466E-3</v>
      </c>
      <c r="E421" s="12">
        <f t="shared" si="31"/>
        <v>9.0382993729972959E-3</v>
      </c>
      <c r="F421" s="12">
        <f t="shared" si="31"/>
        <v>0.15650389138500195</v>
      </c>
      <c r="G421" s="12">
        <f t="shared" si="31"/>
        <v>9.3554575346915143E-3</v>
      </c>
      <c r="H421" s="12">
        <f t="shared" si="31"/>
        <v>1.8536973425581877E-2</v>
      </c>
      <c r="I421" s="12">
        <f t="shared" si="31"/>
        <v>3.4082496431817544E-2</v>
      </c>
      <c r="J421" s="12">
        <f t="shared" si="31"/>
        <v>0.33948317102761572</v>
      </c>
      <c r="K421" s="12">
        <f t="shared" si="31"/>
        <v>6.6019605966411876E-2</v>
      </c>
      <c r="L421" s="12">
        <f t="shared" si="31"/>
        <v>5.7319771278143972E-2</v>
      </c>
      <c r="M421" s="12">
        <f t="shared" si="31"/>
        <v>7.9963851812960438E-2</v>
      </c>
      <c r="N421" s="12">
        <f>+N420/N$402</f>
        <v>5.5785865784073858E-2</v>
      </c>
      <c r="O421" s="12">
        <f>+O420/O$402</f>
        <v>0.12966307612983943</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424319</v>
      </c>
      <c r="C423" s="8">
        <f t="shared" si="32"/>
        <v>335029</v>
      </c>
      <c r="D423" s="8">
        <f t="shared" si="32"/>
        <v>4126220</v>
      </c>
      <c r="E423" s="8">
        <f t="shared" si="32"/>
        <v>4086653</v>
      </c>
      <c r="F423" s="8">
        <f t="shared" si="32"/>
        <v>4309963</v>
      </c>
      <c r="G423" s="8">
        <f t="shared" si="32"/>
        <v>1066500</v>
      </c>
      <c r="H423" s="8">
        <f t="shared" si="32"/>
        <v>7541624</v>
      </c>
      <c r="I423" s="8">
        <f t="shared" si="32"/>
        <v>7387602</v>
      </c>
      <c r="J423" s="8">
        <f t="shared" si="32"/>
        <v>7019986</v>
      </c>
      <c r="K423" s="8">
        <f t="shared" si="32"/>
        <v>13699314</v>
      </c>
      <c r="L423" s="8">
        <f t="shared" si="32"/>
        <v>26421746</v>
      </c>
      <c r="M423" s="8">
        <f t="shared" si="32"/>
        <v>26459330</v>
      </c>
      <c r="N423" s="8">
        <f t="shared" si="32"/>
        <v>25926901</v>
      </c>
      <c r="O423" s="8">
        <f t="shared" si="32"/>
        <v>16230532</v>
      </c>
      <c r="P423" s="6"/>
      <c r="Q423" s="9" t="s">
        <v>12</v>
      </c>
    </row>
    <row r="424" spans="2:17" x14ac:dyDescent="0.3">
      <c r="B424" s="8">
        <f t="shared" si="32"/>
        <v>396319</v>
      </c>
      <c r="C424" s="8">
        <f t="shared" si="32"/>
        <v>4294106</v>
      </c>
      <c r="D424" s="8">
        <f t="shared" si="32"/>
        <v>4126891</v>
      </c>
      <c r="E424" s="8">
        <f t="shared" si="32"/>
        <v>4087354</v>
      </c>
      <c r="F424" s="8">
        <f t="shared" si="32"/>
        <v>313476</v>
      </c>
      <c r="G424" s="8">
        <f t="shared" si="32"/>
        <v>7388582</v>
      </c>
      <c r="H424" s="8">
        <f t="shared" si="32"/>
        <v>7466916</v>
      </c>
      <c r="I424" s="8">
        <f t="shared" si="32"/>
        <v>7224062</v>
      </c>
      <c r="J424" s="8">
        <f t="shared" si="32"/>
        <v>6371371</v>
      </c>
      <c r="K424" s="8">
        <f t="shared" si="32"/>
        <v>26574480</v>
      </c>
      <c r="L424" s="8">
        <f t="shared" si="32"/>
        <v>26391590</v>
      </c>
      <c r="M424" s="8">
        <f t="shared" si="32"/>
        <v>23364518</v>
      </c>
      <c r="N424" s="8">
        <f t="shared" si="32"/>
        <v>28746720</v>
      </c>
      <c r="O424" s="8">
        <f t="shared" si="32"/>
        <v>16273503</v>
      </c>
      <c r="P424" s="6"/>
      <c r="Q424" s="9" t="s">
        <v>13</v>
      </c>
    </row>
    <row r="425" spans="2:17" x14ac:dyDescent="0.3">
      <c r="B425" s="8">
        <f t="shared" si="32"/>
        <v>396319</v>
      </c>
      <c r="C425" s="8">
        <f t="shared" si="32"/>
        <v>4234615</v>
      </c>
      <c r="D425" s="8">
        <f t="shared" si="32"/>
        <v>4127569</v>
      </c>
      <c r="E425" s="8">
        <f t="shared" si="32"/>
        <v>4318064</v>
      </c>
      <c r="F425" s="8">
        <f t="shared" si="32"/>
        <v>597476</v>
      </c>
      <c r="G425" s="8">
        <f t="shared" si="32"/>
        <v>7434919</v>
      </c>
      <c r="H425" s="8">
        <f t="shared" si="32"/>
        <v>7594422</v>
      </c>
      <c r="I425" s="8">
        <f t="shared" si="32"/>
        <v>7196207</v>
      </c>
      <c r="J425" s="8">
        <f t="shared" si="32"/>
        <v>6574148</v>
      </c>
      <c r="K425" s="8">
        <f t="shared" si="32"/>
        <v>26547236</v>
      </c>
      <c r="L425" s="8">
        <f t="shared" si="32"/>
        <v>26287333</v>
      </c>
      <c r="M425" s="8">
        <f t="shared" si="32"/>
        <v>23461830</v>
      </c>
      <c r="N425" s="8">
        <f t="shared" si="32"/>
        <v>28649234</v>
      </c>
      <c r="O425" s="8" t="str">
        <f t="shared" si="32"/>
        <v/>
      </c>
      <c r="P425" s="6"/>
      <c r="Q425" s="9" t="s">
        <v>14</v>
      </c>
    </row>
    <row r="426" spans="2:17" x14ac:dyDescent="0.3">
      <c r="B426" s="8">
        <f t="shared" si="32"/>
        <v>372319</v>
      </c>
      <c r="C426" s="8">
        <f t="shared" si="32"/>
        <v>4165270.88</v>
      </c>
      <c r="D426" s="8">
        <f t="shared" si="32"/>
        <v>4128253.94</v>
      </c>
      <c r="E426" s="8">
        <f t="shared" si="32"/>
        <v>4340781.67</v>
      </c>
      <c r="F426" s="8">
        <f t="shared" si="32"/>
        <v>780476.29</v>
      </c>
      <c r="G426" s="8">
        <f t="shared" si="32"/>
        <v>7365621.04</v>
      </c>
      <c r="H426" s="8">
        <f t="shared" si="32"/>
        <v>7442186.8499999996</v>
      </c>
      <c r="I426" s="8">
        <f t="shared" si="32"/>
        <v>7041390.8399999999</v>
      </c>
      <c r="J426" s="8">
        <f t="shared" si="32"/>
        <v>6413502.2599999998</v>
      </c>
      <c r="K426" s="8">
        <f t="shared" si="32"/>
        <v>26409834.07</v>
      </c>
      <c r="L426" s="8">
        <f t="shared" si="32"/>
        <v>26336978.079999998</v>
      </c>
      <c r="M426" s="8">
        <f t="shared" si="32"/>
        <v>24480958.390000001</v>
      </c>
      <c r="N426" s="8">
        <f>IFERROR(VLOOKUP($B$422,$4:$126,MATCH($Q426&amp;"/"&amp;N$348,$2:$2,0),FALSE),IFERROR(VLOOKUP($B$422,$4:$126,MATCH($Q425&amp;"/"&amp;N$348,$2:$2,0),FALSE),IFERROR(VLOOKUP($B$422,$4:$126,MATCH($Q424&amp;"/"&amp;N$348,$2:$2,0),FALSE),IFERROR(VLOOKUP($B$422,$4:$126,MATCH($Q423&amp;"/"&amp;N$348,$2:$2,0),FALSE),""))))</f>
        <v>25519074.969999999</v>
      </c>
      <c r="O426" s="8">
        <f>IFERROR(VLOOKUP($B$422,$4:$126,MATCH($Q426&amp;"/"&amp;O$348,$2:$2,0),FALSE),IFERROR(VLOOKUP($B$422,$4:$126,MATCH($Q425&amp;"/"&amp;O$348,$2:$2,0),FALSE),IFERROR(VLOOKUP($B$422,$4:$126,MATCH($Q424&amp;"/"&amp;O$348,$2:$2,0),FALSE),IFERROR(VLOOKUP($B$422,$4:$126,MATCH($Q423&amp;"/"&amp;O$348,$2:$2,0),FALSE),""))))</f>
        <v>16273503</v>
      </c>
      <c r="P426" s="6"/>
      <c r="Q426" s="9" t="s">
        <v>15</v>
      </c>
    </row>
    <row r="427" spans="2:17" x14ac:dyDescent="0.3">
      <c r="B427" s="12">
        <f t="shared" ref="B427:M427" si="33">+B426/B$402</f>
        <v>1.5841207297935141E-2</v>
      </c>
      <c r="C427" s="12">
        <f t="shared" si="33"/>
        <v>0.17106102147533878</v>
      </c>
      <c r="D427" s="12">
        <f t="shared" si="33"/>
        <v>0.16407363104835057</v>
      </c>
      <c r="E427" s="12">
        <f t="shared" si="33"/>
        <v>0.1635779957868502</v>
      </c>
      <c r="F427" s="12">
        <f t="shared" si="33"/>
        <v>2.7871709054531086E-2</v>
      </c>
      <c r="G427" s="12">
        <f t="shared" si="33"/>
        <v>0.22017244455274984</v>
      </c>
      <c r="H427" s="12">
        <f t="shared" si="33"/>
        <v>0.20953924730715426</v>
      </c>
      <c r="I427" s="12">
        <f t="shared" si="33"/>
        <v>0.187732249475073</v>
      </c>
      <c r="J427" s="12">
        <f t="shared" si="33"/>
        <v>0.10387295507427313</v>
      </c>
      <c r="K427" s="12">
        <f t="shared" si="33"/>
        <v>0.32418207028985885</v>
      </c>
      <c r="L427" s="12">
        <f t="shared" si="33"/>
        <v>0.33102175351917218</v>
      </c>
      <c r="M427" s="12">
        <f t="shared" si="33"/>
        <v>0.31303126384928903</v>
      </c>
      <c r="N427" s="12">
        <f>+N426/N$402</f>
        <v>0.32855611637258036</v>
      </c>
      <c r="O427" s="12">
        <f>+O426/O$402</f>
        <v>0.20893670399588821</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2073618</v>
      </c>
      <c r="C429" s="8">
        <f t="shared" si="34"/>
        <v>2354633</v>
      </c>
      <c r="D429" s="8">
        <f t="shared" si="34"/>
        <v>4212522</v>
      </c>
      <c r="E429" s="8">
        <f t="shared" si="34"/>
        <v>4144470</v>
      </c>
      <c r="F429" s="8">
        <f t="shared" si="34"/>
        <v>4620805</v>
      </c>
      <c r="G429" s="8">
        <f t="shared" si="34"/>
        <v>5288230</v>
      </c>
      <c r="H429" s="8">
        <f t="shared" si="34"/>
        <v>7816624</v>
      </c>
      <c r="I429" s="8">
        <f t="shared" si="34"/>
        <v>8132485</v>
      </c>
      <c r="J429" s="8">
        <f t="shared" si="34"/>
        <v>8271426</v>
      </c>
      <c r="K429" s="8">
        <f t="shared" si="34"/>
        <v>46541899</v>
      </c>
      <c r="L429" s="8">
        <f t="shared" si="34"/>
        <v>32196061</v>
      </c>
      <c r="M429" s="8">
        <f t="shared" si="34"/>
        <v>31509234</v>
      </c>
      <c r="N429" s="8">
        <f t="shared" si="34"/>
        <v>34294358</v>
      </c>
      <c r="O429" s="8">
        <f t="shared" si="34"/>
        <v>26958409</v>
      </c>
      <c r="P429" s="6"/>
      <c r="Q429" s="9" t="s">
        <v>12</v>
      </c>
    </row>
    <row r="430" spans="2:17" x14ac:dyDescent="0.3">
      <c r="B430" s="8">
        <f t="shared" si="34"/>
        <v>1786333</v>
      </c>
      <c r="C430" s="8">
        <f t="shared" si="34"/>
        <v>4414440</v>
      </c>
      <c r="D430" s="8">
        <f t="shared" si="34"/>
        <v>4183223</v>
      </c>
      <c r="E430" s="8">
        <f t="shared" si="34"/>
        <v>4138915</v>
      </c>
      <c r="F430" s="8">
        <f t="shared" si="34"/>
        <v>4654832</v>
      </c>
      <c r="G430" s="8">
        <f t="shared" si="34"/>
        <v>7624058</v>
      </c>
      <c r="H430" s="8">
        <f t="shared" si="34"/>
        <v>7864416</v>
      </c>
      <c r="I430" s="8">
        <f t="shared" si="34"/>
        <v>8197689</v>
      </c>
      <c r="J430" s="8">
        <f t="shared" si="34"/>
        <v>11758080</v>
      </c>
      <c r="K430" s="8">
        <f t="shared" si="34"/>
        <v>31143881</v>
      </c>
      <c r="L430" s="8">
        <f t="shared" si="34"/>
        <v>33585431</v>
      </c>
      <c r="M430" s="8">
        <f t="shared" si="34"/>
        <v>30598485</v>
      </c>
      <c r="N430" s="8">
        <f t="shared" si="34"/>
        <v>35230613</v>
      </c>
      <c r="O430" s="8">
        <f t="shared" si="34"/>
        <v>26372602</v>
      </c>
      <c r="P430" s="6"/>
      <c r="Q430" s="9" t="s">
        <v>13</v>
      </c>
    </row>
    <row r="431" spans="2:17" x14ac:dyDescent="0.3">
      <c r="B431" s="8">
        <f t="shared" si="34"/>
        <v>4015382</v>
      </c>
      <c r="C431" s="8">
        <f t="shared" si="34"/>
        <v>4354548</v>
      </c>
      <c r="D431" s="8">
        <f t="shared" si="34"/>
        <v>4482867</v>
      </c>
      <c r="E431" s="8">
        <f t="shared" si="34"/>
        <v>4369751</v>
      </c>
      <c r="F431" s="8">
        <f t="shared" si="34"/>
        <v>5479275</v>
      </c>
      <c r="G431" s="8">
        <f t="shared" si="34"/>
        <v>7625395</v>
      </c>
      <c r="H431" s="8">
        <f t="shared" si="34"/>
        <v>8039372</v>
      </c>
      <c r="I431" s="8">
        <f t="shared" si="34"/>
        <v>8517714</v>
      </c>
      <c r="J431" s="8">
        <f t="shared" si="34"/>
        <v>27270832</v>
      </c>
      <c r="K431" s="8">
        <f t="shared" si="34"/>
        <v>32775638</v>
      </c>
      <c r="L431" s="8">
        <f t="shared" si="34"/>
        <v>33127394</v>
      </c>
      <c r="M431" s="8">
        <f t="shared" si="34"/>
        <v>30399600</v>
      </c>
      <c r="N431" s="8">
        <f t="shared" si="34"/>
        <v>32569169</v>
      </c>
      <c r="O431" s="8" t="str">
        <f t="shared" si="34"/>
        <v/>
      </c>
      <c r="P431" s="6"/>
      <c r="Q431" s="9" t="s">
        <v>14</v>
      </c>
    </row>
    <row r="432" spans="2:17" x14ac:dyDescent="0.3">
      <c r="B432" s="8">
        <f t="shared" si="34"/>
        <v>3889153</v>
      </c>
      <c r="C432" s="8">
        <f t="shared" si="34"/>
        <v>4291050.45</v>
      </c>
      <c r="D432" s="8">
        <f t="shared" si="34"/>
        <v>4183418.64</v>
      </c>
      <c r="E432" s="8">
        <f t="shared" si="34"/>
        <v>4580626.18</v>
      </c>
      <c r="F432" s="8">
        <f t="shared" si="34"/>
        <v>5162969.53</v>
      </c>
      <c r="G432" s="8">
        <f t="shared" si="34"/>
        <v>7678597.3300000001</v>
      </c>
      <c r="H432" s="8">
        <f t="shared" si="34"/>
        <v>8100562.8899999997</v>
      </c>
      <c r="I432" s="8">
        <f t="shared" si="34"/>
        <v>8319744.3399999999</v>
      </c>
      <c r="J432" s="8">
        <f t="shared" si="34"/>
        <v>27374454.829999998</v>
      </c>
      <c r="K432" s="8">
        <f t="shared" si="34"/>
        <v>31788190.859999999</v>
      </c>
      <c r="L432" s="8">
        <f t="shared" si="34"/>
        <v>30897492.739999998</v>
      </c>
      <c r="M432" s="8">
        <f t="shared" si="34"/>
        <v>30734620.420000002</v>
      </c>
      <c r="N432" s="8">
        <f>IFERROR(VLOOKUP($B$428,$4:$126,MATCH($Q432&amp;"/"&amp;N$348,$2:$2,0),FALSE),IFERROR(VLOOKUP($B$428,$4:$126,MATCH($Q431&amp;"/"&amp;N$348,$2:$2,0),FALSE),IFERROR(VLOOKUP($B$428,$4:$126,MATCH($Q430&amp;"/"&amp;N$348,$2:$2,0),FALSE),IFERROR(VLOOKUP($B$428,$4:$126,MATCH($Q429&amp;"/"&amp;N$348,$2:$2,0),FALSE),""))))</f>
        <v>29851983.779999997</v>
      </c>
      <c r="O432" s="8">
        <f>IFERROR(VLOOKUP($B$428,$4:$126,MATCH($Q432&amp;"/"&amp;O$348,$2:$2,0),FALSE),IFERROR(VLOOKUP($B$428,$4:$126,MATCH($Q431&amp;"/"&amp;O$348,$2:$2,0),FALSE),IFERROR(VLOOKUP($B$428,$4:$126,MATCH($Q430&amp;"/"&amp;O$348,$2:$2,0),FALSE),IFERROR(VLOOKUP($B$428,$4:$126,MATCH($Q429&amp;"/"&amp;O$348,$2:$2,0),FALSE),""))))</f>
        <v>26372602</v>
      </c>
      <c r="P432" s="6"/>
      <c r="Q432" s="9" t="s">
        <v>15</v>
      </c>
    </row>
    <row r="433" spans="1:17" s="87" customFormat="1" x14ac:dyDescent="0.3">
      <c r="A433" s="86"/>
      <c r="B433" s="13">
        <f t="shared" ref="B433:O433" si="35">+B432/B$457</f>
        <v>0.24549874083479545</v>
      </c>
      <c r="C433" s="13">
        <f t="shared" si="35"/>
        <v>0.26208827731183887</v>
      </c>
      <c r="D433" s="13">
        <f t="shared" si="35"/>
        <v>0.25297066443967364</v>
      </c>
      <c r="E433" s="13">
        <f t="shared" si="35"/>
        <v>0.26940612631381927</v>
      </c>
      <c r="F433" s="13">
        <f t="shared" si="35"/>
        <v>0.2925858169097772</v>
      </c>
      <c r="G433" s="13">
        <f t="shared" si="35"/>
        <v>0.39913591447202079</v>
      </c>
      <c r="H433" s="13">
        <f t="shared" si="35"/>
        <v>0.38765385905523336</v>
      </c>
      <c r="I433" s="13">
        <f t="shared" si="35"/>
        <v>0.37659734581868182</v>
      </c>
      <c r="J433" s="13">
        <f t="shared" si="35"/>
        <v>1.2362426503814801</v>
      </c>
      <c r="K433" s="13">
        <f t="shared" si="35"/>
        <v>0.92237038456024811</v>
      </c>
      <c r="L433" s="13">
        <f t="shared" si="35"/>
        <v>0.9354239101757803</v>
      </c>
      <c r="M433" s="13">
        <f t="shared" si="35"/>
        <v>0.97899952803230705</v>
      </c>
      <c r="N433" s="13">
        <f t="shared" si="35"/>
        <v>0.89473206035902675</v>
      </c>
      <c r="O433" s="13">
        <f t="shared" si="35"/>
        <v>0.76239646509586279</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1028268</v>
      </c>
      <c r="C435" s="8">
        <f t="shared" si="36"/>
        <v>1017290</v>
      </c>
      <c r="D435" s="8">
        <f t="shared" si="36"/>
        <v>4736939</v>
      </c>
      <c r="E435" s="8">
        <f t="shared" si="36"/>
        <v>4874009</v>
      </c>
      <c r="F435" s="8">
        <f t="shared" si="36"/>
        <v>5232998</v>
      </c>
      <c r="G435" s="8">
        <f t="shared" si="36"/>
        <v>2126350</v>
      </c>
      <c r="H435" s="8">
        <f t="shared" si="36"/>
        <v>8697423</v>
      </c>
      <c r="I435" s="8">
        <f t="shared" si="36"/>
        <v>8634027</v>
      </c>
      <c r="J435" s="8">
        <f t="shared" si="36"/>
        <v>8323846</v>
      </c>
      <c r="K435" s="8">
        <f t="shared" si="36"/>
        <v>19121196</v>
      </c>
      <c r="L435" s="8">
        <f t="shared" si="36"/>
        <v>31684083</v>
      </c>
      <c r="M435" s="8">
        <f t="shared" si="36"/>
        <v>31560705</v>
      </c>
      <c r="N435" s="8">
        <f t="shared" si="36"/>
        <v>31878715</v>
      </c>
      <c r="O435" s="8">
        <f t="shared" si="36"/>
        <v>23516944</v>
      </c>
      <c r="P435" s="6"/>
      <c r="Q435" s="9" t="s">
        <v>12</v>
      </c>
    </row>
    <row r="436" spans="1:17" x14ac:dyDescent="0.3">
      <c r="B436" s="8">
        <f t="shared" si="36"/>
        <v>1012901</v>
      </c>
      <c r="C436" s="8">
        <f t="shared" si="36"/>
        <v>4862538</v>
      </c>
      <c r="D436" s="8">
        <f t="shared" si="36"/>
        <v>4753635</v>
      </c>
      <c r="E436" s="8">
        <f t="shared" si="36"/>
        <v>4889876</v>
      </c>
      <c r="F436" s="8">
        <f t="shared" si="36"/>
        <v>1244944</v>
      </c>
      <c r="G436" s="8">
        <f t="shared" si="36"/>
        <v>8476303</v>
      </c>
      <c r="H436" s="8">
        <f t="shared" si="36"/>
        <v>8651790</v>
      </c>
      <c r="I436" s="8">
        <f t="shared" si="36"/>
        <v>8494805</v>
      </c>
      <c r="J436" s="8">
        <f t="shared" si="36"/>
        <v>7901796</v>
      </c>
      <c r="K436" s="8">
        <f t="shared" si="36"/>
        <v>31938388</v>
      </c>
      <c r="L436" s="8">
        <f t="shared" si="36"/>
        <v>31911606</v>
      </c>
      <c r="M436" s="8">
        <f t="shared" si="36"/>
        <v>28662086</v>
      </c>
      <c r="N436" s="8">
        <f t="shared" si="36"/>
        <v>34296810</v>
      </c>
      <c r="O436" s="8">
        <f t="shared" si="36"/>
        <v>22916658</v>
      </c>
      <c r="P436" s="6"/>
      <c r="Q436" s="9" t="s">
        <v>13</v>
      </c>
    </row>
    <row r="437" spans="1:17" x14ac:dyDescent="0.3">
      <c r="B437" s="8">
        <f t="shared" si="36"/>
        <v>1034027</v>
      </c>
      <c r="C437" s="8">
        <f t="shared" si="36"/>
        <v>4818368</v>
      </c>
      <c r="D437" s="8">
        <f t="shared" si="36"/>
        <v>4771051</v>
      </c>
      <c r="E437" s="8">
        <f t="shared" si="36"/>
        <v>4998149</v>
      </c>
      <c r="F437" s="8">
        <f t="shared" si="36"/>
        <v>1534980</v>
      </c>
      <c r="G437" s="8">
        <f t="shared" si="36"/>
        <v>8545984</v>
      </c>
      <c r="H437" s="8">
        <f t="shared" si="36"/>
        <v>8799195</v>
      </c>
      <c r="I437" s="8">
        <f t="shared" si="36"/>
        <v>8492025</v>
      </c>
      <c r="J437" s="8">
        <f t="shared" si="36"/>
        <v>8478421</v>
      </c>
      <c r="K437" s="8">
        <f t="shared" si="36"/>
        <v>31827583</v>
      </c>
      <c r="L437" s="8">
        <f t="shared" si="36"/>
        <v>31544256</v>
      </c>
      <c r="M437" s="8">
        <f t="shared" si="36"/>
        <v>28739512</v>
      </c>
      <c r="N437" s="8">
        <f t="shared" si="36"/>
        <v>34216808</v>
      </c>
      <c r="O437" s="8" t="str">
        <f t="shared" si="36"/>
        <v/>
      </c>
      <c r="P437" s="6"/>
      <c r="Q437" s="9" t="s">
        <v>14</v>
      </c>
    </row>
    <row r="438" spans="1:17" x14ac:dyDescent="0.3">
      <c r="B438" s="8">
        <f t="shared" si="36"/>
        <v>1034227</v>
      </c>
      <c r="C438" s="8">
        <f t="shared" si="36"/>
        <v>4767860.88</v>
      </c>
      <c r="D438" s="8">
        <f t="shared" si="36"/>
        <v>4906110.03</v>
      </c>
      <c r="E438" s="8">
        <f t="shared" si="36"/>
        <v>5259370.3099999996</v>
      </c>
      <c r="F438" s="8">
        <f t="shared" si="36"/>
        <v>1829225.38</v>
      </c>
      <c r="G438" s="8">
        <f t="shared" si="36"/>
        <v>8503609.4700000007</v>
      </c>
      <c r="H438" s="8">
        <f t="shared" si="36"/>
        <v>8683126.1500000004</v>
      </c>
      <c r="I438" s="8">
        <f t="shared" si="36"/>
        <v>8356798.8600000003</v>
      </c>
      <c r="J438" s="8">
        <f t="shared" si="36"/>
        <v>11128638.15</v>
      </c>
      <c r="K438" s="8">
        <f t="shared" si="36"/>
        <v>31899797.489999998</v>
      </c>
      <c r="L438" s="8">
        <f t="shared" si="36"/>
        <v>31441522.329999998</v>
      </c>
      <c r="M438" s="8">
        <f t="shared" si="36"/>
        <v>30121466.59</v>
      </c>
      <c r="N438" s="8">
        <f>IFERROR(VLOOKUP($B$434,$4:$126,MATCH($Q438&amp;"/"&amp;N$348,$2:$2,0),FALSE),IFERROR(VLOOKUP($B$434,$4:$126,MATCH($Q437&amp;"/"&amp;N$348,$2:$2,0),FALSE),IFERROR(VLOOKUP($B$434,$4:$126,MATCH($Q436&amp;"/"&amp;N$348,$2:$2,0),FALSE),IFERROR(VLOOKUP($B$434,$4:$126,MATCH($Q435&amp;"/"&amp;N$348,$2:$2,0),FALSE),""))))</f>
        <v>30996388.43</v>
      </c>
      <c r="O438" s="8">
        <f>IFERROR(VLOOKUP($B$434,$4:$126,MATCH($Q438&amp;"/"&amp;O$348,$2:$2,0),FALSE),IFERROR(VLOOKUP($B$434,$4:$126,MATCH($Q437&amp;"/"&amp;O$348,$2:$2,0),FALSE),IFERROR(VLOOKUP($B$434,$4:$126,MATCH($Q436&amp;"/"&amp;O$348,$2:$2,0),FALSE),IFERROR(VLOOKUP($B$434,$4:$126,MATCH($Q435&amp;"/"&amp;O$348,$2:$2,0),FALSE),""))))</f>
        <v>22916658</v>
      </c>
      <c r="P438" s="6"/>
      <c r="Q438" s="9" t="s">
        <v>15</v>
      </c>
    </row>
    <row r="439" spans="1:17" x14ac:dyDescent="0.3">
      <c r="B439" s="12">
        <f t="shared" ref="B439:M439" si="37">+B438/B$402</f>
        <v>4.4003675074657932E-2</v>
      </c>
      <c r="C439" s="12">
        <f t="shared" si="37"/>
        <v>0.19580843020348959</v>
      </c>
      <c r="D439" s="12">
        <f t="shared" si="37"/>
        <v>0.19498880123271492</v>
      </c>
      <c r="E439" s="12">
        <f t="shared" si="37"/>
        <v>0.198194085723428</v>
      </c>
      <c r="F439" s="12">
        <f t="shared" si="37"/>
        <v>6.5323749407588103E-2</v>
      </c>
      <c r="G439" s="12">
        <f t="shared" si="37"/>
        <v>0.25418908661798512</v>
      </c>
      <c r="H439" s="12">
        <f t="shared" si="37"/>
        <v>0.24447863973531764</v>
      </c>
      <c r="I439" s="12">
        <f t="shared" si="37"/>
        <v>0.22280266555953962</v>
      </c>
      <c r="J439" s="12">
        <f t="shared" si="37"/>
        <v>0.18023920219103379</v>
      </c>
      <c r="K439" s="12">
        <f t="shared" si="37"/>
        <v>0.39157165337447503</v>
      </c>
      <c r="L439" s="12">
        <f t="shared" si="37"/>
        <v>0.39517927316393198</v>
      </c>
      <c r="M439" s="12">
        <f t="shared" si="37"/>
        <v>0.38515488672671344</v>
      </c>
      <c r="N439" s="12">
        <f>+N438/N$402</f>
        <v>0.39907610350724182</v>
      </c>
      <c r="O439" s="12">
        <f>+O438/O$402</f>
        <v>0.29422866048698942</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5175186</v>
      </c>
      <c r="C441" s="8">
        <f t="shared" si="38"/>
        <v>6507699</v>
      </c>
      <c r="D441" s="8">
        <f t="shared" si="38"/>
        <v>8581621</v>
      </c>
      <c r="E441" s="8">
        <f t="shared" si="38"/>
        <v>9126801</v>
      </c>
      <c r="F441" s="8">
        <f t="shared" si="38"/>
        <v>10365756</v>
      </c>
      <c r="G441" s="8">
        <f t="shared" si="38"/>
        <v>10854831</v>
      </c>
      <c r="H441" s="8">
        <f t="shared" si="38"/>
        <v>14638226</v>
      </c>
      <c r="I441" s="8">
        <f t="shared" si="38"/>
        <v>14731652</v>
      </c>
      <c r="J441" s="8">
        <f t="shared" si="38"/>
        <v>15072055</v>
      </c>
      <c r="K441" s="8">
        <f t="shared" si="38"/>
        <v>62320734</v>
      </c>
      <c r="L441" s="8">
        <f t="shared" si="38"/>
        <v>46999512</v>
      </c>
      <c r="M441" s="8">
        <f t="shared" si="38"/>
        <v>47269314</v>
      </c>
      <c r="N441" s="8">
        <f t="shared" si="38"/>
        <v>49031879</v>
      </c>
      <c r="O441" s="8">
        <f t="shared" si="38"/>
        <v>45561430</v>
      </c>
      <c r="P441" s="6"/>
      <c r="Q441" s="9" t="s">
        <v>12</v>
      </c>
    </row>
    <row r="442" spans="1:17" x14ac:dyDescent="0.3">
      <c r="B442" s="8">
        <f t="shared" si="38"/>
        <v>5569731</v>
      </c>
      <c r="C442" s="8">
        <f t="shared" si="38"/>
        <v>8467832</v>
      </c>
      <c r="D442" s="8">
        <f t="shared" si="38"/>
        <v>8434128</v>
      </c>
      <c r="E442" s="8">
        <f t="shared" si="38"/>
        <v>9060913</v>
      </c>
      <c r="F442" s="8">
        <f t="shared" si="38"/>
        <v>10026542</v>
      </c>
      <c r="G442" s="8">
        <f t="shared" si="38"/>
        <v>13848823</v>
      </c>
      <c r="H442" s="8">
        <f t="shared" si="38"/>
        <v>14476448</v>
      </c>
      <c r="I442" s="8">
        <f t="shared" si="38"/>
        <v>15159782</v>
      </c>
      <c r="J442" s="8">
        <f t="shared" si="38"/>
        <v>18717088</v>
      </c>
      <c r="K442" s="8">
        <f t="shared" si="38"/>
        <v>44822458</v>
      </c>
      <c r="L442" s="8">
        <f t="shared" si="38"/>
        <v>47143904</v>
      </c>
      <c r="M442" s="8">
        <f t="shared" si="38"/>
        <v>44559163</v>
      </c>
      <c r="N442" s="8">
        <f t="shared" si="38"/>
        <v>47789372</v>
      </c>
      <c r="O442" s="8">
        <f t="shared" si="38"/>
        <v>41933565</v>
      </c>
      <c r="P442" s="6"/>
      <c r="Q442" s="9" t="s">
        <v>13</v>
      </c>
    </row>
    <row r="443" spans="1:17" x14ac:dyDescent="0.3">
      <c r="B443" s="8">
        <f t="shared" si="38"/>
        <v>7850692</v>
      </c>
      <c r="C443" s="8">
        <f t="shared" si="38"/>
        <v>8075666</v>
      </c>
      <c r="D443" s="8">
        <f t="shared" si="38"/>
        <v>8203193</v>
      </c>
      <c r="E443" s="8">
        <f t="shared" si="38"/>
        <v>9173733</v>
      </c>
      <c r="F443" s="8">
        <f t="shared" si="38"/>
        <v>10660964</v>
      </c>
      <c r="G443" s="8">
        <f t="shared" si="38"/>
        <v>13542181</v>
      </c>
      <c r="H443" s="8">
        <f t="shared" si="38"/>
        <v>14332395</v>
      </c>
      <c r="I443" s="8">
        <f t="shared" si="38"/>
        <v>13891191</v>
      </c>
      <c r="J443" s="8">
        <f t="shared" si="38"/>
        <v>35504793</v>
      </c>
      <c r="K443" s="8">
        <f t="shared" si="38"/>
        <v>46570487</v>
      </c>
      <c r="L443" s="8">
        <f t="shared" si="38"/>
        <v>46401169</v>
      </c>
      <c r="M443" s="8">
        <f t="shared" si="38"/>
        <v>44586140</v>
      </c>
      <c r="N443" s="8">
        <f t="shared" si="38"/>
        <v>45507106</v>
      </c>
      <c r="O443" s="8" t="str">
        <f t="shared" si="38"/>
        <v/>
      </c>
      <c r="P443" s="6"/>
      <c r="Q443" s="9" t="s">
        <v>14</v>
      </c>
    </row>
    <row r="444" spans="1:17" x14ac:dyDescent="0.3">
      <c r="B444" s="8">
        <f t="shared" si="38"/>
        <v>7657835</v>
      </c>
      <c r="C444" s="8">
        <f t="shared" si="38"/>
        <v>7970890.4900000002</v>
      </c>
      <c r="D444" s="8">
        <f t="shared" si="38"/>
        <v>8617032.4399999995</v>
      </c>
      <c r="E444" s="8">
        <f t="shared" si="38"/>
        <v>9528805.5700000003</v>
      </c>
      <c r="F444" s="8">
        <f t="shared" si="38"/>
        <v>10349974.119999999</v>
      </c>
      <c r="G444" s="8">
        <f t="shared" si="38"/>
        <v>14209598.85</v>
      </c>
      <c r="H444" s="8">
        <f t="shared" si="38"/>
        <v>14614307.130000001</v>
      </c>
      <c r="I444" s="8">
        <f t="shared" si="38"/>
        <v>15415742.560000001</v>
      </c>
      <c r="J444" s="8">
        <f t="shared" si="38"/>
        <v>39599459.210000001</v>
      </c>
      <c r="K444" s="8">
        <f t="shared" si="38"/>
        <v>45526898.590000004</v>
      </c>
      <c r="L444" s="8">
        <f t="shared" si="38"/>
        <v>45021649.689999998</v>
      </c>
      <c r="M444" s="8">
        <f t="shared" si="38"/>
        <v>45535117.789999999</v>
      </c>
      <c r="N444" s="8">
        <f>IFERROR(VLOOKUP($B$440,$4:$126,MATCH($Q444&amp;"/"&amp;N$348,$2:$2,0),FALSE),IFERROR(VLOOKUP($B$440,$4:$126,MATCH($Q443&amp;"/"&amp;N$348,$2:$2,0),FALSE),IFERROR(VLOOKUP($B$440,$4:$126,MATCH($Q442&amp;"/"&amp;N$348,$2:$2,0),FALSE),IFERROR(VLOOKUP($B$440,$4:$126,MATCH($Q441&amp;"/"&amp;N$348,$2:$2,0),FALSE),""))))</f>
        <v>42957886.090000004</v>
      </c>
      <c r="O444" s="8">
        <f>IFERROR(VLOOKUP($B$440,$4:$126,MATCH($Q444&amp;"/"&amp;O$348,$2:$2,0),FALSE),IFERROR(VLOOKUP($B$440,$4:$126,MATCH($Q443&amp;"/"&amp;O$348,$2:$2,0),FALSE),IFERROR(VLOOKUP($B$440,$4:$126,MATCH($Q442&amp;"/"&amp;O$348,$2:$2,0),FALSE),IFERROR(VLOOKUP($B$440,$4:$126,MATCH($Q441&amp;"/"&amp;O$348,$2:$2,0),FALSE),""))))</f>
        <v>41933565</v>
      </c>
      <c r="P444" s="6"/>
      <c r="Q444" s="9" t="s">
        <v>15</v>
      </c>
    </row>
    <row r="445" spans="1:17" x14ac:dyDescent="0.3">
      <c r="B445" s="12">
        <f t="shared" ref="B445:M445" si="39">+B444/B$402</f>
        <v>0.32582100749191728</v>
      </c>
      <c r="C445" s="12">
        <f t="shared" si="39"/>
        <v>0.32735173979548332</v>
      </c>
      <c r="D445" s="12">
        <f t="shared" si="39"/>
        <v>0.34247597697253773</v>
      </c>
      <c r="E445" s="12">
        <f t="shared" si="39"/>
        <v>0.35908346373550154</v>
      </c>
      <c r="F445" s="12">
        <f t="shared" si="39"/>
        <v>0.36960952061024993</v>
      </c>
      <c r="G445" s="12">
        <f t="shared" si="39"/>
        <v>0.42475197921918106</v>
      </c>
      <c r="H445" s="12">
        <f t="shared" si="39"/>
        <v>0.41147460788837603</v>
      </c>
      <c r="I445" s="12">
        <f t="shared" si="39"/>
        <v>0.41100289614337338</v>
      </c>
      <c r="J445" s="12">
        <f t="shared" si="39"/>
        <v>0.64135205395341077</v>
      </c>
      <c r="K445" s="12">
        <f t="shared" si="39"/>
        <v>0.55884501961138811</v>
      </c>
      <c r="L445" s="12">
        <f t="shared" si="39"/>
        <v>0.56586391124450885</v>
      </c>
      <c r="M445" s="12">
        <f t="shared" si="39"/>
        <v>0.58224499401757057</v>
      </c>
      <c r="N445" s="12">
        <f>+N444/N$402</f>
        <v>0.55307946067396552</v>
      </c>
      <c r="O445" s="12">
        <f>+O444/O$402</f>
        <v>0.53838813056398105</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4122801</v>
      </c>
      <c r="C448" s="8">
        <f t="shared" si="40"/>
        <v>3866453</v>
      </c>
      <c r="D448" s="8">
        <f t="shared" si="40"/>
        <v>4484815</v>
      </c>
      <c r="E448" s="8">
        <f t="shared" si="40"/>
        <v>4956973</v>
      </c>
      <c r="F448" s="8">
        <f t="shared" si="40"/>
        <v>5647093</v>
      </c>
      <c r="G448" s="8">
        <f t="shared" si="40"/>
        <v>6232449</v>
      </c>
      <c r="H448" s="8">
        <f t="shared" si="40"/>
        <v>8493025</v>
      </c>
      <c r="I448" s="8">
        <f t="shared" si="40"/>
        <v>9615235</v>
      </c>
      <c r="J448" s="8">
        <f t="shared" si="40"/>
        <v>10715212</v>
      </c>
      <c r="K448" s="8">
        <f t="shared" si="40"/>
        <v>8343499</v>
      </c>
      <c r="L448" s="8">
        <f t="shared" si="40"/>
        <v>7405187</v>
      </c>
      <c r="M448" s="8">
        <f t="shared" si="40"/>
        <v>8339439</v>
      </c>
      <c r="N448" s="8">
        <f t="shared" si="40"/>
        <v>8603424</v>
      </c>
      <c r="O448" s="8">
        <f t="shared" si="40"/>
        <v>9810995</v>
      </c>
      <c r="P448" s="6"/>
      <c r="Q448" s="9" t="s">
        <v>12</v>
      </c>
    </row>
    <row r="449" spans="1:18" x14ac:dyDescent="0.3">
      <c r="B449" s="8">
        <f t="shared" si="40"/>
        <v>3165866</v>
      </c>
      <c r="C449" s="8">
        <f t="shared" si="40"/>
        <v>3526265</v>
      </c>
      <c r="D449" s="8">
        <f t="shared" si="40"/>
        <v>4066276</v>
      </c>
      <c r="E449" s="8">
        <f t="shared" si="40"/>
        <v>4863443</v>
      </c>
      <c r="F449" s="8">
        <f t="shared" si="40"/>
        <v>5076379</v>
      </c>
      <c r="G449" s="8">
        <f t="shared" si="40"/>
        <v>6467040</v>
      </c>
      <c r="H449" s="8">
        <f t="shared" si="40"/>
        <v>8355611</v>
      </c>
      <c r="I449" s="8">
        <f t="shared" si="40"/>
        <v>9411804</v>
      </c>
      <c r="J449" s="8">
        <f t="shared" si="40"/>
        <v>10324696</v>
      </c>
      <c r="K449" s="8">
        <f t="shared" si="40"/>
        <v>8589266</v>
      </c>
      <c r="L449" s="8">
        <f t="shared" si="40"/>
        <v>8428601</v>
      </c>
      <c r="M449" s="8">
        <f t="shared" si="40"/>
        <v>8976762</v>
      </c>
      <c r="N449" s="8">
        <f t="shared" si="40"/>
        <v>9627608</v>
      </c>
      <c r="O449" s="8">
        <f t="shared" si="40"/>
        <v>11257994</v>
      </c>
      <c r="P449" s="6"/>
      <c r="Q449" s="9" t="s">
        <v>13</v>
      </c>
    </row>
    <row r="450" spans="1:18" x14ac:dyDescent="0.3">
      <c r="B450" s="8">
        <f t="shared" si="40"/>
        <v>2385855</v>
      </c>
      <c r="C450" s="8">
        <f t="shared" si="40"/>
        <v>2888245</v>
      </c>
      <c r="D450" s="8">
        <f t="shared" si="40"/>
        <v>3270211</v>
      </c>
      <c r="E450" s="8">
        <f t="shared" si="40"/>
        <v>4121277</v>
      </c>
      <c r="F450" s="8">
        <f t="shared" si="40"/>
        <v>4258491</v>
      </c>
      <c r="G450" s="8">
        <f t="shared" si="40"/>
        <v>5838719</v>
      </c>
      <c r="H450" s="8">
        <f t="shared" si="40"/>
        <v>7567526</v>
      </c>
      <c r="I450" s="8">
        <f t="shared" si="40"/>
        <v>8394371</v>
      </c>
      <c r="J450" s="8">
        <f t="shared" si="40"/>
        <v>8939807</v>
      </c>
      <c r="K450" s="8">
        <f t="shared" si="40"/>
        <v>7388973</v>
      </c>
      <c r="L450" s="8">
        <f t="shared" si="40"/>
        <v>8123975</v>
      </c>
      <c r="M450" s="8">
        <f t="shared" si="40"/>
        <v>8720407</v>
      </c>
      <c r="N450" s="8">
        <f t="shared" si="40"/>
        <v>10526024</v>
      </c>
      <c r="O450" s="8" t="str">
        <f t="shared" si="40"/>
        <v/>
      </c>
      <c r="P450" s="6"/>
      <c r="Q450" s="9" t="s">
        <v>14</v>
      </c>
    </row>
    <row r="451" spans="1:18" x14ac:dyDescent="0.3">
      <c r="B451" s="8">
        <f t="shared" si="40"/>
        <v>3061608</v>
      </c>
      <c r="C451" s="8">
        <f t="shared" si="40"/>
        <v>3593015.48</v>
      </c>
      <c r="D451" s="8">
        <f t="shared" si="40"/>
        <v>3840600.67</v>
      </c>
      <c r="E451" s="8">
        <f t="shared" si="40"/>
        <v>4368493.96</v>
      </c>
      <c r="F451" s="8">
        <f t="shared" si="40"/>
        <v>5014492.18</v>
      </c>
      <c r="G451" s="8">
        <f t="shared" si="40"/>
        <v>6590439.1600000001</v>
      </c>
      <c r="H451" s="8">
        <f t="shared" si="40"/>
        <v>8222939.9100000001</v>
      </c>
      <c r="I451" s="8">
        <f t="shared" si="40"/>
        <v>9352425.4299999997</v>
      </c>
      <c r="J451" s="8">
        <f t="shared" si="40"/>
        <v>9408852.0600000005</v>
      </c>
      <c r="K451" s="8">
        <f t="shared" si="40"/>
        <v>7768233.75</v>
      </c>
      <c r="L451" s="8">
        <f t="shared" si="40"/>
        <v>8425610.5399999991</v>
      </c>
      <c r="M451" s="8">
        <f t="shared" si="40"/>
        <v>8973490.5299999993</v>
      </c>
      <c r="N451" s="8">
        <f>IFERROR(VLOOKUP($B$447,$4:$126,MATCH($Q451&amp;"/"&amp;N$348,$2:$2,0),FALSE),IFERROR(VLOOKUP($B$447,$4:$126,MATCH($Q450&amp;"/"&amp;N$348,$2:$2,0),FALSE),IFERROR(VLOOKUP($B$447,$4:$126,MATCH($Q449&amp;"/"&amp;N$348,$2:$2,0),FALSE),IFERROR(VLOOKUP($B$447,$4:$126,MATCH($Q448&amp;"/"&amp;N$348,$2:$2,0),FALSE),""))))</f>
        <v>11431755.029999999</v>
      </c>
      <c r="O451" s="8">
        <f>IFERROR(VLOOKUP($B$447,$4:$126,MATCH($Q451&amp;"/"&amp;O$348,$2:$2,0),FALSE),IFERROR(VLOOKUP($B$447,$4:$126,MATCH($Q450&amp;"/"&amp;O$348,$2:$2,0),FALSE),IFERROR(VLOOKUP($B$447,$4:$126,MATCH($Q449&amp;"/"&amp;O$348,$2:$2,0),FALSE),IFERROR(VLOOKUP($B$447,$4:$126,MATCH($Q448&amp;"/"&amp;O$348,$2:$2,0),FALSE),""))))</f>
        <v>11257994</v>
      </c>
      <c r="P451" s="6"/>
      <c r="Q451" s="9" t="s">
        <v>15</v>
      </c>
    </row>
    <row r="452" spans="1:18" x14ac:dyDescent="0.3">
      <c r="A452" s="85"/>
      <c r="B452" s="12">
        <f t="shared" ref="B452:M452" si="41">+B451/B$402</f>
        <v>0.1302634756566724</v>
      </c>
      <c r="C452" s="12">
        <f t="shared" si="41"/>
        <v>0.14755940631297063</v>
      </c>
      <c r="D452" s="12">
        <f t="shared" si="41"/>
        <v>0.15264111813180467</v>
      </c>
      <c r="E452" s="12">
        <f t="shared" si="41"/>
        <v>0.16462230559127858</v>
      </c>
      <c r="F452" s="12">
        <f t="shared" si="41"/>
        <v>0.17907330291504603</v>
      </c>
      <c r="G452" s="12">
        <f t="shared" si="41"/>
        <v>0.19700078142132754</v>
      </c>
      <c r="H452" s="12">
        <f t="shared" si="41"/>
        <v>0.23152181934176497</v>
      </c>
      <c r="I452" s="12">
        <f t="shared" si="41"/>
        <v>0.24934730991608708</v>
      </c>
      <c r="J452" s="12">
        <f t="shared" si="41"/>
        <v>0.15238558087431972</v>
      </c>
      <c r="K452" s="12">
        <f t="shared" si="41"/>
        <v>9.5355468455260675E-2</v>
      </c>
      <c r="L452" s="12">
        <f t="shared" si="41"/>
        <v>0.10589902785917568</v>
      </c>
      <c r="M452" s="12">
        <f t="shared" si="41"/>
        <v>0.11474154879871623</v>
      </c>
      <c r="N452" s="12">
        <f>+N451/N$402</f>
        <v>0.14718296178035448</v>
      </c>
      <c r="O452" s="12">
        <f>+O451/O$402</f>
        <v>0.14454221441846204</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16904211</v>
      </c>
      <c r="C454" s="8">
        <f t="shared" si="42"/>
        <v>16646884</v>
      </c>
      <c r="D454" s="8">
        <f t="shared" si="42"/>
        <v>17188683</v>
      </c>
      <c r="E454" s="8">
        <f t="shared" si="42"/>
        <v>17657655</v>
      </c>
      <c r="F454" s="8">
        <f t="shared" si="42"/>
        <v>18283849</v>
      </c>
      <c r="G454" s="8">
        <f t="shared" si="42"/>
        <v>18852855</v>
      </c>
      <c r="H454" s="8">
        <f t="shared" si="42"/>
        <v>21175409</v>
      </c>
      <c r="I454" s="8">
        <f t="shared" si="42"/>
        <v>22315658</v>
      </c>
      <c r="J454" s="8">
        <f t="shared" si="42"/>
        <v>23452944</v>
      </c>
      <c r="K454" s="8">
        <f t="shared" si="42"/>
        <v>20203278</v>
      </c>
      <c r="L454" s="8">
        <f t="shared" si="42"/>
        <v>32922617</v>
      </c>
      <c r="M454" s="8">
        <f t="shared" si="42"/>
        <v>32751516</v>
      </c>
      <c r="N454" s="8">
        <f t="shared" si="42"/>
        <v>32410257</v>
      </c>
      <c r="O454" s="8">
        <f t="shared" si="42"/>
        <v>32455899</v>
      </c>
      <c r="P454" s="6"/>
      <c r="Q454" s="9" t="s">
        <v>12</v>
      </c>
    </row>
    <row r="455" spans="1:18" x14ac:dyDescent="0.3">
      <c r="B455" s="8">
        <f t="shared" si="42"/>
        <v>15947928</v>
      </c>
      <c r="C455" s="8">
        <f t="shared" si="42"/>
        <v>16305967</v>
      </c>
      <c r="D455" s="8">
        <f t="shared" si="42"/>
        <v>16770234</v>
      </c>
      <c r="E455" s="8">
        <f t="shared" si="42"/>
        <v>17486140</v>
      </c>
      <c r="F455" s="8">
        <f t="shared" si="42"/>
        <v>17705213</v>
      </c>
      <c r="G455" s="8">
        <f t="shared" si="42"/>
        <v>19067172</v>
      </c>
      <c r="H455" s="8">
        <f t="shared" si="42"/>
        <v>21028449</v>
      </c>
      <c r="I455" s="8">
        <f t="shared" si="42"/>
        <v>22084757</v>
      </c>
      <c r="J455" s="8">
        <f t="shared" si="42"/>
        <v>23058239</v>
      </c>
      <c r="K455" s="8">
        <f t="shared" si="42"/>
        <v>37080794</v>
      </c>
      <c r="L455" s="8">
        <f t="shared" si="42"/>
        <v>35339984</v>
      </c>
      <c r="M455" s="8">
        <f t="shared" si="42"/>
        <v>32374680</v>
      </c>
      <c r="N455" s="8">
        <f t="shared" si="42"/>
        <v>32325382</v>
      </c>
      <c r="O455" s="8">
        <f t="shared" si="42"/>
        <v>34591716</v>
      </c>
      <c r="P455" s="6"/>
      <c r="Q455" s="9" t="s">
        <v>13</v>
      </c>
    </row>
    <row r="456" spans="1:18" x14ac:dyDescent="0.3">
      <c r="B456" s="8">
        <f t="shared" si="42"/>
        <v>15165618</v>
      </c>
      <c r="C456" s="8">
        <f t="shared" si="42"/>
        <v>15667825</v>
      </c>
      <c r="D456" s="8">
        <f t="shared" si="42"/>
        <v>15972524</v>
      </c>
      <c r="E456" s="8">
        <f t="shared" si="42"/>
        <v>16753735</v>
      </c>
      <c r="F456" s="8">
        <f t="shared" si="42"/>
        <v>16908304</v>
      </c>
      <c r="G456" s="8">
        <f t="shared" si="42"/>
        <v>18460621</v>
      </c>
      <c r="H456" s="8">
        <f t="shared" si="42"/>
        <v>20244201</v>
      </c>
      <c r="I456" s="8">
        <f t="shared" si="42"/>
        <v>21124169</v>
      </c>
      <c r="J456" s="8">
        <f t="shared" si="42"/>
        <v>21622443</v>
      </c>
      <c r="K456" s="8">
        <f t="shared" si="42"/>
        <v>35593179</v>
      </c>
      <c r="L456" s="8">
        <f t="shared" si="42"/>
        <v>33328419</v>
      </c>
      <c r="M456" s="8">
        <f t="shared" si="42"/>
        <v>31799154</v>
      </c>
      <c r="N456" s="8">
        <f t="shared" si="42"/>
        <v>33931535</v>
      </c>
      <c r="O456" s="8" t="str">
        <f t="shared" si="42"/>
        <v/>
      </c>
      <c r="P456" s="6"/>
      <c r="Q456" s="9" t="s">
        <v>14</v>
      </c>
    </row>
    <row r="457" spans="1:18" x14ac:dyDescent="0.3">
      <c r="B457" s="8">
        <f t="shared" si="42"/>
        <v>15841845</v>
      </c>
      <c r="C457" s="8">
        <f t="shared" si="42"/>
        <v>16372538.65</v>
      </c>
      <c r="D457" s="8">
        <f t="shared" si="42"/>
        <v>16537169.039999999</v>
      </c>
      <c r="E457" s="8">
        <f t="shared" si="42"/>
        <v>17002680.09</v>
      </c>
      <c r="F457" s="8">
        <f t="shared" si="42"/>
        <v>17646000.699999999</v>
      </c>
      <c r="G457" s="8">
        <f t="shared" si="42"/>
        <v>19238051.629999999</v>
      </c>
      <c r="H457" s="8">
        <f t="shared" si="42"/>
        <v>20896381.399999999</v>
      </c>
      <c r="I457" s="8">
        <f t="shared" si="42"/>
        <v>22091882.57</v>
      </c>
      <c r="J457" s="8">
        <f t="shared" si="42"/>
        <v>22143270.030000001</v>
      </c>
      <c r="K457" s="8">
        <f t="shared" si="42"/>
        <v>34463585.770000003</v>
      </c>
      <c r="L457" s="8">
        <f t="shared" si="42"/>
        <v>33030471.43</v>
      </c>
      <c r="M457" s="8">
        <f t="shared" si="42"/>
        <v>31393907.289999999</v>
      </c>
      <c r="N457" s="8">
        <f>IFERROR(VLOOKUP($B$453,$4:$126,MATCH($Q457&amp;"/"&amp;N$348,$2:$2,0),FALSE),IFERROR(VLOOKUP($B$453,$4:$126,MATCH($Q456&amp;"/"&amp;N$348,$2:$2,0),FALSE),IFERROR(VLOOKUP($B$453,$4:$126,MATCH($Q455&amp;"/"&amp;N$348,$2:$2,0),FALSE),IFERROR(VLOOKUP($B$453,$4:$126,MATCH($Q454&amp;"/"&amp;N$348,$2:$2,0),FALSE),""))))</f>
        <v>33364160.18</v>
      </c>
      <c r="O457" s="8">
        <f>IFERROR(VLOOKUP($B$453,$4:$126,MATCH($Q457&amp;"/"&amp;O$348,$2:$2,0),FALSE),IFERROR(VLOOKUP($B$453,$4:$126,MATCH($Q456&amp;"/"&amp;O$348,$2:$2,0),FALSE),IFERROR(VLOOKUP($B$453,$4:$126,MATCH($Q455&amp;"/"&amp;O$348,$2:$2,0),FALSE),IFERROR(VLOOKUP($B$453,$4:$126,MATCH($Q454&amp;"/"&amp;O$348,$2:$2,0),FALSE),""))))</f>
        <v>34591716</v>
      </c>
      <c r="P457" s="6"/>
      <c r="Q457" s="9" t="s">
        <v>15</v>
      </c>
    </row>
    <row r="458" spans="1:18" x14ac:dyDescent="0.3">
      <c r="A458" s="85"/>
      <c r="B458" s="12">
        <f t="shared" ref="B458:M458" si="43">+B457/B$402</f>
        <v>0.67402939583195409</v>
      </c>
      <c r="C458" s="12">
        <f t="shared" si="43"/>
        <v>0.67239400900943669</v>
      </c>
      <c r="D458" s="12">
        <f t="shared" si="43"/>
        <v>0.65725447394671799</v>
      </c>
      <c r="E458" s="12">
        <f t="shared" si="43"/>
        <v>0.64072891556584133</v>
      </c>
      <c r="F458" s="12">
        <f t="shared" si="43"/>
        <v>0.63015905004167627</v>
      </c>
      <c r="G458" s="12">
        <f t="shared" si="43"/>
        <v>0.5750620121245219</v>
      </c>
      <c r="H458" s="12">
        <f t="shared" si="43"/>
        <v>0.58835018768699932</v>
      </c>
      <c r="I458" s="12">
        <f t="shared" si="43"/>
        <v>0.58899710359001423</v>
      </c>
      <c r="J458" s="12">
        <f t="shared" si="43"/>
        <v>0.3586319611000946</v>
      </c>
      <c r="K458" s="12">
        <f t="shared" si="43"/>
        <v>0.42304228625283141</v>
      </c>
      <c r="L458" s="12">
        <f t="shared" si="43"/>
        <v>0.41515030840332157</v>
      </c>
      <c r="M458" s="12">
        <f t="shared" si="43"/>
        <v>0.40142523505821409</v>
      </c>
      <c r="N458" s="12">
        <f>+N457/N$402</f>
        <v>0.4295609816445275</v>
      </c>
      <c r="O458" s="12">
        <f>+O457/O$402</f>
        <v>0.44412559032937349</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5707048</v>
      </c>
      <c r="C461" s="7">
        <f t="shared" si="44"/>
        <v>5127729</v>
      </c>
      <c r="D461" s="7">
        <f t="shared" si="44"/>
        <v>5411470</v>
      </c>
      <c r="E461" s="7">
        <f t="shared" si="44"/>
        <v>6218420</v>
      </c>
      <c r="F461" s="7">
        <f t="shared" si="44"/>
        <v>6992167</v>
      </c>
      <c r="G461" s="7">
        <f t="shared" si="44"/>
        <v>7579164</v>
      </c>
      <c r="H461" s="7">
        <f t="shared" si="44"/>
        <v>8652945</v>
      </c>
      <c r="I461" s="7">
        <f t="shared" si="44"/>
        <v>8419494</v>
      </c>
      <c r="J461" s="7">
        <f t="shared" si="44"/>
        <v>8256586</v>
      </c>
      <c r="K461" s="7">
        <f t="shared" si="44"/>
        <v>10633614</v>
      </c>
      <c r="L461" s="7">
        <f t="shared" si="44"/>
        <v>10903637</v>
      </c>
      <c r="M461" s="7">
        <f t="shared" si="44"/>
        <v>11878867</v>
      </c>
      <c r="N461" s="7">
        <f t="shared" si="44"/>
        <v>11015518</v>
      </c>
      <c r="O461" s="7">
        <f t="shared" si="44"/>
        <v>10377914</v>
      </c>
      <c r="P461" s="17"/>
      <c r="Q461" s="9" t="s">
        <v>12</v>
      </c>
      <c r="R461" s="88"/>
    </row>
    <row r="462" spans="1:18" x14ac:dyDescent="0.3">
      <c r="B462" s="7">
        <f t="shared" si="44"/>
        <v>5217058</v>
      </c>
      <c r="C462" s="7">
        <f t="shared" si="44"/>
        <v>4919979</v>
      </c>
      <c r="D462" s="7">
        <f t="shared" si="44"/>
        <v>5209551</v>
      </c>
      <c r="E462" s="7">
        <f t="shared" si="44"/>
        <v>5784382</v>
      </c>
      <c r="F462" s="7">
        <f t="shared" si="44"/>
        <v>6487596</v>
      </c>
      <c r="G462" s="7">
        <f t="shared" si="44"/>
        <v>7484366</v>
      </c>
      <c r="H462" s="7">
        <f t="shared" si="44"/>
        <v>7829180</v>
      </c>
      <c r="I462" s="7">
        <f t="shared" si="44"/>
        <v>7874158</v>
      </c>
      <c r="J462" s="7">
        <f t="shared" si="44"/>
        <v>7786600</v>
      </c>
      <c r="K462" s="7">
        <f t="shared" si="44"/>
        <v>10808521</v>
      </c>
      <c r="L462" s="7">
        <f t="shared" si="44"/>
        <v>11115216</v>
      </c>
      <c r="M462" s="7">
        <f t="shared" si="44"/>
        <v>11901368</v>
      </c>
      <c r="N462" s="7">
        <f t="shared" si="44"/>
        <v>10165270</v>
      </c>
      <c r="O462" s="7">
        <f t="shared" si="44"/>
        <v>10050617</v>
      </c>
      <c r="P462" s="17"/>
      <c r="Q462" s="9" t="s">
        <v>13</v>
      </c>
    </row>
    <row r="463" spans="1:18" x14ac:dyDescent="0.3">
      <c r="B463" s="7">
        <f t="shared" si="44"/>
        <v>5144287</v>
      </c>
      <c r="C463" s="7">
        <f t="shared" si="44"/>
        <v>4915410</v>
      </c>
      <c r="D463" s="7">
        <f t="shared" si="44"/>
        <v>5022879</v>
      </c>
      <c r="E463" s="7">
        <f t="shared" si="44"/>
        <v>6080061</v>
      </c>
      <c r="F463" s="7">
        <f t="shared" si="44"/>
        <v>6549708</v>
      </c>
      <c r="G463" s="7">
        <f t="shared" si="44"/>
        <v>7501654</v>
      </c>
      <c r="H463" s="7">
        <f t="shared" si="44"/>
        <v>7801560</v>
      </c>
      <c r="I463" s="7">
        <f t="shared" si="44"/>
        <v>7418677</v>
      </c>
      <c r="J463" s="7">
        <f t="shared" si="44"/>
        <v>8749961</v>
      </c>
      <c r="K463" s="7">
        <f t="shared" si="44"/>
        <v>11072979</v>
      </c>
      <c r="L463" s="7">
        <f t="shared" si="44"/>
        <v>11727219</v>
      </c>
      <c r="M463" s="7">
        <f t="shared" si="44"/>
        <v>11952613</v>
      </c>
      <c r="N463" s="7">
        <f t="shared" si="44"/>
        <v>10380211</v>
      </c>
      <c r="O463" s="7" t="str">
        <f t="shared" si="44"/>
        <v/>
      </c>
      <c r="P463" s="17"/>
      <c r="Q463" s="9" t="s">
        <v>14</v>
      </c>
    </row>
    <row r="464" spans="1:18" x14ac:dyDescent="0.3">
      <c r="B464" s="18">
        <f t="shared" si="44"/>
        <v>5236431</v>
      </c>
      <c r="C464" s="18">
        <f t="shared" si="44"/>
        <v>5007490.2300000004</v>
      </c>
      <c r="D464" s="18">
        <f t="shared" si="44"/>
        <v>5338062.62</v>
      </c>
      <c r="E464" s="18">
        <f t="shared" si="44"/>
        <v>5066874.6399999997</v>
      </c>
      <c r="F464" s="18">
        <f t="shared" si="44"/>
        <v>6397538.7300000004</v>
      </c>
      <c r="G464" s="18">
        <f t="shared" si="44"/>
        <v>7384353.7000000002</v>
      </c>
      <c r="H464" s="18">
        <f t="shared" si="44"/>
        <v>7578523.7999999998</v>
      </c>
      <c r="I464" s="18">
        <f t="shared" si="44"/>
        <v>7408085.8799999999</v>
      </c>
      <c r="J464" s="18">
        <f t="shared" si="44"/>
        <v>9398615.7100000009</v>
      </c>
      <c r="K464" s="18">
        <f t="shared" si="44"/>
        <v>11118465.83</v>
      </c>
      <c r="L464" s="18">
        <f t="shared" si="44"/>
        <v>11017839.65</v>
      </c>
      <c r="M464" s="18">
        <f t="shared" si="44"/>
        <v>11860051.42</v>
      </c>
      <c r="N464" s="18">
        <f t="shared" si="44"/>
        <v>10439040.82</v>
      </c>
      <c r="O464" s="18" t="str">
        <f t="shared" si="44"/>
        <v/>
      </c>
      <c r="P464" s="17"/>
      <c r="Q464" s="9" t="s">
        <v>19</v>
      </c>
    </row>
    <row r="465" spans="1:17" x14ac:dyDescent="0.3">
      <c r="B465" s="16">
        <f>SUM(B461:B464)</f>
        <v>21304824</v>
      </c>
      <c r="C465" s="16">
        <f t="shared" ref="C465:M465" si="45">SUM(C461:C464)</f>
        <v>19970608.23</v>
      </c>
      <c r="D465" s="16">
        <f t="shared" si="45"/>
        <v>20981962.620000001</v>
      </c>
      <c r="E465" s="16">
        <f t="shared" si="45"/>
        <v>23149737.640000001</v>
      </c>
      <c r="F465" s="16">
        <f t="shared" si="45"/>
        <v>26427009.73</v>
      </c>
      <c r="G465" s="16">
        <f t="shared" si="45"/>
        <v>29949537.699999999</v>
      </c>
      <c r="H465" s="16">
        <f t="shared" si="45"/>
        <v>31862208.800000001</v>
      </c>
      <c r="I465" s="16">
        <f t="shared" si="45"/>
        <v>31120414.879999999</v>
      </c>
      <c r="J465" s="16">
        <f t="shared" si="45"/>
        <v>34191762.710000001</v>
      </c>
      <c r="K465" s="16">
        <f t="shared" si="45"/>
        <v>43633579.829999998</v>
      </c>
      <c r="L465" s="16">
        <f t="shared" si="45"/>
        <v>44763911.649999999</v>
      </c>
      <c r="M465" s="16">
        <f t="shared" si="45"/>
        <v>47592899.420000002</v>
      </c>
      <c r="N465" s="16">
        <f>IF(N462="",N461*4,IF(N463="",(N462+N461)*2,IF(N464="",((N463+N462+N461)/3)*4,SUM(N461:N464))))</f>
        <v>42000039.82</v>
      </c>
      <c r="O465" s="16">
        <f>IF(O462="",O461*4,IF(O463="",(O462+O461)*2,IF(O464="",((O463+O462+O461)/3)*4,SUM(O461:O464))))</f>
        <v>40857062</v>
      </c>
      <c r="P465" s="6"/>
      <c r="Q465" s="9" t="s">
        <v>15</v>
      </c>
    </row>
    <row r="466" spans="1:17" s="87" customFormat="1" x14ac:dyDescent="0.3">
      <c r="A466" s="86"/>
      <c r="B466" s="19"/>
      <c r="C466" s="20">
        <f t="shared" ref="C466:M466" si="46">C465/B465-1</f>
        <v>-6.2625054776326738E-2</v>
      </c>
      <c r="D466" s="20">
        <f t="shared" si="46"/>
        <v>5.0642142610395569E-2</v>
      </c>
      <c r="E466" s="20">
        <f t="shared" si="46"/>
        <v>0.10331612248387456</v>
      </c>
      <c r="F466" s="20">
        <f t="shared" si="46"/>
        <v>0.14156843334316083</v>
      </c>
      <c r="G466" s="20">
        <f t="shared" si="46"/>
        <v>0.13329271854776725</v>
      </c>
      <c r="H466" s="20">
        <f t="shared" si="46"/>
        <v>6.3863126007450921E-2</v>
      </c>
      <c r="I466" s="20">
        <f t="shared" si="46"/>
        <v>-2.3281308733373196E-2</v>
      </c>
      <c r="J466" s="20">
        <f t="shared" si="46"/>
        <v>9.8692380607491526E-2</v>
      </c>
      <c r="K466" s="20">
        <f t="shared" si="46"/>
        <v>0.27614303480289903</v>
      </c>
      <c r="L466" s="20">
        <f t="shared" si="46"/>
        <v>2.5905090171465694E-2</v>
      </c>
      <c r="M466" s="20">
        <f t="shared" si="46"/>
        <v>6.3197957142782535E-2</v>
      </c>
      <c r="N466" s="12">
        <f>N465/M465-1</f>
        <v>-0.11751458028736339</v>
      </c>
      <c r="O466" s="12">
        <f>O465/N465-1</f>
        <v>-2.7213731817838038E-2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70266</v>
      </c>
      <c r="C468" s="7">
        <f t="shared" si="47"/>
        <v>43209</v>
      </c>
      <c r="D468" s="7">
        <f t="shared" si="47"/>
        <v>32774</v>
      </c>
      <c r="E468" s="7">
        <f t="shared" si="47"/>
        <v>4678</v>
      </c>
      <c r="F468" s="7">
        <f t="shared" si="47"/>
        <v>23853</v>
      </c>
      <c r="G468" s="7">
        <f t="shared" si="47"/>
        <v>23464</v>
      </c>
      <c r="H468" s="7">
        <f t="shared" si="47"/>
        <v>20314</v>
      </c>
      <c r="I468" s="7">
        <f t="shared" si="47"/>
        <v>10473</v>
      </c>
      <c r="J468" s="7">
        <f t="shared" si="47"/>
        <v>10808</v>
      </c>
      <c r="K468" s="7">
        <f t="shared" si="47"/>
        <v>38769</v>
      </c>
      <c r="L468" s="7">
        <f t="shared" si="47"/>
        <v>67481</v>
      </c>
      <c r="M468" s="7">
        <f t="shared" si="47"/>
        <v>131216</v>
      </c>
      <c r="N468" s="7">
        <f t="shared" si="47"/>
        <v>74840</v>
      </c>
      <c r="O468" s="7">
        <f t="shared" si="47"/>
        <v>40118</v>
      </c>
      <c r="P468" s="6"/>
      <c r="Q468" s="9" t="s">
        <v>12</v>
      </c>
    </row>
    <row r="469" spans="1:17" x14ac:dyDescent="0.3">
      <c r="B469" s="7">
        <f t="shared" si="47"/>
        <v>-13721</v>
      </c>
      <c r="C469" s="7">
        <f t="shared" si="47"/>
        <v>17457</v>
      </c>
      <c r="D469" s="7">
        <f t="shared" si="47"/>
        <v>38748</v>
      </c>
      <c r="E469" s="7">
        <f t="shared" si="47"/>
        <v>41828</v>
      </c>
      <c r="F469" s="7">
        <f t="shared" si="47"/>
        <v>57484</v>
      </c>
      <c r="G469" s="7">
        <f t="shared" si="47"/>
        <v>16728</v>
      </c>
      <c r="H469" s="7">
        <f t="shared" si="47"/>
        <v>21426</v>
      </c>
      <c r="I469" s="7">
        <f t="shared" si="47"/>
        <v>16961</v>
      </c>
      <c r="J469" s="7">
        <f t="shared" si="47"/>
        <v>64011</v>
      </c>
      <c r="K469" s="7">
        <f t="shared" si="47"/>
        <v>43959</v>
      </c>
      <c r="L469" s="7">
        <f t="shared" si="47"/>
        <v>105866</v>
      </c>
      <c r="M469" s="7">
        <f t="shared" si="47"/>
        <v>44213</v>
      </c>
      <c r="N469" s="7">
        <f t="shared" si="47"/>
        <v>55899</v>
      </c>
      <c r="O469" s="7">
        <f t="shared" si="47"/>
        <v>56341</v>
      </c>
      <c r="P469" s="6"/>
      <c r="Q469" s="9" t="s">
        <v>13</v>
      </c>
    </row>
    <row r="470" spans="1:17" x14ac:dyDescent="0.3">
      <c r="B470" s="7">
        <f t="shared" si="47"/>
        <v>34529</v>
      </c>
      <c r="C470" s="7">
        <f t="shared" si="47"/>
        <v>33519</v>
      </c>
      <c r="D470" s="7">
        <f t="shared" si="47"/>
        <v>28420</v>
      </c>
      <c r="E470" s="7">
        <f t="shared" si="47"/>
        <v>34189</v>
      </c>
      <c r="F470" s="7">
        <f t="shared" si="47"/>
        <v>50672</v>
      </c>
      <c r="G470" s="7">
        <f t="shared" si="47"/>
        <v>28778</v>
      </c>
      <c r="H470" s="7">
        <f t="shared" si="47"/>
        <v>18465</v>
      </c>
      <c r="I470" s="7">
        <f t="shared" si="47"/>
        <v>12594</v>
      </c>
      <c r="J470" s="7">
        <f t="shared" si="47"/>
        <v>35296</v>
      </c>
      <c r="K470" s="7">
        <f t="shared" si="47"/>
        <v>58789</v>
      </c>
      <c r="L470" s="7">
        <f t="shared" si="47"/>
        <v>65287</v>
      </c>
      <c r="M470" s="7">
        <f t="shared" si="47"/>
        <v>39415</v>
      </c>
      <c r="N470" s="7">
        <f t="shared" si="47"/>
        <v>74321</v>
      </c>
      <c r="O470" s="7" t="str">
        <f t="shared" si="47"/>
        <v/>
      </c>
      <c r="P470" s="6"/>
      <c r="Q470" s="9" t="s">
        <v>14</v>
      </c>
    </row>
    <row r="471" spans="1:17" x14ac:dyDescent="0.3">
      <c r="B471" s="18">
        <f t="shared" si="47"/>
        <v>43549</v>
      </c>
      <c r="C471" s="18">
        <f t="shared" si="47"/>
        <v>32163.38</v>
      </c>
      <c r="D471" s="18">
        <f t="shared" si="47"/>
        <v>19202.439999999999</v>
      </c>
      <c r="E471" s="18">
        <f t="shared" si="47"/>
        <v>20298.14</v>
      </c>
      <c r="F471" s="18">
        <f t="shared" si="47"/>
        <v>15494.44</v>
      </c>
      <c r="G471" s="18">
        <f t="shared" si="47"/>
        <v>17538.25</v>
      </c>
      <c r="H471" s="18">
        <f t="shared" si="47"/>
        <v>30618.44</v>
      </c>
      <c r="I471" s="18">
        <f t="shared" si="47"/>
        <v>159984.32999999999</v>
      </c>
      <c r="J471" s="18">
        <f t="shared" si="47"/>
        <v>92074.69</v>
      </c>
      <c r="K471" s="18">
        <f t="shared" si="47"/>
        <v>59392.19</v>
      </c>
      <c r="L471" s="18">
        <f t="shared" si="47"/>
        <v>37125.64</v>
      </c>
      <c r="M471" s="18">
        <f t="shared" si="47"/>
        <v>42074.91</v>
      </c>
      <c r="N471" s="18">
        <f t="shared" si="47"/>
        <v>-31469.73</v>
      </c>
      <c r="O471" s="18" t="str">
        <f t="shared" si="47"/>
        <v/>
      </c>
      <c r="P471" s="6"/>
      <c r="Q471" s="9" t="s">
        <v>19</v>
      </c>
    </row>
    <row r="472" spans="1:17" x14ac:dyDescent="0.3">
      <c r="B472" s="7">
        <f>SUM(B468:B471)</f>
        <v>134623</v>
      </c>
      <c r="C472" s="112">
        <f t="shared" ref="C472:M472" si="48">SUM(C468:C471)</f>
        <v>126348.38</v>
      </c>
      <c r="D472" s="112">
        <f t="shared" si="48"/>
        <v>119144.44</v>
      </c>
      <c r="E472" s="112">
        <f t="shared" si="48"/>
        <v>100993.14</v>
      </c>
      <c r="F472" s="112">
        <f t="shared" si="48"/>
        <v>147503.44</v>
      </c>
      <c r="G472" s="112">
        <f t="shared" si="48"/>
        <v>86508.25</v>
      </c>
      <c r="H472" s="112">
        <f t="shared" si="48"/>
        <v>90823.44</v>
      </c>
      <c r="I472" s="112">
        <f t="shared" si="48"/>
        <v>200012.33</v>
      </c>
      <c r="J472" s="112">
        <f t="shared" si="48"/>
        <v>202189.69</v>
      </c>
      <c r="K472" s="112">
        <f t="shared" si="48"/>
        <v>200909.19</v>
      </c>
      <c r="L472" s="112">
        <f t="shared" si="48"/>
        <v>275759.64</v>
      </c>
      <c r="M472" s="112">
        <f t="shared" si="48"/>
        <v>256918.91</v>
      </c>
      <c r="N472" s="112">
        <f>IF(N469="",N468*4,IF(N470="",(N469+N468)*2,IF(N471="",((N470+N469+N468)/3)*4,SUM(N468:N471))))</f>
        <v>173590.27</v>
      </c>
      <c r="O472" s="112">
        <f>IF(O469="",O468*4,IF(O470="",(O469+O468)*2,IF(O471="",((O470+O469+O468)/3)*4,SUM(O468:O471))))</f>
        <v>192918</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0</v>
      </c>
      <c r="C474" s="7">
        <f t="shared" si="49"/>
        <v>0</v>
      </c>
      <c r="D474" s="7">
        <f t="shared" si="49"/>
        <v>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21350</v>
      </c>
      <c r="P474" s="6"/>
      <c r="Q474" s="9" t="s">
        <v>12</v>
      </c>
    </row>
    <row r="475" spans="1:17" x14ac:dyDescent="0.3">
      <c r="B475" s="7">
        <f t="shared" si="49"/>
        <v>0</v>
      </c>
      <c r="C475" s="7">
        <f t="shared" si="49"/>
        <v>0</v>
      </c>
      <c r="D475" s="7">
        <f t="shared" si="49"/>
        <v>0</v>
      </c>
      <c r="E475" s="7">
        <f t="shared" si="49"/>
        <v>0</v>
      </c>
      <c r="F475" s="7">
        <f t="shared" si="49"/>
        <v>0</v>
      </c>
      <c r="G475" s="7">
        <f t="shared" si="49"/>
        <v>9134</v>
      </c>
      <c r="H475" s="7">
        <f t="shared" si="49"/>
        <v>15513</v>
      </c>
      <c r="I475" s="7">
        <f t="shared" si="49"/>
        <v>20887</v>
      </c>
      <c r="J475" s="7">
        <f t="shared" si="49"/>
        <v>7814</v>
      </c>
      <c r="K475" s="7">
        <f t="shared" si="49"/>
        <v>0</v>
      </c>
      <c r="L475" s="7">
        <f t="shared" si="49"/>
        <v>0</v>
      </c>
      <c r="M475" s="7">
        <f t="shared" si="49"/>
        <v>0</v>
      </c>
      <c r="N475" s="7">
        <f t="shared" si="49"/>
        <v>0</v>
      </c>
      <c r="O475" s="7">
        <f t="shared" si="49"/>
        <v>18595</v>
      </c>
      <c r="P475" s="6"/>
      <c r="Q475" s="9" t="s">
        <v>13</v>
      </c>
    </row>
    <row r="476" spans="1:17" x14ac:dyDescent="0.3">
      <c r="B476" s="7">
        <f t="shared" si="49"/>
        <v>0</v>
      </c>
      <c r="C476" s="7">
        <f t="shared" si="49"/>
        <v>0</v>
      </c>
      <c r="D476" s="7">
        <f t="shared" si="49"/>
        <v>0</v>
      </c>
      <c r="E476" s="7">
        <f t="shared" si="49"/>
        <v>0</v>
      </c>
      <c r="F476" s="7">
        <f t="shared" si="49"/>
        <v>0</v>
      </c>
      <c r="G476" s="7">
        <f t="shared" si="49"/>
        <v>3044.67</v>
      </c>
      <c r="H476" s="7">
        <f t="shared" si="49"/>
        <v>5171</v>
      </c>
      <c r="I476" s="7">
        <f t="shared" si="49"/>
        <v>6962.33</v>
      </c>
      <c r="J476" s="7">
        <f t="shared" si="49"/>
        <v>2604.67</v>
      </c>
      <c r="K476" s="7">
        <f t="shared" si="49"/>
        <v>0</v>
      </c>
      <c r="L476" s="7">
        <f t="shared" si="49"/>
        <v>0</v>
      </c>
      <c r="M476" s="7">
        <f t="shared" si="49"/>
        <v>0</v>
      </c>
      <c r="N476" s="7">
        <f t="shared" si="49"/>
        <v>0</v>
      </c>
      <c r="O476" s="7" t="str">
        <f t="shared" si="49"/>
        <v/>
      </c>
      <c r="P476" s="6"/>
      <c r="Q476" s="9" t="s">
        <v>14</v>
      </c>
    </row>
    <row r="477" spans="1:17" x14ac:dyDescent="0.3">
      <c r="B477" s="18">
        <f t="shared" si="49"/>
        <v>0</v>
      </c>
      <c r="C477" s="18">
        <f t="shared" si="49"/>
        <v>0</v>
      </c>
      <c r="D477" s="18">
        <f t="shared" si="49"/>
        <v>3970.15</v>
      </c>
      <c r="E477" s="18">
        <f t="shared" si="49"/>
        <v>0</v>
      </c>
      <c r="F477" s="18">
        <f t="shared" si="49"/>
        <v>4332.8599999999997</v>
      </c>
      <c r="G477" s="18">
        <f t="shared" si="49"/>
        <v>0.62</v>
      </c>
      <c r="H477" s="18">
        <f t="shared" si="49"/>
        <v>0.49</v>
      </c>
      <c r="I477" s="18">
        <f t="shared" si="49"/>
        <v>-0.2</v>
      </c>
      <c r="J477" s="18">
        <f t="shared" si="49"/>
        <v>-0.8</v>
      </c>
      <c r="K477" s="18">
        <f t="shared" si="49"/>
        <v>0</v>
      </c>
      <c r="L477" s="18">
        <f t="shared" si="49"/>
        <v>0</v>
      </c>
      <c r="M477" s="18">
        <f t="shared" si="49"/>
        <v>0</v>
      </c>
      <c r="N477" s="18">
        <f t="shared" si="49"/>
        <v>0</v>
      </c>
      <c r="O477" s="18" t="str">
        <f t="shared" si="49"/>
        <v/>
      </c>
      <c r="P477" s="6"/>
      <c r="Q477" s="9" t="s">
        <v>19</v>
      </c>
    </row>
    <row r="478" spans="1:17" x14ac:dyDescent="0.3">
      <c r="B478" s="7">
        <f>SUM(B474:B477)</f>
        <v>0</v>
      </c>
      <c r="C478" s="112">
        <f t="shared" ref="C478:M478" si="50">SUM(C474:C477)</f>
        <v>0</v>
      </c>
      <c r="D478" s="112">
        <f t="shared" si="50"/>
        <v>3970.15</v>
      </c>
      <c r="E478" s="112">
        <f t="shared" si="50"/>
        <v>0</v>
      </c>
      <c r="F478" s="112">
        <f t="shared" si="50"/>
        <v>4332.8599999999997</v>
      </c>
      <c r="G478" s="112">
        <f t="shared" si="50"/>
        <v>12179.29</v>
      </c>
      <c r="H478" s="112">
        <f t="shared" si="50"/>
        <v>20684.490000000002</v>
      </c>
      <c r="I478" s="112">
        <f t="shared" si="50"/>
        <v>27849.13</v>
      </c>
      <c r="J478" s="112">
        <f t="shared" si="50"/>
        <v>10417.870000000001</v>
      </c>
      <c r="K478" s="112">
        <f t="shared" si="50"/>
        <v>0</v>
      </c>
      <c r="L478" s="112">
        <f t="shared" si="50"/>
        <v>0</v>
      </c>
      <c r="M478" s="112">
        <f t="shared" si="50"/>
        <v>0</v>
      </c>
      <c r="N478" s="112">
        <f>IF(N475="",N474*4,IF(N476="",(N475+N474)*2,IF(N477="",((N476+N475+N474)/3)*4,SUM(N474:N477))))</f>
        <v>0</v>
      </c>
      <c r="O478" s="112">
        <f>IF(O475="",O474*4,IF(O476="",(O475+O474)*2,IF(O477="",((O476+O475+O474)/3)*4,SUM(O474:O477))))</f>
        <v>79890</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f t="shared" ref="B480:O483" si="51">IFERROR(VLOOKUP($B$479,$130:$216,MATCH($Q480&amp;"/"&amp;B$348,$128:$128,0),FALSE),"")</f>
        <v>61692</v>
      </c>
      <c r="C480" s="7">
        <f t="shared" si="51"/>
        <v>-88515</v>
      </c>
      <c r="D480" s="7">
        <f t="shared" si="51"/>
        <v>66250</v>
      </c>
      <c r="E480" s="7">
        <f t="shared" si="51"/>
        <v>116192</v>
      </c>
      <c r="F480" s="7">
        <f t="shared" si="51"/>
        <v>92096</v>
      </c>
      <c r="G480" s="7">
        <f t="shared" si="51"/>
        <v>80696</v>
      </c>
      <c r="H480" s="7">
        <f t="shared" si="51"/>
        <v>93457</v>
      </c>
      <c r="I480" s="7">
        <f t="shared" si="51"/>
        <v>32978</v>
      </c>
      <c r="J480" s="7">
        <f t="shared" si="51"/>
        <v>43057</v>
      </c>
      <c r="K480" s="7">
        <f t="shared" si="51"/>
        <v>23565</v>
      </c>
      <c r="L480" s="7">
        <f t="shared" si="51"/>
        <v>121605</v>
      </c>
      <c r="M480" s="7">
        <f t="shared" si="51"/>
        <v>197391</v>
      </c>
      <c r="N480" s="7">
        <f t="shared" si="51"/>
        <v>198591</v>
      </c>
      <c r="O480" s="7">
        <f t="shared" si="51"/>
        <v>295206</v>
      </c>
      <c r="P480" s="6"/>
      <c r="Q480" s="9" t="s">
        <v>12</v>
      </c>
    </row>
    <row r="481" spans="2:17" x14ac:dyDescent="0.3">
      <c r="B481" s="7">
        <f t="shared" si="51"/>
        <v>62855</v>
      </c>
      <c r="C481" s="7">
        <f t="shared" si="51"/>
        <v>139531</v>
      </c>
      <c r="D481" s="7">
        <f t="shared" si="51"/>
        <v>84520</v>
      </c>
      <c r="E481" s="7">
        <f t="shared" si="51"/>
        <v>147357</v>
      </c>
      <c r="F481" s="7">
        <f t="shared" si="51"/>
        <v>136119</v>
      </c>
      <c r="G481" s="7">
        <f t="shared" si="51"/>
        <v>104127</v>
      </c>
      <c r="H481" s="7">
        <f t="shared" si="51"/>
        <v>64507</v>
      </c>
      <c r="I481" s="7">
        <f t="shared" si="51"/>
        <v>41696</v>
      </c>
      <c r="J481" s="7">
        <f t="shared" si="51"/>
        <v>31059</v>
      </c>
      <c r="K481" s="7">
        <f t="shared" si="51"/>
        <v>56855</v>
      </c>
      <c r="L481" s="7">
        <f t="shared" si="51"/>
        <v>99047</v>
      </c>
      <c r="M481" s="7">
        <f t="shared" si="51"/>
        <v>168467</v>
      </c>
      <c r="N481" s="7">
        <f t="shared" si="51"/>
        <v>161711</v>
      </c>
      <c r="O481" s="7">
        <f t="shared" si="51"/>
        <v>224593</v>
      </c>
      <c r="P481" s="6"/>
      <c r="Q481" s="9" t="s">
        <v>13</v>
      </c>
    </row>
    <row r="482" spans="2:17" x14ac:dyDescent="0.3">
      <c r="B482" s="7">
        <f t="shared" si="51"/>
        <v>53646</v>
      </c>
      <c r="C482" s="7">
        <f t="shared" si="51"/>
        <v>116321</v>
      </c>
      <c r="D482" s="7">
        <f t="shared" si="51"/>
        <v>68990</v>
      </c>
      <c r="E482" s="7">
        <f t="shared" si="51"/>
        <v>109449</v>
      </c>
      <c r="F482" s="7">
        <f t="shared" si="51"/>
        <v>74323</v>
      </c>
      <c r="G482" s="7">
        <f t="shared" si="51"/>
        <v>40015</v>
      </c>
      <c r="H482" s="7">
        <f t="shared" si="51"/>
        <v>28828</v>
      </c>
      <c r="I482" s="7">
        <f t="shared" si="51"/>
        <v>23352</v>
      </c>
      <c r="J482" s="7">
        <f t="shared" si="51"/>
        <v>23219</v>
      </c>
      <c r="K482" s="7">
        <f t="shared" si="51"/>
        <v>91548</v>
      </c>
      <c r="L482" s="7">
        <f t="shared" si="51"/>
        <v>65666</v>
      </c>
      <c r="M482" s="7">
        <f t="shared" si="51"/>
        <v>70431</v>
      </c>
      <c r="N482" s="7">
        <f t="shared" si="51"/>
        <v>115735</v>
      </c>
      <c r="O482" s="7" t="str">
        <f t="shared" si="51"/>
        <v/>
      </c>
      <c r="P482" s="6"/>
      <c r="Q482" s="9" t="s">
        <v>14</v>
      </c>
    </row>
    <row r="483" spans="2:17" x14ac:dyDescent="0.3">
      <c r="B483" s="18">
        <f t="shared" si="51"/>
        <v>93924</v>
      </c>
      <c r="C483" s="18">
        <f t="shared" si="51"/>
        <v>67771.8</v>
      </c>
      <c r="D483" s="18">
        <f t="shared" si="51"/>
        <v>81547.39</v>
      </c>
      <c r="E483" s="18">
        <f t="shared" si="51"/>
        <v>110700.7</v>
      </c>
      <c r="F483" s="18">
        <f t="shared" si="51"/>
        <v>66036.509999999995</v>
      </c>
      <c r="G483" s="18">
        <f t="shared" si="51"/>
        <v>58851.22</v>
      </c>
      <c r="H483" s="18">
        <f t="shared" si="51"/>
        <v>41198.559999999998</v>
      </c>
      <c r="I483" s="18">
        <f t="shared" si="51"/>
        <v>42587.91</v>
      </c>
      <c r="J483" s="18">
        <f t="shared" si="51"/>
        <v>-14162.7</v>
      </c>
      <c r="K483" s="18">
        <f t="shared" si="51"/>
        <v>-45720.18</v>
      </c>
      <c r="L483" s="18">
        <f t="shared" si="51"/>
        <v>43932.34</v>
      </c>
      <c r="M483" s="18">
        <f t="shared" si="51"/>
        <v>99756.43</v>
      </c>
      <c r="N483" s="18">
        <f t="shared" si="51"/>
        <v>109926.05</v>
      </c>
      <c r="O483" s="18" t="str">
        <f t="shared" si="51"/>
        <v/>
      </c>
      <c r="P483" s="6"/>
      <c r="Q483" s="9" t="s">
        <v>19</v>
      </c>
    </row>
    <row r="484" spans="2:17" x14ac:dyDescent="0.3">
      <c r="B484" s="7">
        <f>SUM(B480:B483)</f>
        <v>272117</v>
      </c>
      <c r="C484" s="112">
        <f t="shared" ref="C484:M484" si="52">SUM(C480:C483)</f>
        <v>235108.8</v>
      </c>
      <c r="D484" s="112">
        <f t="shared" si="52"/>
        <v>301307.39</v>
      </c>
      <c r="E484" s="112">
        <f t="shared" si="52"/>
        <v>483698.7</v>
      </c>
      <c r="F484" s="112">
        <f t="shared" si="52"/>
        <v>368574.51</v>
      </c>
      <c r="G484" s="112">
        <f t="shared" si="52"/>
        <v>283689.21999999997</v>
      </c>
      <c r="H484" s="112">
        <f t="shared" si="52"/>
        <v>227990.56</v>
      </c>
      <c r="I484" s="112">
        <f t="shared" si="52"/>
        <v>140613.91</v>
      </c>
      <c r="J484" s="112">
        <f t="shared" si="52"/>
        <v>83172.3</v>
      </c>
      <c r="K484" s="112">
        <f t="shared" si="52"/>
        <v>126247.82</v>
      </c>
      <c r="L484" s="112">
        <f t="shared" si="52"/>
        <v>330250.33999999997</v>
      </c>
      <c r="M484" s="112">
        <f t="shared" si="52"/>
        <v>536045.42999999993</v>
      </c>
      <c r="N484" s="112">
        <f>IF(N481="",N480*4,IF(N482="",(N481+N480)*2,IF(N483="",((N482+N481+N480)/3)*4,SUM(N480:N483))))</f>
        <v>585963.05000000005</v>
      </c>
      <c r="O484" s="112">
        <f>IF(O481="",O480*4,IF(O482="",(O481+O480)*2,IF(O483="",((O482+O481+O480)/3)*4,SUM(O480:O483))))</f>
        <v>1039598</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0</v>
      </c>
      <c r="C486" s="7">
        <f t="shared" si="53"/>
        <v>0</v>
      </c>
      <c r="D486" s="7">
        <f t="shared" si="53"/>
        <v>-39265</v>
      </c>
      <c r="E486" s="7">
        <f t="shared" si="53"/>
        <v>-9981</v>
      </c>
      <c r="F486" s="7">
        <f t="shared" si="53"/>
        <v>-2732</v>
      </c>
      <c r="G486" s="7">
        <f t="shared" si="53"/>
        <v>-19647</v>
      </c>
      <c r="H486" s="7">
        <f t="shared" si="53"/>
        <v>74611</v>
      </c>
      <c r="I486" s="7">
        <f t="shared" si="53"/>
        <v>-44253</v>
      </c>
      <c r="J486" s="7">
        <f t="shared" si="53"/>
        <v>8315</v>
      </c>
      <c r="K486" s="7">
        <f t="shared" si="53"/>
        <v>24758</v>
      </c>
      <c r="L486" s="7">
        <f t="shared" si="53"/>
        <v>-15010</v>
      </c>
      <c r="M486" s="7">
        <f t="shared" si="53"/>
        <v>63090</v>
      </c>
      <c r="N486" s="7">
        <f t="shared" si="53"/>
        <v>-3811</v>
      </c>
      <c r="O486" s="7">
        <f t="shared" si="53"/>
        <v>0</v>
      </c>
      <c r="P486" s="6"/>
      <c r="Q486" s="9" t="s">
        <v>12</v>
      </c>
    </row>
    <row r="487" spans="2:17" x14ac:dyDescent="0.3">
      <c r="B487" s="7">
        <f t="shared" si="53"/>
        <v>0</v>
      </c>
      <c r="C487" s="7">
        <f t="shared" si="53"/>
        <v>-44321</v>
      </c>
      <c r="D487" s="7">
        <f t="shared" si="53"/>
        <v>17108</v>
      </c>
      <c r="E487" s="7">
        <f t="shared" si="53"/>
        <v>5564</v>
      </c>
      <c r="F487" s="7">
        <f t="shared" si="53"/>
        <v>25741</v>
      </c>
      <c r="G487" s="7">
        <f t="shared" si="53"/>
        <v>25897</v>
      </c>
      <c r="H487" s="7">
        <f t="shared" si="53"/>
        <v>-36702</v>
      </c>
      <c r="I487" s="7">
        <f t="shared" si="53"/>
        <v>2523</v>
      </c>
      <c r="J487" s="7">
        <f t="shared" si="53"/>
        <v>11972</v>
      </c>
      <c r="K487" s="7">
        <f t="shared" si="53"/>
        <v>25005</v>
      </c>
      <c r="L487" s="7">
        <f t="shared" si="53"/>
        <v>-17859</v>
      </c>
      <c r="M487" s="7">
        <f t="shared" si="53"/>
        <v>46904</v>
      </c>
      <c r="N487" s="7">
        <f t="shared" si="53"/>
        <v>22419</v>
      </c>
      <c r="O487" s="7">
        <f t="shared" si="53"/>
        <v>0</v>
      </c>
      <c r="P487" s="6"/>
      <c r="Q487" s="9" t="s">
        <v>13</v>
      </c>
    </row>
    <row r="488" spans="2:17" x14ac:dyDescent="0.3">
      <c r="B488" s="7">
        <f t="shared" si="53"/>
        <v>0</v>
      </c>
      <c r="C488" s="7">
        <f t="shared" si="53"/>
        <v>-16870</v>
      </c>
      <c r="D488" s="7">
        <f t="shared" si="53"/>
        <v>-22189</v>
      </c>
      <c r="E488" s="7">
        <f t="shared" si="53"/>
        <v>20418</v>
      </c>
      <c r="F488" s="7">
        <f t="shared" si="53"/>
        <v>-14389</v>
      </c>
      <c r="G488" s="7">
        <f t="shared" si="53"/>
        <v>-6255</v>
      </c>
      <c r="H488" s="7">
        <f t="shared" si="53"/>
        <v>-10012</v>
      </c>
      <c r="I488" s="7">
        <f t="shared" si="53"/>
        <v>-69200</v>
      </c>
      <c r="J488" s="7">
        <f t="shared" si="53"/>
        <v>44320</v>
      </c>
      <c r="K488" s="7">
        <f t="shared" si="53"/>
        <v>-1213</v>
      </c>
      <c r="L488" s="7">
        <f t="shared" si="53"/>
        <v>-34992</v>
      </c>
      <c r="M488" s="7">
        <f t="shared" si="53"/>
        <v>-264</v>
      </c>
      <c r="N488" s="7">
        <f t="shared" si="53"/>
        <v>7707</v>
      </c>
      <c r="O488" s="7" t="str">
        <f t="shared" si="53"/>
        <v/>
      </c>
      <c r="P488" s="6"/>
      <c r="Q488" s="9" t="s">
        <v>14</v>
      </c>
    </row>
    <row r="489" spans="2:17" x14ac:dyDescent="0.3">
      <c r="B489" s="18">
        <f t="shared" si="53"/>
        <v>0</v>
      </c>
      <c r="C489" s="18">
        <f t="shared" si="53"/>
        <v>23943.87</v>
      </c>
      <c r="D489" s="18">
        <f t="shared" si="53"/>
        <v>9229.99</v>
      </c>
      <c r="E489" s="18">
        <f t="shared" si="53"/>
        <v>20275.54</v>
      </c>
      <c r="F489" s="18">
        <f t="shared" si="53"/>
        <v>-9150.14</v>
      </c>
      <c r="G489" s="18">
        <f t="shared" si="53"/>
        <v>-121474.2</v>
      </c>
      <c r="H489" s="18">
        <f t="shared" si="53"/>
        <v>13648.56</v>
      </c>
      <c r="I489" s="18">
        <f t="shared" si="53"/>
        <v>94244.72</v>
      </c>
      <c r="J489" s="18">
        <f t="shared" si="53"/>
        <v>429540.33</v>
      </c>
      <c r="K489" s="18">
        <f t="shared" si="53"/>
        <v>1824.49</v>
      </c>
      <c r="L489" s="18">
        <f t="shared" si="53"/>
        <v>6276.89</v>
      </c>
      <c r="M489" s="18">
        <f t="shared" si="53"/>
        <v>31423.31</v>
      </c>
      <c r="N489" s="18">
        <f t="shared" si="53"/>
        <v>0</v>
      </c>
      <c r="O489" s="18" t="str">
        <f t="shared" si="53"/>
        <v/>
      </c>
      <c r="P489" s="6"/>
      <c r="Q489" s="9" t="s">
        <v>19</v>
      </c>
    </row>
    <row r="490" spans="2:17" x14ac:dyDescent="0.3">
      <c r="B490" s="7">
        <f>SUM(B486:B489)</f>
        <v>0</v>
      </c>
      <c r="C490" s="112">
        <f t="shared" ref="C490:M490" si="54">SUM(C486:C489)</f>
        <v>-37247.130000000005</v>
      </c>
      <c r="D490" s="112">
        <f t="shared" si="54"/>
        <v>-35116.01</v>
      </c>
      <c r="E490" s="112">
        <f t="shared" si="54"/>
        <v>36276.54</v>
      </c>
      <c r="F490" s="112">
        <f t="shared" si="54"/>
        <v>-530.13999999999942</v>
      </c>
      <c r="G490" s="112">
        <f t="shared" si="54"/>
        <v>-121479.2</v>
      </c>
      <c r="H490" s="112">
        <f t="shared" si="54"/>
        <v>41545.56</v>
      </c>
      <c r="I490" s="112">
        <f t="shared" si="54"/>
        <v>-16685.28</v>
      </c>
      <c r="J490" s="112">
        <f t="shared" si="54"/>
        <v>494147.33</v>
      </c>
      <c r="K490" s="112">
        <f t="shared" si="54"/>
        <v>50374.49</v>
      </c>
      <c r="L490" s="112">
        <f t="shared" si="54"/>
        <v>-61584.11</v>
      </c>
      <c r="M490" s="112">
        <f t="shared" si="54"/>
        <v>141153.31</v>
      </c>
      <c r="N490" s="112">
        <f>IF(N487="",N486*4,IF(N488="",(N487+N486)*2,IF(N489="",((N488+N487+N486)/3)*4,SUM(N486:N489))))</f>
        <v>26315</v>
      </c>
      <c r="O490" s="112">
        <f>IF(O487="",O486*4,IF(O488="",(O487+O486)*2,IF(O489="",((O488+O487+O486)/3)*4,SUM(O486:O489))))</f>
        <v>0</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5777314</v>
      </c>
      <c r="C492" s="7">
        <f t="shared" si="55"/>
        <v>5170938</v>
      </c>
      <c r="D492" s="7">
        <f t="shared" si="55"/>
        <v>5444244</v>
      </c>
      <c r="E492" s="7">
        <f t="shared" si="55"/>
        <v>6223098</v>
      </c>
      <c r="F492" s="7">
        <f t="shared" si="55"/>
        <v>7016020</v>
      </c>
      <c r="G492" s="7">
        <f t="shared" si="55"/>
        <v>7602628</v>
      </c>
      <c r="H492" s="7">
        <f t="shared" si="55"/>
        <v>8673259</v>
      </c>
      <c r="I492" s="7">
        <f t="shared" si="55"/>
        <v>8429967</v>
      </c>
      <c r="J492" s="7">
        <f t="shared" si="55"/>
        <v>8267394</v>
      </c>
      <c r="K492" s="7">
        <f t="shared" si="55"/>
        <v>10672383</v>
      </c>
      <c r="L492" s="7">
        <f t="shared" si="55"/>
        <v>10971118</v>
      </c>
      <c r="M492" s="7">
        <f t="shared" si="55"/>
        <v>12010083</v>
      </c>
      <c r="N492" s="7">
        <f t="shared" si="55"/>
        <v>11090358</v>
      </c>
      <c r="O492" s="7">
        <f t="shared" si="55"/>
        <v>10439382</v>
      </c>
      <c r="P492" s="6"/>
      <c r="Q492" s="9" t="s">
        <v>12</v>
      </c>
    </row>
    <row r="493" spans="2:17" s="2" customFormat="1" x14ac:dyDescent="0.3">
      <c r="B493" s="7">
        <f t="shared" si="55"/>
        <v>5217058</v>
      </c>
      <c r="C493" s="7">
        <f t="shared" si="55"/>
        <v>4937436</v>
      </c>
      <c r="D493" s="7">
        <f t="shared" si="55"/>
        <v>5248299</v>
      </c>
      <c r="E493" s="7">
        <f t="shared" si="55"/>
        <v>5826210</v>
      </c>
      <c r="F493" s="7">
        <f t="shared" si="55"/>
        <v>6545080</v>
      </c>
      <c r="G493" s="7">
        <f t="shared" si="55"/>
        <v>7510228</v>
      </c>
      <c r="H493" s="7">
        <f t="shared" si="55"/>
        <v>7866119</v>
      </c>
      <c r="I493" s="7">
        <f t="shared" si="55"/>
        <v>7912006</v>
      </c>
      <c r="J493" s="7">
        <f t="shared" si="55"/>
        <v>7858425</v>
      </c>
      <c r="K493" s="7">
        <f t="shared" si="55"/>
        <v>10852480</v>
      </c>
      <c r="L493" s="7">
        <f t="shared" si="55"/>
        <v>11221082</v>
      </c>
      <c r="M493" s="7">
        <f t="shared" si="55"/>
        <v>11945581</v>
      </c>
      <c r="N493" s="7">
        <f t="shared" si="55"/>
        <v>10221169</v>
      </c>
      <c r="O493" s="7">
        <f t="shared" si="55"/>
        <v>10125553</v>
      </c>
      <c r="P493" s="6"/>
      <c r="Q493" s="9" t="s">
        <v>13</v>
      </c>
    </row>
    <row r="494" spans="2:17" s="2" customFormat="1" x14ac:dyDescent="0.3">
      <c r="B494" s="7">
        <f t="shared" si="55"/>
        <v>5178816</v>
      </c>
      <c r="C494" s="7">
        <f t="shared" si="55"/>
        <v>4948929</v>
      </c>
      <c r="D494" s="7">
        <f t="shared" si="55"/>
        <v>5051299</v>
      </c>
      <c r="E494" s="7">
        <f t="shared" si="55"/>
        <v>6114250</v>
      </c>
      <c r="F494" s="7">
        <f t="shared" si="55"/>
        <v>6600380</v>
      </c>
      <c r="G494" s="7">
        <f t="shared" si="55"/>
        <v>7530432</v>
      </c>
      <c r="H494" s="7">
        <f t="shared" si="55"/>
        <v>7820025</v>
      </c>
      <c r="I494" s="7">
        <f t="shared" si="55"/>
        <v>7431271</v>
      </c>
      <c r="J494" s="7">
        <f t="shared" si="55"/>
        <v>8785257</v>
      </c>
      <c r="K494" s="7">
        <f t="shared" si="55"/>
        <v>11131768</v>
      </c>
      <c r="L494" s="7">
        <f t="shared" si="55"/>
        <v>11792506</v>
      </c>
      <c r="M494" s="7">
        <f t="shared" si="55"/>
        <v>11992028</v>
      </c>
      <c r="N494" s="7">
        <f t="shared" si="55"/>
        <v>10454532</v>
      </c>
      <c r="O494" s="7" t="str">
        <f t="shared" si="55"/>
        <v/>
      </c>
      <c r="P494" s="6"/>
      <c r="Q494" s="9" t="s">
        <v>14</v>
      </c>
    </row>
    <row r="495" spans="2:17" s="2" customFormat="1" x14ac:dyDescent="0.3">
      <c r="B495" s="7">
        <f t="shared" si="55"/>
        <v>5279980</v>
      </c>
      <c r="C495" s="7">
        <f t="shared" si="55"/>
        <v>5039653.6100000003</v>
      </c>
      <c r="D495" s="7">
        <f t="shared" si="55"/>
        <v>5373145.6699999999</v>
      </c>
      <c r="E495" s="7">
        <f t="shared" si="55"/>
        <v>5087172.7699999996</v>
      </c>
      <c r="F495" s="7">
        <f t="shared" si="55"/>
        <v>6430364.6200000001</v>
      </c>
      <c r="G495" s="7">
        <f t="shared" si="55"/>
        <v>7401892.5599999996</v>
      </c>
      <c r="H495" s="7">
        <f t="shared" si="55"/>
        <v>7609142.7300000004</v>
      </c>
      <c r="I495" s="7">
        <f t="shared" si="55"/>
        <v>7568070.0099999998</v>
      </c>
      <c r="J495" s="7">
        <f t="shared" si="55"/>
        <v>9490689.5999999996</v>
      </c>
      <c r="K495" s="7">
        <f t="shared" si="55"/>
        <v>11177858.029999999</v>
      </c>
      <c r="L495" s="7">
        <f t="shared" si="55"/>
        <v>11054965.289999999</v>
      </c>
      <c r="M495" s="7">
        <f t="shared" si="55"/>
        <v>11902126.33</v>
      </c>
      <c r="N495" s="7">
        <f t="shared" si="55"/>
        <v>10407571.09</v>
      </c>
      <c r="O495" s="7" t="str">
        <f t="shared" si="55"/>
        <v/>
      </c>
      <c r="P495" s="6"/>
      <c r="Q495" s="9" t="s">
        <v>19</v>
      </c>
    </row>
    <row r="496" spans="2:17" s="2" customFormat="1" x14ac:dyDescent="0.3">
      <c r="B496" s="16">
        <f>SUM(B492:B495)</f>
        <v>21453168</v>
      </c>
      <c r="C496" s="16">
        <f t="shared" ref="C496:M496" si="56">SUM(C492:C495)</f>
        <v>20096956.609999999</v>
      </c>
      <c r="D496" s="16">
        <f t="shared" si="56"/>
        <v>21116987.670000002</v>
      </c>
      <c r="E496" s="16">
        <f t="shared" si="56"/>
        <v>23250730.77</v>
      </c>
      <c r="F496" s="16">
        <f t="shared" si="56"/>
        <v>26591844.620000001</v>
      </c>
      <c r="G496" s="16">
        <f t="shared" si="56"/>
        <v>30045180.559999999</v>
      </c>
      <c r="H496" s="16">
        <f t="shared" si="56"/>
        <v>31968545.73</v>
      </c>
      <c r="I496" s="16">
        <f t="shared" si="56"/>
        <v>31341314.009999998</v>
      </c>
      <c r="J496" s="16">
        <f t="shared" si="56"/>
        <v>34401765.600000001</v>
      </c>
      <c r="K496" s="16">
        <f t="shared" si="56"/>
        <v>43834489.030000001</v>
      </c>
      <c r="L496" s="16">
        <f t="shared" si="56"/>
        <v>45039671.289999999</v>
      </c>
      <c r="M496" s="16">
        <f t="shared" si="56"/>
        <v>47849818.329999998</v>
      </c>
      <c r="N496" s="16">
        <f>IF(N493="",N492*4,IF(N494="",(N493+N492)*2,IF(N495="",((N494+N493+N492)/3)*4,SUM(N492:N495))))</f>
        <v>42173630.090000004</v>
      </c>
      <c r="O496" s="16">
        <f>IF(O493="",O492*4,IF(O494="",(O493+O492)*2,IF(O495="",((O494+O493+O492)/3)*4,SUM(O492:O495))))</f>
        <v>41129870</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3888811</v>
      </c>
      <c r="C499" s="7">
        <f t="shared" si="57"/>
        <v>2690274</v>
      </c>
      <c r="D499" s="7">
        <f t="shared" si="57"/>
        <v>3033571</v>
      </c>
      <c r="E499" s="7">
        <f t="shared" si="57"/>
        <v>3360449</v>
      </c>
      <c r="F499" s="7">
        <f t="shared" si="57"/>
        <v>3819508</v>
      </c>
      <c r="G499" s="7">
        <f t="shared" si="57"/>
        <v>4246113</v>
      </c>
      <c r="H499" s="7">
        <f t="shared" si="57"/>
        <v>4567537</v>
      </c>
      <c r="I499" s="7">
        <f t="shared" si="57"/>
        <v>4544568</v>
      </c>
      <c r="J499" s="7">
        <f t="shared" si="57"/>
        <v>4487172</v>
      </c>
      <c r="K499" s="7">
        <f t="shared" si="57"/>
        <v>7157968</v>
      </c>
      <c r="L499" s="7">
        <f t="shared" si="57"/>
        <v>7370253</v>
      </c>
      <c r="M499" s="7">
        <f t="shared" si="57"/>
        <v>7992816</v>
      </c>
      <c r="N499" s="7">
        <f t="shared" si="57"/>
        <v>7430218</v>
      </c>
      <c r="O499" s="7">
        <f t="shared" si="57"/>
        <v>7181835</v>
      </c>
      <c r="P499" s="6"/>
      <c r="Q499" s="9" t="s">
        <v>12</v>
      </c>
    </row>
    <row r="500" spans="1:17" x14ac:dyDescent="0.3">
      <c r="B500" s="7">
        <f t="shared" si="57"/>
        <v>3609217</v>
      </c>
      <c r="C500" s="7">
        <f t="shared" si="57"/>
        <v>2843855</v>
      </c>
      <c r="D500" s="7">
        <f t="shared" si="57"/>
        <v>3038007</v>
      </c>
      <c r="E500" s="7">
        <f t="shared" si="57"/>
        <v>3118115</v>
      </c>
      <c r="F500" s="7">
        <f t="shared" si="57"/>
        <v>3833528</v>
      </c>
      <c r="G500" s="7">
        <f t="shared" si="57"/>
        <v>3883416</v>
      </c>
      <c r="H500" s="7">
        <f t="shared" si="57"/>
        <v>4166583</v>
      </c>
      <c r="I500" s="7">
        <f t="shared" si="57"/>
        <v>4230400</v>
      </c>
      <c r="J500" s="7">
        <f t="shared" si="57"/>
        <v>4324785</v>
      </c>
      <c r="K500" s="7">
        <f t="shared" si="57"/>
        <v>7328269</v>
      </c>
      <c r="L500" s="7">
        <f t="shared" si="57"/>
        <v>6978666</v>
      </c>
      <c r="M500" s="7">
        <f t="shared" si="57"/>
        <v>8514394</v>
      </c>
      <c r="N500" s="7">
        <f t="shared" si="57"/>
        <v>6863614</v>
      </c>
      <c r="O500" s="7">
        <f t="shared" si="57"/>
        <v>7173849</v>
      </c>
      <c r="P500" s="6"/>
      <c r="Q500" s="9" t="s">
        <v>13</v>
      </c>
    </row>
    <row r="501" spans="1:17" x14ac:dyDescent="0.3">
      <c r="B501" s="7">
        <f t="shared" si="57"/>
        <v>3719611</v>
      </c>
      <c r="C501" s="7">
        <f t="shared" si="57"/>
        <v>2870066</v>
      </c>
      <c r="D501" s="7">
        <f t="shared" si="57"/>
        <v>2947652</v>
      </c>
      <c r="E501" s="7">
        <f t="shared" si="57"/>
        <v>3477191</v>
      </c>
      <c r="F501" s="7">
        <f t="shared" si="57"/>
        <v>3857031</v>
      </c>
      <c r="G501" s="7">
        <f t="shared" si="57"/>
        <v>4078190</v>
      </c>
      <c r="H501" s="7">
        <f t="shared" si="57"/>
        <v>4373761</v>
      </c>
      <c r="I501" s="7">
        <f t="shared" si="57"/>
        <v>4220802</v>
      </c>
      <c r="J501" s="7">
        <f t="shared" si="57"/>
        <v>5292322</v>
      </c>
      <c r="K501" s="7">
        <f t="shared" si="57"/>
        <v>7333068</v>
      </c>
      <c r="L501" s="7">
        <f t="shared" si="57"/>
        <v>7716205</v>
      </c>
      <c r="M501" s="7">
        <f t="shared" si="57"/>
        <v>7840958</v>
      </c>
      <c r="N501" s="7">
        <f t="shared" si="57"/>
        <v>6972093</v>
      </c>
      <c r="O501" s="7" t="str">
        <f t="shared" si="57"/>
        <v/>
      </c>
      <c r="P501" s="6"/>
      <c r="Q501" s="9" t="s">
        <v>14</v>
      </c>
    </row>
    <row r="502" spans="1:17" x14ac:dyDescent="0.3">
      <c r="B502" s="18">
        <f t="shared" si="57"/>
        <v>385244</v>
      </c>
      <c r="C502" s="18">
        <f t="shared" si="57"/>
        <v>2867874.81</v>
      </c>
      <c r="D502" s="18">
        <f t="shared" si="57"/>
        <v>3094922.52</v>
      </c>
      <c r="E502" s="18">
        <f t="shared" si="57"/>
        <v>2908041.6</v>
      </c>
      <c r="F502" s="18">
        <f t="shared" si="57"/>
        <v>3762809.11</v>
      </c>
      <c r="G502" s="18">
        <f t="shared" si="57"/>
        <v>4314533.54</v>
      </c>
      <c r="H502" s="18">
        <f t="shared" si="57"/>
        <v>4490386.95</v>
      </c>
      <c r="I502" s="18">
        <f t="shared" si="57"/>
        <v>4340262.79</v>
      </c>
      <c r="J502" s="18">
        <f t="shared" si="57"/>
        <v>7213448.0899999999</v>
      </c>
      <c r="K502" s="18">
        <f t="shared" si="57"/>
        <v>7367553.6500000004</v>
      </c>
      <c r="L502" s="18">
        <f t="shared" si="57"/>
        <v>7475746.21</v>
      </c>
      <c r="M502" s="18">
        <f t="shared" si="57"/>
        <v>8114336.5499999998</v>
      </c>
      <c r="N502" s="18">
        <f t="shared" si="57"/>
        <v>6715200.3899999997</v>
      </c>
      <c r="O502" s="18" t="str">
        <f t="shared" si="57"/>
        <v/>
      </c>
      <c r="P502" s="6"/>
      <c r="Q502" s="9" t="s">
        <v>19</v>
      </c>
    </row>
    <row r="503" spans="1:17" x14ac:dyDescent="0.3">
      <c r="B503" s="18">
        <f>SUM(B499:B502)</f>
        <v>11602883</v>
      </c>
      <c r="C503" s="18">
        <f t="shared" ref="C503:M503" si="58">SUM(C499:C502)</f>
        <v>11272069.810000001</v>
      </c>
      <c r="D503" s="18">
        <f t="shared" si="58"/>
        <v>12114152.52</v>
      </c>
      <c r="E503" s="18">
        <f t="shared" si="58"/>
        <v>12863796.6</v>
      </c>
      <c r="F503" s="18">
        <f t="shared" si="58"/>
        <v>15272876.109999999</v>
      </c>
      <c r="G503" s="18">
        <f t="shared" si="58"/>
        <v>16522252.539999999</v>
      </c>
      <c r="H503" s="18">
        <f t="shared" si="58"/>
        <v>17598267.949999999</v>
      </c>
      <c r="I503" s="18">
        <f t="shared" si="58"/>
        <v>17336032.789999999</v>
      </c>
      <c r="J503" s="18">
        <f t="shared" si="58"/>
        <v>21317727.09</v>
      </c>
      <c r="K503" s="18">
        <f t="shared" si="58"/>
        <v>29186858.649999999</v>
      </c>
      <c r="L503" s="18">
        <f t="shared" si="58"/>
        <v>29540870.210000001</v>
      </c>
      <c r="M503" s="18">
        <f t="shared" si="58"/>
        <v>32462504.550000001</v>
      </c>
      <c r="N503" s="18">
        <f>IF(N500="",N499*4,IF(N501="",(N500+N499)*2,IF(N502="",((N501+N500+N499)/3)*4,SUM(N499:N502))))</f>
        <v>27981125.390000001</v>
      </c>
      <c r="O503" s="18">
        <f>IF(O500="",O499*4,IF(O501="",(O500+O499)*2,IF(O502="",((O501+O500+O499)/3)*4,SUM(O499:O502))))</f>
        <v>28711368</v>
      </c>
      <c r="P503" s="6"/>
      <c r="Q503" s="9" t="s">
        <v>15</v>
      </c>
    </row>
    <row r="504" spans="1:17" x14ac:dyDescent="0.3">
      <c r="B504" s="21">
        <f>B503/B$465</f>
        <v>0.54461294775305347</v>
      </c>
      <c r="C504" s="22">
        <f>C503/C$465</f>
        <v>0.56443297470865261</v>
      </c>
      <c r="D504" s="22">
        <f t="shared" ref="D504:O504" si="59">D503/D$465</f>
        <v>0.57736031368451646</v>
      </c>
      <c r="E504" s="22">
        <f t="shared" si="59"/>
        <v>0.5556778569176043</v>
      </c>
      <c r="F504" s="22">
        <f t="shared" si="59"/>
        <v>0.57792676000955934</v>
      </c>
      <c r="G504" s="22">
        <f t="shared" si="59"/>
        <v>0.55166970206688692</v>
      </c>
      <c r="H504" s="22">
        <f t="shared" si="59"/>
        <v>0.55232416749462765</v>
      </c>
      <c r="I504" s="22">
        <f t="shared" si="59"/>
        <v>0.55706303585114669</v>
      </c>
      <c r="J504" s="22">
        <f t="shared" si="59"/>
        <v>0.62347552159881026</v>
      </c>
      <c r="K504" s="22">
        <f t="shared" si="59"/>
        <v>0.66890818410303232</v>
      </c>
      <c r="L504" s="22">
        <f t="shared" si="59"/>
        <v>0.65992602346671825</v>
      </c>
      <c r="M504" s="22">
        <f t="shared" si="59"/>
        <v>0.68208713790524511</v>
      </c>
      <c r="N504" s="23">
        <f t="shared" si="59"/>
        <v>0.66621663955365273</v>
      </c>
      <c r="O504" s="23">
        <f t="shared" si="59"/>
        <v>0.70272718092162378</v>
      </c>
      <c r="P504" s="6"/>
      <c r="Q504" s="11" t="s">
        <v>2409</v>
      </c>
    </row>
    <row r="505" spans="1:17" s="87" customFormat="1" x14ac:dyDescent="0.3">
      <c r="A505" s="86"/>
      <c r="B505" s="19"/>
      <c r="C505" s="10">
        <f t="shared" ref="C505:M505" si="60">C503/B503-1</f>
        <v>-2.8511292408964217E-2</v>
      </c>
      <c r="D505" s="10">
        <f t="shared" si="60"/>
        <v>7.4705242621275092E-2</v>
      </c>
      <c r="E505" s="10">
        <f t="shared" si="60"/>
        <v>6.1881677547180214E-2</v>
      </c>
      <c r="F505" s="10">
        <f t="shared" si="60"/>
        <v>0.18727593298544543</v>
      </c>
      <c r="G505" s="10">
        <f t="shared" si="60"/>
        <v>8.1803611906598572E-2</v>
      </c>
      <c r="H505" s="10">
        <f t="shared" si="60"/>
        <v>6.5125224747351496E-2</v>
      </c>
      <c r="I505" s="10">
        <f t="shared" si="60"/>
        <v>-1.4901191455037543E-2</v>
      </c>
      <c r="J505" s="10">
        <f t="shared" si="60"/>
        <v>0.22967736322561505</v>
      </c>
      <c r="K505" s="10">
        <f t="shared" si="60"/>
        <v>0.36913558029792748</v>
      </c>
      <c r="L505" s="10">
        <f t="shared" si="60"/>
        <v>1.2129142236415369E-2</v>
      </c>
      <c r="M505" s="10">
        <f t="shared" si="60"/>
        <v>9.8901431109872595E-2</v>
      </c>
      <c r="N505" s="10">
        <f>N503/M503-1</f>
        <v>-0.1380478561996844</v>
      </c>
      <c r="O505" s="10">
        <f>O503/N503-1</f>
        <v>2.6097685486980993E-2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1818237</v>
      </c>
      <c r="C507" s="16">
        <f t="shared" si="61"/>
        <v>2437455</v>
      </c>
      <c r="D507" s="16">
        <f t="shared" si="61"/>
        <v>2377899</v>
      </c>
      <c r="E507" s="16">
        <f t="shared" si="61"/>
        <v>2857971</v>
      </c>
      <c r="F507" s="16">
        <f t="shared" si="61"/>
        <v>3172659</v>
      </c>
      <c r="G507" s="16">
        <f t="shared" si="61"/>
        <v>3333051</v>
      </c>
      <c r="H507" s="16">
        <f t="shared" si="61"/>
        <v>4085408</v>
      </c>
      <c r="I507" s="16">
        <f t="shared" si="61"/>
        <v>3874926</v>
      </c>
      <c r="J507" s="16">
        <f t="shared" si="61"/>
        <v>3769414</v>
      </c>
      <c r="K507" s="16">
        <f t="shared" si="61"/>
        <v>3475646</v>
      </c>
      <c r="L507" s="16">
        <f t="shared" si="61"/>
        <v>3533384</v>
      </c>
      <c r="M507" s="16">
        <f t="shared" si="61"/>
        <v>3886051</v>
      </c>
      <c r="N507" s="16">
        <f t="shared" si="61"/>
        <v>3585300</v>
      </c>
      <c r="O507" s="16">
        <f t="shared" si="61"/>
        <v>3196079</v>
      </c>
      <c r="P507" s="6"/>
      <c r="Q507" s="9" t="s">
        <v>12</v>
      </c>
    </row>
    <row r="508" spans="1:17" x14ac:dyDescent="0.3">
      <c r="B508" s="7">
        <f t="shared" si="61"/>
        <v>1607841</v>
      </c>
      <c r="C508" s="7">
        <f t="shared" si="61"/>
        <v>2076124</v>
      </c>
      <c r="D508" s="7">
        <f t="shared" si="61"/>
        <v>2171544</v>
      </c>
      <c r="E508" s="7">
        <f t="shared" si="61"/>
        <v>2666267</v>
      </c>
      <c r="F508" s="7">
        <f t="shared" si="61"/>
        <v>2654068</v>
      </c>
      <c r="G508" s="7">
        <f t="shared" si="61"/>
        <v>3600950</v>
      </c>
      <c r="H508" s="7">
        <f t="shared" si="61"/>
        <v>3662597</v>
      </c>
      <c r="I508" s="7">
        <f t="shared" si="61"/>
        <v>3643758</v>
      </c>
      <c r="J508" s="7">
        <f t="shared" si="61"/>
        <v>3461815</v>
      </c>
      <c r="K508" s="7">
        <f t="shared" si="61"/>
        <v>3480252</v>
      </c>
      <c r="L508" s="7">
        <f t="shared" si="61"/>
        <v>4136550</v>
      </c>
      <c r="M508" s="7">
        <f t="shared" si="61"/>
        <v>3386974</v>
      </c>
      <c r="N508" s="7">
        <f t="shared" si="61"/>
        <v>3301656</v>
      </c>
      <c r="O508" s="7">
        <f t="shared" si="61"/>
        <v>2876768</v>
      </c>
      <c r="P508" s="6"/>
      <c r="Q508" s="9" t="s">
        <v>13</v>
      </c>
    </row>
    <row r="509" spans="1:17" x14ac:dyDescent="0.3">
      <c r="B509" s="7">
        <f t="shared" si="61"/>
        <v>1424676</v>
      </c>
      <c r="C509" s="7">
        <f t="shared" si="61"/>
        <v>2045344</v>
      </c>
      <c r="D509" s="7">
        <f t="shared" si="61"/>
        <v>2075227</v>
      </c>
      <c r="E509" s="7">
        <f t="shared" si="61"/>
        <v>2602870</v>
      </c>
      <c r="F509" s="7">
        <f t="shared" si="61"/>
        <v>2692677</v>
      </c>
      <c r="G509" s="7">
        <f t="shared" si="61"/>
        <v>3423464</v>
      </c>
      <c r="H509" s="7">
        <f t="shared" si="61"/>
        <v>3427799</v>
      </c>
      <c r="I509" s="7">
        <f t="shared" si="61"/>
        <v>3197875</v>
      </c>
      <c r="J509" s="7">
        <f t="shared" si="61"/>
        <v>3457639</v>
      </c>
      <c r="K509" s="7">
        <f t="shared" si="61"/>
        <v>3739911</v>
      </c>
      <c r="L509" s="7">
        <f t="shared" si="61"/>
        <v>4011014</v>
      </c>
      <c r="M509" s="7">
        <f t="shared" si="61"/>
        <v>4111655</v>
      </c>
      <c r="N509" s="7">
        <f t="shared" si="61"/>
        <v>3408118</v>
      </c>
      <c r="O509" s="7" t="str">
        <f t="shared" si="61"/>
        <v/>
      </c>
      <c r="P509" s="6"/>
      <c r="Q509" s="9" t="s">
        <v>14</v>
      </c>
    </row>
    <row r="510" spans="1:17" x14ac:dyDescent="0.3">
      <c r="B510" s="18">
        <f t="shared" si="61"/>
        <v>4851187</v>
      </c>
      <c r="C510" s="18">
        <f t="shared" si="61"/>
        <v>2139615.4200000004</v>
      </c>
      <c r="D510" s="18">
        <f t="shared" si="61"/>
        <v>2243140.1</v>
      </c>
      <c r="E510" s="18">
        <f t="shared" si="61"/>
        <v>2158833.0399999996</v>
      </c>
      <c r="F510" s="18">
        <f t="shared" si="61"/>
        <v>2634729.6200000006</v>
      </c>
      <c r="G510" s="18">
        <f t="shared" si="61"/>
        <v>3069820.16</v>
      </c>
      <c r="H510" s="18">
        <f t="shared" si="61"/>
        <v>3088136.8499999996</v>
      </c>
      <c r="I510" s="18">
        <f t="shared" si="61"/>
        <v>3067823.09</v>
      </c>
      <c r="J510" s="18">
        <f t="shared" si="61"/>
        <v>2185167.620000001</v>
      </c>
      <c r="K510" s="18">
        <f t="shared" si="61"/>
        <v>3750912.1799999997</v>
      </c>
      <c r="L510" s="18">
        <f t="shared" si="61"/>
        <v>3542093.4400000004</v>
      </c>
      <c r="M510" s="18">
        <f t="shared" si="61"/>
        <v>3745714.87</v>
      </c>
      <c r="N510" s="18">
        <f t="shared" si="61"/>
        <v>3723840.4300000006</v>
      </c>
      <c r="O510" s="18" t="str">
        <f t="shared" si="61"/>
        <v/>
      </c>
      <c r="P510" s="6"/>
      <c r="Q510" s="9" t="s">
        <v>19</v>
      </c>
    </row>
    <row r="511" spans="1:17" x14ac:dyDescent="0.3">
      <c r="B511" s="16">
        <f t="shared" si="61"/>
        <v>9701941</v>
      </c>
      <c r="C511" s="16">
        <f t="shared" si="61"/>
        <v>8698538.4199999999</v>
      </c>
      <c r="D511" s="16">
        <f t="shared" si="61"/>
        <v>8867810.1000000015</v>
      </c>
      <c r="E511" s="16">
        <f t="shared" si="61"/>
        <v>10285941.040000001</v>
      </c>
      <c r="F511" s="16">
        <f t="shared" si="61"/>
        <v>11154133.620000001</v>
      </c>
      <c r="G511" s="16">
        <f t="shared" si="61"/>
        <v>13427285.16</v>
      </c>
      <c r="H511" s="16">
        <f t="shared" si="61"/>
        <v>14263940.850000001</v>
      </c>
      <c r="I511" s="16">
        <f t="shared" si="61"/>
        <v>13784382.09</v>
      </c>
      <c r="J511" s="16">
        <f t="shared" si="61"/>
        <v>12874035.620000001</v>
      </c>
      <c r="K511" s="16">
        <f t="shared" si="61"/>
        <v>14446721.18</v>
      </c>
      <c r="L511" s="16">
        <f t="shared" si="61"/>
        <v>15223041.439999998</v>
      </c>
      <c r="M511" s="16">
        <f t="shared" si="61"/>
        <v>15130394.870000001</v>
      </c>
      <c r="N511" s="16">
        <f t="shared" si="61"/>
        <v>14018914.43</v>
      </c>
      <c r="O511" s="16">
        <f t="shared" si="61"/>
        <v>12145694</v>
      </c>
      <c r="P511" s="6"/>
      <c r="Q511" s="9" t="s">
        <v>15</v>
      </c>
    </row>
    <row r="512" spans="1:17" x14ac:dyDescent="0.3">
      <c r="B512" s="10">
        <f t="shared" ref="B512:O512" si="62">B511/B$465</f>
        <v>0.45538705224694653</v>
      </c>
      <c r="C512" s="10">
        <f t="shared" si="62"/>
        <v>0.43556702529134739</v>
      </c>
      <c r="D512" s="10">
        <f t="shared" si="62"/>
        <v>0.42263968631548354</v>
      </c>
      <c r="E512" s="10">
        <f t="shared" si="62"/>
        <v>0.44432214308239565</v>
      </c>
      <c r="F512" s="10">
        <f t="shared" si="62"/>
        <v>0.42207323999044066</v>
      </c>
      <c r="G512" s="10">
        <f t="shared" si="62"/>
        <v>0.44833029793311302</v>
      </c>
      <c r="H512" s="10">
        <f t="shared" si="62"/>
        <v>0.44767583250537235</v>
      </c>
      <c r="I512" s="10">
        <f t="shared" si="62"/>
        <v>0.44293696414885331</v>
      </c>
      <c r="J512" s="10">
        <f t="shared" si="62"/>
        <v>0.37652447840118974</v>
      </c>
      <c r="K512" s="10">
        <f t="shared" si="62"/>
        <v>0.33109181589696762</v>
      </c>
      <c r="L512" s="10">
        <f t="shared" si="62"/>
        <v>0.34007397653328175</v>
      </c>
      <c r="M512" s="10">
        <f t="shared" si="62"/>
        <v>0.31791286209475489</v>
      </c>
      <c r="N512" s="10">
        <f t="shared" si="62"/>
        <v>0.33378336044634732</v>
      </c>
      <c r="O512" s="10">
        <f t="shared" si="62"/>
        <v>0.29727281907837622</v>
      </c>
      <c r="P512" s="6"/>
      <c r="Q512" s="24" t="s">
        <v>23</v>
      </c>
    </row>
    <row r="513" spans="1:17" s="87" customFormat="1" x14ac:dyDescent="0.3">
      <c r="A513" s="86"/>
      <c r="B513" s="19"/>
      <c r="C513" s="10">
        <f t="shared" ref="C513:M513" si="63">C511/B511-1</f>
        <v>-0.10342286971235959</v>
      </c>
      <c r="D513" s="10">
        <f t="shared" si="63"/>
        <v>1.9459784141529601E-2</v>
      </c>
      <c r="E513" s="10">
        <f t="shared" si="63"/>
        <v>0.15991895676701495</v>
      </c>
      <c r="F513" s="10">
        <f t="shared" si="63"/>
        <v>8.4405751172767829E-2</v>
      </c>
      <c r="G513" s="10">
        <f t="shared" si="63"/>
        <v>0.20379454087981408</v>
      </c>
      <c r="H513" s="10">
        <f t="shared" si="63"/>
        <v>6.2310115561737378E-2</v>
      </c>
      <c r="I513" s="10">
        <f t="shared" si="63"/>
        <v>-3.3620355345206132E-2</v>
      </c>
      <c r="J513" s="10">
        <f t="shared" si="63"/>
        <v>-6.6041877253273262E-2</v>
      </c>
      <c r="K513" s="10">
        <f t="shared" si="63"/>
        <v>0.12215948490594575</v>
      </c>
      <c r="L513" s="10">
        <f t="shared" si="63"/>
        <v>5.3736778769893689E-2</v>
      </c>
      <c r="M513" s="10">
        <f t="shared" si="63"/>
        <v>-6.0859434932994949E-3</v>
      </c>
      <c r="N513" s="10">
        <f>N511/M511-1</f>
        <v>-7.3460107918518647E-2</v>
      </c>
      <c r="O513" s="10">
        <f>O511/N511-1</f>
        <v>-0.13362093330075342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f t="shared" ref="B516:O519" si="64">IFERROR(VLOOKUP($B$515,$130:$216,MATCH($Q516&amp;"/"&amp;B$348,$128:$128,0),FALSE),"")</f>
        <v>0</v>
      </c>
      <c r="C516" s="16">
        <f t="shared" si="64"/>
        <v>0</v>
      </c>
      <c r="D516" s="16">
        <f t="shared" si="64"/>
        <v>1016418</v>
      </c>
      <c r="E516" s="16">
        <f t="shared" si="64"/>
        <v>1140673</v>
      </c>
      <c r="F516" s="16">
        <f t="shared" si="64"/>
        <v>1403281</v>
      </c>
      <c r="G516" s="16">
        <f t="shared" si="64"/>
        <v>1591989</v>
      </c>
      <c r="H516" s="16">
        <f t="shared" si="64"/>
        <v>1639573</v>
      </c>
      <c r="I516" s="16">
        <f t="shared" si="64"/>
        <v>1759595</v>
      </c>
      <c r="J516" s="16">
        <f t="shared" si="64"/>
        <v>1780676</v>
      </c>
      <c r="K516" s="16">
        <f t="shared" si="64"/>
        <v>1769745</v>
      </c>
      <c r="L516" s="16">
        <f t="shared" si="64"/>
        <v>1750726</v>
      </c>
      <c r="M516" s="16">
        <f t="shared" si="64"/>
        <v>2062416</v>
      </c>
      <c r="N516" s="16">
        <f t="shared" si="64"/>
        <v>1996627</v>
      </c>
      <c r="O516" s="16">
        <f t="shared" si="64"/>
        <v>1509372</v>
      </c>
      <c r="P516" s="6"/>
      <c r="Q516" s="9" t="s">
        <v>12</v>
      </c>
    </row>
    <row r="517" spans="1:17" x14ac:dyDescent="0.3">
      <c r="B517" s="7">
        <f t="shared" si="64"/>
        <v>0</v>
      </c>
      <c r="C517" s="7">
        <f t="shared" si="64"/>
        <v>965964</v>
      </c>
      <c r="D517" s="7">
        <f t="shared" si="64"/>
        <v>1068172</v>
      </c>
      <c r="E517" s="7">
        <f t="shared" si="64"/>
        <v>1106238</v>
      </c>
      <c r="F517" s="7">
        <f t="shared" si="64"/>
        <v>1403688</v>
      </c>
      <c r="G517" s="7">
        <f t="shared" si="64"/>
        <v>1516612</v>
      </c>
      <c r="H517" s="7">
        <f t="shared" si="64"/>
        <v>1556597</v>
      </c>
      <c r="I517" s="7">
        <f t="shared" si="64"/>
        <v>1659053</v>
      </c>
      <c r="J517" s="7">
        <f t="shared" si="64"/>
        <v>1598389</v>
      </c>
      <c r="K517" s="7">
        <f t="shared" si="64"/>
        <v>1801559</v>
      </c>
      <c r="L517" s="7">
        <f t="shared" si="64"/>
        <v>2006123</v>
      </c>
      <c r="M517" s="7">
        <f t="shared" si="64"/>
        <v>1999096</v>
      </c>
      <c r="N517" s="7">
        <f t="shared" si="64"/>
        <v>1459994</v>
      </c>
      <c r="O517" s="7">
        <f t="shared" si="64"/>
        <v>1495153</v>
      </c>
      <c r="P517" s="6"/>
      <c r="Q517" s="9" t="s">
        <v>13</v>
      </c>
    </row>
    <row r="518" spans="1:17" x14ac:dyDescent="0.3">
      <c r="B518" s="7">
        <f t="shared" si="64"/>
        <v>0</v>
      </c>
      <c r="C518" s="7">
        <f t="shared" si="64"/>
        <v>946796</v>
      </c>
      <c r="D518" s="7">
        <f t="shared" si="64"/>
        <v>1052592</v>
      </c>
      <c r="E518" s="7">
        <f t="shared" si="64"/>
        <v>1252460</v>
      </c>
      <c r="F518" s="7">
        <f t="shared" si="64"/>
        <v>1457785</v>
      </c>
      <c r="G518" s="7">
        <f t="shared" si="64"/>
        <v>1456124</v>
      </c>
      <c r="H518" s="7">
        <f t="shared" si="64"/>
        <v>1662062</v>
      </c>
      <c r="I518" s="7">
        <f t="shared" si="64"/>
        <v>1607897</v>
      </c>
      <c r="J518" s="7">
        <f t="shared" si="64"/>
        <v>1906516</v>
      </c>
      <c r="K518" s="7">
        <f t="shared" si="64"/>
        <v>1987173</v>
      </c>
      <c r="L518" s="7">
        <f t="shared" si="64"/>
        <v>2144916</v>
      </c>
      <c r="M518" s="7">
        <f t="shared" si="64"/>
        <v>2099690</v>
      </c>
      <c r="N518" s="7">
        <f t="shared" si="64"/>
        <v>1551587</v>
      </c>
      <c r="O518" s="7" t="str">
        <f t="shared" si="64"/>
        <v/>
      </c>
      <c r="P518" s="6"/>
      <c r="Q518" s="9" t="s">
        <v>14</v>
      </c>
    </row>
    <row r="519" spans="1:17" x14ac:dyDescent="0.3">
      <c r="B519" s="18">
        <f t="shared" si="64"/>
        <v>0</v>
      </c>
      <c r="C519" s="18">
        <f t="shared" si="64"/>
        <v>1034413.17</v>
      </c>
      <c r="D519" s="18">
        <f t="shared" si="64"/>
        <v>1150494.07</v>
      </c>
      <c r="E519" s="18">
        <f t="shared" si="64"/>
        <v>1234168.02</v>
      </c>
      <c r="F519" s="18">
        <f t="shared" si="64"/>
        <v>1453813.71</v>
      </c>
      <c r="G519" s="18">
        <f t="shared" si="64"/>
        <v>1629813.08</v>
      </c>
      <c r="H519" s="18">
        <f t="shared" si="64"/>
        <v>1837571.59</v>
      </c>
      <c r="I519" s="18">
        <f t="shared" si="64"/>
        <v>1683538.43</v>
      </c>
      <c r="J519" s="18">
        <f t="shared" si="64"/>
        <v>792252.43</v>
      </c>
      <c r="K519" s="18">
        <f t="shared" si="64"/>
        <v>1910991.02</v>
      </c>
      <c r="L519" s="18">
        <f t="shared" si="64"/>
        <v>2105678.79</v>
      </c>
      <c r="M519" s="18">
        <f t="shared" si="64"/>
        <v>1958758.79</v>
      </c>
      <c r="N519" s="18">
        <f t="shared" si="64"/>
        <v>1616404.2</v>
      </c>
      <c r="O519" s="18" t="str">
        <f t="shared" si="64"/>
        <v/>
      </c>
      <c r="P519" s="6"/>
      <c r="Q519" s="9" t="s">
        <v>19</v>
      </c>
    </row>
    <row r="520" spans="1:17" x14ac:dyDescent="0.3">
      <c r="B520" s="18">
        <f>SUM(B516:B519)</f>
        <v>0</v>
      </c>
      <c r="C520" s="18">
        <f t="shared" ref="C520:M520" si="65">SUM(C516:C519)</f>
        <v>2947173.17</v>
      </c>
      <c r="D520" s="18">
        <f t="shared" si="65"/>
        <v>4287676.07</v>
      </c>
      <c r="E520" s="18">
        <f t="shared" si="65"/>
        <v>4733539.0199999996</v>
      </c>
      <c r="F520" s="18">
        <f t="shared" si="65"/>
        <v>5718567.71</v>
      </c>
      <c r="G520" s="18">
        <f t="shared" si="65"/>
        <v>6194538.0800000001</v>
      </c>
      <c r="H520" s="18">
        <f t="shared" si="65"/>
        <v>6695803.5899999999</v>
      </c>
      <c r="I520" s="18">
        <f t="shared" si="65"/>
        <v>6710083.4299999997</v>
      </c>
      <c r="J520" s="18">
        <f t="shared" si="65"/>
        <v>6077833.4299999997</v>
      </c>
      <c r="K520" s="18">
        <f t="shared" si="65"/>
        <v>7469468.0199999996</v>
      </c>
      <c r="L520" s="18">
        <f t="shared" si="65"/>
        <v>8007443.79</v>
      </c>
      <c r="M520" s="18">
        <f t="shared" si="65"/>
        <v>8119960.79</v>
      </c>
      <c r="N520" s="18">
        <f>IF(N517="",N516*4,IF(N518="",(N517+N516)*2,IF(N519="",((N518+N517+N516)/3)*4,SUM(N516:N519))))</f>
        <v>6624612.2000000002</v>
      </c>
      <c r="O520" s="18">
        <f>IF(O517="",O516*4,IF(O518="",(O517+O516)*2,IF(O519="",((O518+O517+O516)/3)*4,SUM(O516:O519))))</f>
        <v>6009050</v>
      </c>
      <c r="P520" s="6"/>
      <c r="Q520" s="9" t="s">
        <v>15</v>
      </c>
    </row>
    <row r="521" spans="1:17" x14ac:dyDescent="0.3">
      <c r="B521" s="10">
        <f t="shared" ref="B521:M521" si="66">+B520/(B$465+B$472)</f>
        <v>0</v>
      </c>
      <c r="C521" s="10">
        <f t="shared" si="66"/>
        <v>0.14664773513684767</v>
      </c>
      <c r="D521" s="10">
        <f t="shared" si="66"/>
        <v>0.20319673549867293</v>
      </c>
      <c r="E521" s="10">
        <f t="shared" si="66"/>
        <v>0.20358667711518696</v>
      </c>
      <c r="F521" s="10">
        <f t="shared" si="66"/>
        <v>0.21518993305419035</v>
      </c>
      <c r="G521" s="10">
        <f t="shared" si="66"/>
        <v>0.20623680261748967</v>
      </c>
      <c r="H521" s="10">
        <f t="shared" si="66"/>
        <v>0.20955142972684584</v>
      </c>
      <c r="I521" s="10">
        <f t="shared" si="66"/>
        <v>0.21423984369720225</v>
      </c>
      <c r="J521" s="10">
        <f t="shared" si="66"/>
        <v>0.17671227078862853</v>
      </c>
      <c r="K521" s="10">
        <f t="shared" si="66"/>
        <v>0.1704016218049666</v>
      </c>
      <c r="L521" s="10">
        <f t="shared" si="66"/>
        <v>0.17778646159386746</v>
      </c>
      <c r="M521" s="10">
        <f t="shared" si="66"/>
        <v>0.16969679454162309</v>
      </c>
      <c r="N521" s="10">
        <f>+N520/(N$465+N$472)</f>
        <v>0.1570794874869165</v>
      </c>
      <c r="O521" s="10">
        <f>+O520/(O$465+O$472)</f>
        <v>0.14638374976065763</v>
      </c>
      <c r="P521" s="6"/>
      <c r="Q521" s="11" t="s">
        <v>2409</v>
      </c>
    </row>
    <row r="522" spans="1:17" s="87" customFormat="1" x14ac:dyDescent="0.3">
      <c r="A522" s="86"/>
      <c r="B522" s="19"/>
      <c r="C522" s="10" t="e">
        <f t="shared" ref="C522:M522" si="67">C520/B520-1</f>
        <v>#DIV/0!</v>
      </c>
      <c r="D522" s="10">
        <f t="shared" si="67"/>
        <v>0.45484361544998753</v>
      </c>
      <c r="E522" s="10">
        <f t="shared" si="67"/>
        <v>0.10398708827833603</v>
      </c>
      <c r="F522" s="10">
        <f t="shared" si="67"/>
        <v>0.20809561003682209</v>
      </c>
      <c r="G522" s="10">
        <f t="shared" si="67"/>
        <v>8.323244458007828E-2</v>
      </c>
      <c r="H522" s="10">
        <f t="shared" si="67"/>
        <v>8.092056316812557E-2</v>
      </c>
      <c r="I522" s="10">
        <f t="shared" si="67"/>
        <v>2.1326551485658651E-3</v>
      </c>
      <c r="J522" s="10">
        <f t="shared" si="67"/>
        <v>-9.4223865708328414E-2</v>
      </c>
      <c r="K522" s="10">
        <f t="shared" si="67"/>
        <v>0.22896885971420899</v>
      </c>
      <c r="L522" s="10">
        <f t="shared" si="67"/>
        <v>7.2023304545857147E-2</v>
      </c>
      <c r="M522" s="10">
        <f t="shared" si="67"/>
        <v>1.4051550401204871E-2</v>
      </c>
      <c r="N522" s="10">
        <f>N520/M520-1</f>
        <v>-0.1841571195567312</v>
      </c>
      <c r="O522" s="10">
        <f>O520/N520-1</f>
        <v>-9.292048823627741E-2</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214006</v>
      </c>
      <c r="E524" s="16">
        <f t="shared" si="68"/>
        <v>220056</v>
      </c>
      <c r="F524" s="16">
        <f t="shared" si="68"/>
        <v>216478</v>
      </c>
      <c r="G524" s="16">
        <f t="shared" si="68"/>
        <v>248214</v>
      </c>
      <c r="H524" s="16">
        <f t="shared" si="68"/>
        <v>234450</v>
      </c>
      <c r="I524" s="16">
        <f t="shared" si="68"/>
        <v>261592</v>
      </c>
      <c r="J524" s="16">
        <f t="shared" si="68"/>
        <v>273596</v>
      </c>
      <c r="K524" s="16">
        <f t="shared" si="68"/>
        <v>674279</v>
      </c>
      <c r="L524" s="16">
        <f t="shared" si="68"/>
        <v>564746</v>
      </c>
      <c r="M524" s="16">
        <f t="shared" si="68"/>
        <v>528894</v>
      </c>
      <c r="N524" s="16">
        <f t="shared" si="68"/>
        <v>467438</v>
      </c>
      <c r="O524" s="16">
        <f t="shared" si="68"/>
        <v>449553</v>
      </c>
      <c r="P524" s="6"/>
      <c r="Q524" s="9" t="s">
        <v>12</v>
      </c>
    </row>
    <row r="525" spans="1:17" x14ac:dyDescent="0.3">
      <c r="B525" s="7">
        <f t="shared" si="68"/>
        <v>0</v>
      </c>
      <c r="C525" s="7">
        <f t="shared" si="68"/>
        <v>243775</v>
      </c>
      <c r="D525" s="7">
        <f t="shared" si="68"/>
        <v>213847</v>
      </c>
      <c r="E525" s="7">
        <f t="shared" si="68"/>
        <v>265530</v>
      </c>
      <c r="F525" s="7">
        <f t="shared" si="68"/>
        <v>272364</v>
      </c>
      <c r="G525" s="7">
        <f t="shared" si="68"/>
        <v>231128</v>
      </c>
      <c r="H525" s="7">
        <f t="shared" si="68"/>
        <v>280840</v>
      </c>
      <c r="I525" s="7">
        <f t="shared" si="68"/>
        <v>291479</v>
      </c>
      <c r="J525" s="7">
        <f t="shared" si="68"/>
        <v>344375</v>
      </c>
      <c r="K525" s="7">
        <f t="shared" si="68"/>
        <v>682462</v>
      </c>
      <c r="L525" s="7">
        <f t="shared" si="68"/>
        <v>555903</v>
      </c>
      <c r="M525" s="7">
        <f t="shared" si="68"/>
        <v>559984</v>
      </c>
      <c r="N525" s="7">
        <f t="shared" si="68"/>
        <v>413641</v>
      </c>
      <c r="O525" s="7">
        <f t="shared" si="68"/>
        <v>469917</v>
      </c>
      <c r="P525" s="6"/>
      <c r="Q525" s="9" t="s">
        <v>13</v>
      </c>
    </row>
    <row r="526" spans="1:17" x14ac:dyDescent="0.3">
      <c r="B526" s="7">
        <f t="shared" si="68"/>
        <v>0</v>
      </c>
      <c r="C526" s="7">
        <f t="shared" si="68"/>
        <v>197519</v>
      </c>
      <c r="D526" s="7">
        <f t="shared" si="68"/>
        <v>218909</v>
      </c>
      <c r="E526" s="7">
        <f t="shared" si="68"/>
        <v>236539</v>
      </c>
      <c r="F526" s="7">
        <f t="shared" si="68"/>
        <v>276134</v>
      </c>
      <c r="G526" s="7">
        <f t="shared" si="68"/>
        <v>402998</v>
      </c>
      <c r="H526" s="7">
        <f t="shared" si="68"/>
        <v>344266</v>
      </c>
      <c r="I526" s="7">
        <f t="shared" si="68"/>
        <v>360304</v>
      </c>
      <c r="J526" s="7">
        <f t="shared" si="68"/>
        <v>728571</v>
      </c>
      <c r="K526" s="7">
        <f t="shared" si="68"/>
        <v>722744</v>
      </c>
      <c r="L526" s="7">
        <f t="shared" si="68"/>
        <v>479385</v>
      </c>
      <c r="M526" s="7">
        <f t="shared" si="68"/>
        <v>474529</v>
      </c>
      <c r="N526" s="7">
        <f t="shared" si="68"/>
        <v>505383</v>
      </c>
      <c r="O526" s="7" t="str">
        <f t="shared" si="68"/>
        <v/>
      </c>
      <c r="P526" s="6"/>
      <c r="Q526" s="9" t="s">
        <v>14</v>
      </c>
    </row>
    <row r="527" spans="1:17" x14ac:dyDescent="0.3">
      <c r="B527" s="18">
        <f t="shared" si="68"/>
        <v>0</v>
      </c>
      <c r="C527" s="18">
        <f t="shared" si="68"/>
        <v>245620.05</v>
      </c>
      <c r="D527" s="18">
        <f t="shared" si="68"/>
        <v>252577.16</v>
      </c>
      <c r="E527" s="18">
        <f t="shared" si="68"/>
        <v>329120.64000000001</v>
      </c>
      <c r="F527" s="18">
        <f t="shared" si="68"/>
        <v>249591.03</v>
      </c>
      <c r="G527" s="18">
        <f t="shared" si="68"/>
        <v>354641.78</v>
      </c>
      <c r="H527" s="18">
        <f t="shared" si="68"/>
        <v>400883.08</v>
      </c>
      <c r="I527" s="18">
        <f t="shared" si="68"/>
        <v>371887.22</v>
      </c>
      <c r="J527" s="18">
        <f t="shared" si="68"/>
        <v>614081.22</v>
      </c>
      <c r="K527" s="18">
        <f t="shared" si="68"/>
        <v>381866.91</v>
      </c>
      <c r="L527" s="18">
        <f t="shared" si="68"/>
        <v>550076.69999999995</v>
      </c>
      <c r="M527" s="18">
        <f t="shared" si="68"/>
        <v>507614.88</v>
      </c>
      <c r="N527" s="18">
        <f t="shared" si="68"/>
        <v>568470.01</v>
      </c>
      <c r="O527" s="18" t="str">
        <f t="shared" si="68"/>
        <v/>
      </c>
      <c r="P527" s="6"/>
      <c r="Q527" s="9" t="s">
        <v>19</v>
      </c>
    </row>
    <row r="528" spans="1:17" x14ac:dyDescent="0.3">
      <c r="B528" s="18">
        <f>SUM(B524:B527)</f>
        <v>0</v>
      </c>
      <c r="C528" s="18">
        <f t="shared" ref="C528:M528" si="69">SUM(C524:C527)</f>
        <v>686914.05</v>
      </c>
      <c r="D528" s="18">
        <f t="shared" si="69"/>
        <v>899339.16</v>
      </c>
      <c r="E528" s="18">
        <f t="shared" si="69"/>
        <v>1051245.6400000001</v>
      </c>
      <c r="F528" s="18">
        <f t="shared" si="69"/>
        <v>1014567.03</v>
      </c>
      <c r="G528" s="18">
        <f t="shared" si="69"/>
        <v>1236981.78</v>
      </c>
      <c r="H528" s="18">
        <f t="shared" si="69"/>
        <v>1260439.08</v>
      </c>
      <c r="I528" s="18">
        <f t="shared" si="69"/>
        <v>1285262.22</v>
      </c>
      <c r="J528" s="18">
        <f t="shared" si="69"/>
        <v>1960623.22</v>
      </c>
      <c r="K528" s="18">
        <f t="shared" si="69"/>
        <v>2461351.91</v>
      </c>
      <c r="L528" s="18">
        <f t="shared" si="69"/>
        <v>2150110.7000000002</v>
      </c>
      <c r="M528" s="18">
        <f t="shared" si="69"/>
        <v>2071021.88</v>
      </c>
      <c r="N528" s="18">
        <f>IF(N525="",N524*4,IF(N526="",(N525+N524)*2,IF(N527="",((N526+N525+N524)/3)*4,SUM(N524:N527))))</f>
        <v>1954932.01</v>
      </c>
      <c r="O528" s="18">
        <f>IF(O525="",O524*4,IF(O526="",(O525+O524)*2,IF(O527="",((O526+O525+O524)/3)*4,SUM(O524:O527))))</f>
        <v>1838940</v>
      </c>
      <c r="P528" s="6"/>
      <c r="Q528" s="9" t="s">
        <v>15</v>
      </c>
    </row>
    <row r="529" spans="1:17" x14ac:dyDescent="0.3">
      <c r="B529" s="10">
        <f t="shared" ref="B529:O529" si="70">+B528/(B$465+B$472)</f>
        <v>0</v>
      </c>
      <c r="C529" s="10">
        <f t="shared" si="70"/>
        <v>3.4180003635883853E-2</v>
      </c>
      <c r="D529" s="10">
        <f t="shared" si="70"/>
        <v>4.2620472823666149E-2</v>
      </c>
      <c r="E529" s="10">
        <f t="shared" si="70"/>
        <v>4.5213445114777595E-2</v>
      </c>
      <c r="F529" s="10">
        <f t="shared" si="70"/>
        <v>3.8178198167157618E-2</v>
      </c>
      <c r="G529" s="10">
        <f t="shared" si="70"/>
        <v>4.1183243029364193E-2</v>
      </c>
      <c r="H529" s="10">
        <f t="shared" si="70"/>
        <v>3.9446618728789538E-2</v>
      </c>
      <c r="I529" s="10">
        <f t="shared" si="70"/>
        <v>4.1035909612038783E-2</v>
      </c>
      <c r="J529" s="10">
        <f t="shared" si="70"/>
        <v>5.7004882637448788E-2</v>
      </c>
      <c r="K529" s="10">
        <f t="shared" si="70"/>
        <v>5.615103460831903E-2</v>
      </c>
      <c r="L529" s="10">
        <f t="shared" si="70"/>
        <v>4.7738152575669039E-2</v>
      </c>
      <c r="M529" s="10">
        <f t="shared" si="70"/>
        <v>4.3281708317407526E-2</v>
      </c>
      <c r="N529" s="10">
        <f t="shared" si="70"/>
        <v>4.6354368970091181E-2</v>
      </c>
      <c r="O529" s="10">
        <f t="shared" si="70"/>
        <v>4.4797585772270776E-2</v>
      </c>
      <c r="P529" s="6"/>
      <c r="Q529" s="11" t="s">
        <v>2409</v>
      </c>
    </row>
    <row r="530" spans="1:17" s="87" customFormat="1" x14ac:dyDescent="0.3">
      <c r="A530" s="86"/>
      <c r="B530" s="19"/>
      <c r="C530" s="10" t="e">
        <f t="shared" ref="C530:M530" si="71">C528/B528-1</f>
        <v>#DIV/0!</v>
      </c>
      <c r="D530" s="10">
        <f t="shared" si="71"/>
        <v>0.30924554534879567</v>
      </c>
      <c r="E530" s="10">
        <f t="shared" si="71"/>
        <v>0.16890900202766668</v>
      </c>
      <c r="F530" s="10">
        <f t="shared" si="71"/>
        <v>-3.4890617953002967E-2</v>
      </c>
      <c r="G530" s="10">
        <f t="shared" si="71"/>
        <v>0.21922134607508381</v>
      </c>
      <c r="H530" s="10">
        <f t="shared" si="71"/>
        <v>1.8963335094555722E-2</v>
      </c>
      <c r="I530" s="10">
        <f t="shared" si="71"/>
        <v>1.9694041857223121E-2</v>
      </c>
      <c r="J530" s="10">
        <f t="shared" si="71"/>
        <v>0.52546553496297443</v>
      </c>
      <c r="K530" s="10">
        <f t="shared" si="71"/>
        <v>0.25539261439533512</v>
      </c>
      <c r="L530" s="10">
        <f t="shared" si="71"/>
        <v>-0.12645132487373578</v>
      </c>
      <c r="M530" s="10">
        <f t="shared" si="71"/>
        <v>-3.6783603746542104E-2</v>
      </c>
      <c r="N530" s="10">
        <f>N528/M528-1</f>
        <v>-5.6054390888424566E-2</v>
      </c>
      <c r="O530" s="10">
        <f>O528/N528-1</f>
        <v>-5.9333014860194599E-2</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488596</v>
      </c>
      <c r="C532" s="16">
        <f t="shared" si="72"/>
        <v>1131866</v>
      </c>
      <c r="D532" s="16">
        <f t="shared" si="72"/>
        <v>1230424</v>
      </c>
      <c r="E532" s="16">
        <f t="shared" si="72"/>
        <v>1360729</v>
      </c>
      <c r="F532" s="16">
        <f t="shared" si="72"/>
        <v>1619759</v>
      </c>
      <c r="G532" s="16">
        <f t="shared" si="72"/>
        <v>1840203</v>
      </c>
      <c r="H532" s="16">
        <f t="shared" si="72"/>
        <v>1874023</v>
      </c>
      <c r="I532" s="16">
        <f t="shared" si="72"/>
        <v>2021187</v>
      </c>
      <c r="J532" s="16">
        <f t="shared" si="72"/>
        <v>2054272</v>
      </c>
      <c r="K532" s="16">
        <f t="shared" si="72"/>
        <v>2444024</v>
      </c>
      <c r="L532" s="16">
        <f t="shared" si="72"/>
        <v>2315472</v>
      </c>
      <c r="M532" s="16">
        <f t="shared" si="72"/>
        <v>2591310</v>
      </c>
      <c r="N532" s="16">
        <f t="shared" si="72"/>
        <v>2464065</v>
      </c>
      <c r="O532" s="16">
        <f t="shared" si="72"/>
        <v>1958925</v>
      </c>
      <c r="P532" s="6"/>
      <c r="Q532" s="9" t="s">
        <v>12</v>
      </c>
    </row>
    <row r="533" spans="1:17" x14ac:dyDescent="0.3">
      <c r="B533" s="7">
        <f t="shared" si="72"/>
        <v>504467</v>
      </c>
      <c r="C533" s="7">
        <f t="shared" si="72"/>
        <v>1209739</v>
      </c>
      <c r="D533" s="7">
        <f t="shared" si="72"/>
        <v>1282019</v>
      </c>
      <c r="E533" s="7">
        <f t="shared" si="72"/>
        <v>1371768</v>
      </c>
      <c r="F533" s="7">
        <f t="shared" si="72"/>
        <v>1676052</v>
      </c>
      <c r="G533" s="7">
        <f t="shared" si="72"/>
        <v>1747740</v>
      </c>
      <c r="H533" s="7">
        <f t="shared" si="72"/>
        <v>1837437</v>
      </c>
      <c r="I533" s="7">
        <f t="shared" si="72"/>
        <v>1950532</v>
      </c>
      <c r="J533" s="7">
        <f t="shared" si="72"/>
        <v>1942764</v>
      </c>
      <c r="K533" s="7">
        <f t="shared" si="72"/>
        <v>2484021</v>
      </c>
      <c r="L533" s="7">
        <f t="shared" si="72"/>
        <v>2562026</v>
      </c>
      <c r="M533" s="7">
        <f t="shared" si="72"/>
        <v>2559080</v>
      </c>
      <c r="N533" s="7">
        <f t="shared" si="72"/>
        <v>1873635</v>
      </c>
      <c r="O533" s="7">
        <f t="shared" si="72"/>
        <v>1965070</v>
      </c>
      <c r="P533" s="6"/>
      <c r="Q533" s="9" t="s">
        <v>13</v>
      </c>
    </row>
    <row r="534" spans="1:17" x14ac:dyDescent="0.3">
      <c r="B534" s="7">
        <f t="shared" si="72"/>
        <v>532664</v>
      </c>
      <c r="C534" s="7">
        <f t="shared" si="72"/>
        <v>1144315</v>
      </c>
      <c r="D534" s="7">
        <f t="shared" si="72"/>
        <v>1271501</v>
      </c>
      <c r="E534" s="7">
        <f t="shared" si="72"/>
        <v>1488999</v>
      </c>
      <c r="F534" s="7">
        <f t="shared" si="72"/>
        <v>1733919</v>
      </c>
      <c r="G534" s="7">
        <f t="shared" si="72"/>
        <v>1859122</v>
      </c>
      <c r="H534" s="7">
        <f t="shared" si="72"/>
        <v>2006328</v>
      </c>
      <c r="I534" s="7">
        <f t="shared" si="72"/>
        <v>1968201</v>
      </c>
      <c r="J534" s="7">
        <f t="shared" si="72"/>
        <v>2635087</v>
      </c>
      <c r="K534" s="7">
        <f t="shared" si="72"/>
        <v>2709917</v>
      </c>
      <c r="L534" s="7">
        <f t="shared" si="72"/>
        <v>2624301</v>
      </c>
      <c r="M534" s="7">
        <f t="shared" si="72"/>
        <v>2574219</v>
      </c>
      <c r="N534" s="7">
        <f t="shared" si="72"/>
        <v>2056970</v>
      </c>
      <c r="O534" s="7" t="str">
        <f t="shared" si="72"/>
        <v/>
      </c>
      <c r="P534" s="6"/>
      <c r="Q534" s="9" t="s">
        <v>14</v>
      </c>
    </row>
    <row r="535" spans="1:17" x14ac:dyDescent="0.3">
      <c r="B535" s="18">
        <f t="shared" si="72"/>
        <v>3999920</v>
      </c>
      <c r="C535" s="18">
        <f t="shared" si="72"/>
        <v>1280033.22</v>
      </c>
      <c r="D535" s="18">
        <f t="shared" si="72"/>
        <v>1403071.23</v>
      </c>
      <c r="E535" s="18">
        <f t="shared" si="72"/>
        <v>1563288.66</v>
      </c>
      <c r="F535" s="18">
        <f t="shared" si="72"/>
        <v>1703404.74</v>
      </c>
      <c r="G535" s="18">
        <f t="shared" si="72"/>
        <v>1984454.86</v>
      </c>
      <c r="H535" s="18">
        <f t="shared" si="72"/>
        <v>2238454.67</v>
      </c>
      <c r="I535" s="18">
        <f t="shared" si="72"/>
        <v>2055425.65</v>
      </c>
      <c r="J535" s="18">
        <f t="shared" si="72"/>
        <v>1406333.64</v>
      </c>
      <c r="K535" s="18">
        <f t="shared" si="72"/>
        <v>2292857.9300000002</v>
      </c>
      <c r="L535" s="18">
        <f t="shared" si="72"/>
        <v>2655755.4900000002</v>
      </c>
      <c r="M535" s="18">
        <f t="shared" si="72"/>
        <v>2466373.67</v>
      </c>
      <c r="N535" s="18">
        <f t="shared" si="72"/>
        <v>2184874.21</v>
      </c>
      <c r="O535" s="18" t="str">
        <f t="shared" si="72"/>
        <v/>
      </c>
      <c r="P535" s="6"/>
      <c r="Q535" s="9" t="s">
        <v>19</v>
      </c>
    </row>
    <row r="536" spans="1:17" x14ac:dyDescent="0.3">
      <c r="B536" s="25">
        <f t="shared" ref="B536:M536" si="73">SUM(B532:B535)</f>
        <v>5525647</v>
      </c>
      <c r="C536" s="25">
        <f t="shared" si="73"/>
        <v>4765953.22</v>
      </c>
      <c r="D536" s="25">
        <f t="shared" si="73"/>
        <v>5187015.2300000004</v>
      </c>
      <c r="E536" s="25">
        <f t="shared" si="73"/>
        <v>5784784.6600000001</v>
      </c>
      <c r="F536" s="25">
        <f t="shared" si="73"/>
        <v>6733134.7400000002</v>
      </c>
      <c r="G536" s="25">
        <f t="shared" si="73"/>
        <v>7431519.8600000003</v>
      </c>
      <c r="H536" s="25">
        <f t="shared" si="73"/>
        <v>7956242.6699999999</v>
      </c>
      <c r="I536" s="25">
        <f t="shared" si="73"/>
        <v>7995345.6500000004</v>
      </c>
      <c r="J536" s="25">
        <f t="shared" si="73"/>
        <v>8038456.6399999997</v>
      </c>
      <c r="K536" s="25">
        <f t="shared" si="73"/>
        <v>9930819.9299999997</v>
      </c>
      <c r="L536" s="25">
        <f t="shared" si="73"/>
        <v>10157554.49</v>
      </c>
      <c r="M536" s="25">
        <f t="shared" si="73"/>
        <v>10190982.67</v>
      </c>
      <c r="N536" s="25">
        <f>IF(N533="",N532*4,IF(N534="",(N533+N532)*2,IF(N535="",((N534+N533+N532)/3)*4,SUM(N532:N535))))</f>
        <v>8579544.2100000009</v>
      </c>
      <c r="O536" s="25">
        <f>IF(O533="",O532*4,IF(O534="",(O533+O532)*2,IF(O535="",((O534+O533+O532)/3)*4,SUM(O532:O535))))</f>
        <v>7847990</v>
      </c>
      <c r="P536" s="6"/>
      <c r="Q536" s="9" t="s">
        <v>15</v>
      </c>
    </row>
    <row r="537" spans="1:17" x14ac:dyDescent="0.3">
      <c r="B537" s="21">
        <f t="shared" ref="B537:O537" si="74">+B536/(B$465+B$472)</f>
        <v>0.25773272043817175</v>
      </c>
      <c r="C537" s="10">
        <f t="shared" si="74"/>
        <v>0.23714800765547356</v>
      </c>
      <c r="D537" s="10">
        <f t="shared" si="74"/>
        <v>0.24581720832233908</v>
      </c>
      <c r="E537" s="10">
        <f t="shared" si="74"/>
        <v>0.24880012222996459</v>
      </c>
      <c r="F537" s="10">
        <f t="shared" si="74"/>
        <v>0.25336813122134799</v>
      </c>
      <c r="G537" s="10">
        <f t="shared" si="74"/>
        <v>0.24742004564685388</v>
      </c>
      <c r="H537" s="10">
        <f t="shared" si="74"/>
        <v>0.24899804845563539</v>
      </c>
      <c r="I537" s="10">
        <f t="shared" si="74"/>
        <v>0.25527575330924107</v>
      </c>
      <c r="J537" s="10">
        <f t="shared" si="74"/>
        <v>0.23371715313532854</v>
      </c>
      <c r="K537" s="10">
        <f t="shared" si="74"/>
        <v>0.22655265641328562</v>
      </c>
      <c r="L537" s="10">
        <f t="shared" si="74"/>
        <v>0.22552461416953651</v>
      </c>
      <c r="M537" s="10">
        <f t="shared" si="74"/>
        <v>0.21297850285903061</v>
      </c>
      <c r="N537" s="10">
        <f t="shared" si="74"/>
        <v>0.20343385645700768</v>
      </c>
      <c r="O537" s="10">
        <f t="shared" si="74"/>
        <v>0.1911813355329284</v>
      </c>
      <c r="P537" s="6"/>
      <c r="Q537" s="11" t="s">
        <v>2409</v>
      </c>
    </row>
    <row r="538" spans="1:17" s="87" customFormat="1" x14ac:dyDescent="0.3">
      <c r="A538" s="86"/>
      <c r="B538" s="19"/>
      <c r="C538" s="10">
        <f t="shared" ref="C538:M538" si="75">C536/B536-1</f>
        <v>-0.13748503659390476</v>
      </c>
      <c r="D538" s="10">
        <f t="shared" si="75"/>
        <v>8.834791080891069E-2</v>
      </c>
      <c r="E538" s="10">
        <f t="shared" si="75"/>
        <v>0.11524343066176024</v>
      </c>
      <c r="F538" s="10">
        <f t="shared" si="75"/>
        <v>0.16393870052891479</v>
      </c>
      <c r="G538" s="10">
        <f t="shared" si="75"/>
        <v>0.10372362160689508</v>
      </c>
      <c r="H538" s="10">
        <f t="shared" si="75"/>
        <v>7.0607738374529383E-2</v>
      </c>
      <c r="I538" s="10">
        <f t="shared" si="75"/>
        <v>4.914754567183266E-3</v>
      </c>
      <c r="J538" s="10">
        <f t="shared" si="75"/>
        <v>5.3920107881764157E-3</v>
      </c>
      <c r="K538" s="10">
        <f t="shared" si="75"/>
        <v>0.23541375847988655</v>
      </c>
      <c r="L538" s="10">
        <f t="shared" si="75"/>
        <v>2.2831403811387041E-2</v>
      </c>
      <c r="M538" s="10">
        <f t="shared" si="75"/>
        <v>3.290967332039374E-3</v>
      </c>
      <c r="N538" s="10">
        <f>N536/M536-1</f>
        <v>-0.1581239525353838</v>
      </c>
      <c r="O538" s="10">
        <f>O536/N536-1</f>
        <v>-8.5267258037708848E-2</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0</v>
      </c>
      <c r="C540" s="16">
        <f t="shared" si="76"/>
        <v>0</v>
      </c>
      <c r="D540" s="16">
        <f t="shared" si="76"/>
        <v>0</v>
      </c>
      <c r="E540" s="16">
        <f t="shared" si="76"/>
        <v>0</v>
      </c>
      <c r="F540" s="16">
        <f t="shared" si="76"/>
        <v>0</v>
      </c>
      <c r="G540" s="16">
        <f t="shared" si="76"/>
        <v>0</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0</v>
      </c>
      <c r="C541" s="7">
        <f t="shared" si="76"/>
        <v>0</v>
      </c>
      <c r="D541" s="7">
        <f t="shared" si="76"/>
        <v>0</v>
      </c>
      <c r="E541" s="7">
        <f t="shared" si="76"/>
        <v>0</v>
      </c>
      <c r="F541" s="7">
        <f t="shared" si="76"/>
        <v>0</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0</v>
      </c>
      <c r="C542" s="7">
        <f t="shared" si="76"/>
        <v>0</v>
      </c>
      <c r="D542" s="7">
        <f t="shared" si="76"/>
        <v>0</v>
      </c>
      <c r="E542" s="7">
        <f t="shared" si="76"/>
        <v>0</v>
      </c>
      <c r="F542" s="7">
        <f t="shared" si="76"/>
        <v>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0</v>
      </c>
      <c r="C543" s="18">
        <f t="shared" si="76"/>
        <v>0</v>
      </c>
      <c r="D543" s="18">
        <f t="shared" si="76"/>
        <v>0</v>
      </c>
      <c r="E543" s="18">
        <f t="shared" si="76"/>
        <v>0</v>
      </c>
      <c r="F543" s="18">
        <f t="shared" si="76"/>
        <v>0</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0</v>
      </c>
      <c r="C545" s="22">
        <f t="shared" si="78"/>
        <v>0</v>
      </c>
      <c r="D545" s="22">
        <f t="shared" si="78"/>
        <v>0</v>
      </c>
      <c r="E545" s="22">
        <f t="shared" si="78"/>
        <v>0</v>
      </c>
      <c r="F545" s="22">
        <f t="shared" si="78"/>
        <v>0</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1399907</v>
      </c>
      <c r="C547" s="16">
        <f t="shared" si="79"/>
        <v>1348798</v>
      </c>
      <c r="D547" s="16">
        <f t="shared" si="79"/>
        <v>1180249</v>
      </c>
      <c r="E547" s="16">
        <f t="shared" si="79"/>
        <v>1501920</v>
      </c>
      <c r="F547" s="16">
        <f t="shared" si="79"/>
        <v>1576753</v>
      </c>
      <c r="G547" s="16">
        <f t="shared" si="79"/>
        <v>1516312</v>
      </c>
      <c r="H547" s="16">
        <f t="shared" si="79"/>
        <v>2231699</v>
      </c>
      <c r="I547" s="16">
        <f t="shared" si="79"/>
        <v>1864212</v>
      </c>
      <c r="J547" s="16">
        <f t="shared" si="79"/>
        <v>1725950</v>
      </c>
      <c r="K547" s="16">
        <f t="shared" si="79"/>
        <v>1070391</v>
      </c>
      <c r="L547" s="16">
        <f t="shared" si="79"/>
        <v>1285393</v>
      </c>
      <c r="M547" s="16">
        <f t="shared" si="79"/>
        <v>1425957</v>
      </c>
      <c r="N547" s="16">
        <f t="shared" si="79"/>
        <v>1196075</v>
      </c>
      <c r="O547" s="16">
        <f t="shared" si="79"/>
        <v>1277272</v>
      </c>
      <c r="P547" s="6"/>
      <c r="Q547" s="9" t="s">
        <v>12</v>
      </c>
    </row>
    <row r="548" spans="1:17" x14ac:dyDescent="0.3">
      <c r="B548" s="7">
        <f t="shared" si="79"/>
        <v>1089653</v>
      </c>
      <c r="C548" s="7">
        <f t="shared" si="79"/>
        <v>883842</v>
      </c>
      <c r="D548" s="7">
        <f t="shared" si="79"/>
        <v>928273</v>
      </c>
      <c r="E548" s="7">
        <f t="shared" si="79"/>
        <v>1336327</v>
      </c>
      <c r="F548" s="7">
        <f t="shared" si="79"/>
        <v>1035500</v>
      </c>
      <c r="G548" s="7">
        <f t="shared" si="79"/>
        <v>1869938</v>
      </c>
      <c r="H548" s="7">
        <f t="shared" si="79"/>
        <v>1846586</v>
      </c>
      <c r="I548" s="7">
        <f t="shared" si="79"/>
        <v>1710187</v>
      </c>
      <c r="J548" s="7">
        <f t="shared" si="79"/>
        <v>1583062</v>
      </c>
      <c r="K548" s="7">
        <f t="shared" si="79"/>
        <v>1040190</v>
      </c>
      <c r="L548" s="7">
        <f t="shared" si="79"/>
        <v>1680390</v>
      </c>
      <c r="M548" s="7">
        <f t="shared" si="79"/>
        <v>872107</v>
      </c>
      <c r="N548" s="7">
        <f t="shared" si="79"/>
        <v>1483920</v>
      </c>
      <c r="O548" s="7">
        <f t="shared" si="79"/>
        <v>968039</v>
      </c>
      <c r="P548" s="6"/>
      <c r="Q548" s="9" t="s">
        <v>13</v>
      </c>
    </row>
    <row r="549" spans="1:17" x14ac:dyDescent="0.3">
      <c r="B549" s="7">
        <f t="shared" si="79"/>
        <v>926541</v>
      </c>
      <c r="C549" s="7">
        <f t="shared" si="79"/>
        <v>934548</v>
      </c>
      <c r="D549" s="7">
        <f t="shared" si="79"/>
        <v>832146</v>
      </c>
      <c r="E549" s="7">
        <f t="shared" si="79"/>
        <v>1148060</v>
      </c>
      <c r="F549" s="7">
        <f t="shared" si="79"/>
        <v>1009430</v>
      </c>
      <c r="G549" s="7">
        <f t="shared" si="79"/>
        <v>1593120</v>
      </c>
      <c r="H549" s="7">
        <f t="shared" si="79"/>
        <v>1439936</v>
      </c>
      <c r="I549" s="7">
        <f t="shared" si="79"/>
        <v>1242268</v>
      </c>
      <c r="J549" s="7">
        <f t="shared" si="79"/>
        <v>857848</v>
      </c>
      <c r="K549" s="7">
        <f t="shared" si="79"/>
        <v>1088783</v>
      </c>
      <c r="L549" s="7">
        <f t="shared" si="79"/>
        <v>1452000</v>
      </c>
      <c r="M549" s="7">
        <f t="shared" si="79"/>
        <v>1576851</v>
      </c>
      <c r="N549" s="7">
        <f t="shared" si="79"/>
        <v>1425469</v>
      </c>
      <c r="O549" s="7" t="str">
        <f t="shared" si="79"/>
        <v/>
      </c>
      <c r="P549" s="6"/>
      <c r="Q549" s="9" t="s">
        <v>14</v>
      </c>
    </row>
    <row r="550" spans="1:17" x14ac:dyDescent="0.3">
      <c r="B550" s="18">
        <f t="shared" si="79"/>
        <v>894816</v>
      </c>
      <c r="C550" s="18">
        <f t="shared" si="79"/>
        <v>891745.58000000031</v>
      </c>
      <c r="D550" s="18">
        <f t="shared" si="79"/>
        <v>859271.31</v>
      </c>
      <c r="E550" s="18">
        <f t="shared" si="79"/>
        <v>615842.51999999979</v>
      </c>
      <c r="F550" s="18">
        <f t="shared" si="79"/>
        <v>946819.32000000053</v>
      </c>
      <c r="G550" s="18">
        <f t="shared" si="79"/>
        <v>1102903.55</v>
      </c>
      <c r="H550" s="18">
        <f t="shared" si="79"/>
        <v>880300.61999999965</v>
      </c>
      <c r="I550" s="18">
        <f t="shared" si="79"/>
        <v>1172381.77</v>
      </c>
      <c r="J550" s="18">
        <f t="shared" si="79"/>
        <v>870908.67000000109</v>
      </c>
      <c r="K550" s="18">
        <f t="shared" si="79"/>
        <v>1517446.4399999995</v>
      </c>
      <c r="L550" s="18">
        <f t="shared" si="79"/>
        <v>923463.59000000032</v>
      </c>
      <c r="M550" s="18">
        <f t="shared" si="79"/>
        <v>1321416.1100000003</v>
      </c>
      <c r="N550" s="18">
        <f t="shared" si="79"/>
        <v>1507496.4900000007</v>
      </c>
      <c r="O550" s="18" t="str">
        <f t="shared" si="79"/>
        <v/>
      </c>
      <c r="P550" s="6"/>
      <c r="Q550" s="9" t="s">
        <v>19</v>
      </c>
    </row>
    <row r="551" spans="1:17" x14ac:dyDescent="0.3">
      <c r="B551" s="25">
        <f t="shared" si="79"/>
        <v>4310917</v>
      </c>
      <c r="C551" s="18">
        <f t="shared" si="79"/>
        <v>4058933.580000001</v>
      </c>
      <c r="D551" s="18">
        <f t="shared" si="79"/>
        <v>3799939.3100000005</v>
      </c>
      <c r="E551" s="18">
        <f t="shared" si="79"/>
        <v>4602149.5200000014</v>
      </c>
      <c r="F551" s="18">
        <f t="shared" si="79"/>
        <v>4568502.32</v>
      </c>
      <c r="G551" s="18">
        <f t="shared" si="79"/>
        <v>6082273.5499999998</v>
      </c>
      <c r="H551" s="18">
        <f t="shared" si="79"/>
        <v>6398521.620000001</v>
      </c>
      <c r="I551" s="18">
        <f t="shared" si="79"/>
        <v>5989048.7699999996</v>
      </c>
      <c r="J551" s="18">
        <f t="shared" si="79"/>
        <v>5037768.6700000009</v>
      </c>
      <c r="K551" s="18">
        <f t="shared" si="79"/>
        <v>4716810.4399999995</v>
      </c>
      <c r="L551" s="18">
        <f t="shared" si="79"/>
        <v>5341246.589999998</v>
      </c>
      <c r="M551" s="18">
        <f t="shared" si="79"/>
        <v>5196331.1100000013</v>
      </c>
      <c r="N551" s="18">
        <f t="shared" si="79"/>
        <v>5612960.4899999984</v>
      </c>
      <c r="O551" s="18">
        <f t="shared" si="79"/>
        <v>4490622</v>
      </c>
      <c r="P551" s="6"/>
      <c r="Q551" s="9" t="s">
        <v>15</v>
      </c>
    </row>
    <row r="552" spans="1:17" x14ac:dyDescent="0.3">
      <c r="B552" s="10">
        <f t="shared" ref="B552:O552" si="80">+B551/(B$465+B$472)</f>
        <v>0.20107407621101422</v>
      </c>
      <c r="C552" s="10">
        <f t="shared" si="80"/>
        <v>0.20196757443265442</v>
      </c>
      <c r="D552" s="10">
        <f t="shared" si="80"/>
        <v>0.18008246198623856</v>
      </c>
      <c r="E552" s="10">
        <f t="shared" si="80"/>
        <v>0.19793569344318052</v>
      </c>
      <c r="F552" s="10">
        <f t="shared" si="80"/>
        <v>0.17191292614750089</v>
      </c>
      <c r="G552" s="10">
        <f t="shared" si="80"/>
        <v>0.20249914253443868</v>
      </c>
      <c r="H552" s="10">
        <f t="shared" si="80"/>
        <v>0.20024771270346267</v>
      </c>
      <c r="I552" s="10">
        <f t="shared" si="80"/>
        <v>0.19121861684210406</v>
      </c>
      <c r="J552" s="10">
        <f t="shared" si="80"/>
        <v>0.14647251387136306</v>
      </c>
      <c r="K552" s="10">
        <f t="shared" si="80"/>
        <v>0.10760500568052475</v>
      </c>
      <c r="L552" s="10">
        <f t="shared" si="80"/>
        <v>0.11858982175089489</v>
      </c>
      <c r="M552" s="10">
        <f t="shared" si="80"/>
        <v>0.10859667374624286</v>
      </c>
      <c r="N552" s="10">
        <f t="shared" si="80"/>
        <v>0.13309170868198314</v>
      </c>
      <c r="O552" s="10">
        <f t="shared" si="80"/>
        <v>0.10939401188502407</v>
      </c>
      <c r="P552" s="6"/>
      <c r="Q552" s="11" t="s">
        <v>26</v>
      </c>
    </row>
    <row r="553" spans="1:17" s="87" customFormat="1" x14ac:dyDescent="0.3">
      <c r="A553" s="86"/>
      <c r="B553" s="19"/>
      <c r="C553" s="10">
        <f t="shared" ref="C553:M553" si="81">C551/B551-1</f>
        <v>-5.8452394235379401E-2</v>
      </c>
      <c r="D553" s="10">
        <f t="shared" si="81"/>
        <v>-6.3808452366939328E-2</v>
      </c>
      <c r="E553" s="10">
        <f t="shared" si="81"/>
        <v>0.21111132167002977</v>
      </c>
      <c r="F553" s="10">
        <f t="shared" si="81"/>
        <v>-7.311192270867628E-3</v>
      </c>
      <c r="G553" s="10">
        <f t="shared" si="81"/>
        <v>0.33134955921396991</v>
      </c>
      <c r="H553" s="10">
        <f t="shared" si="81"/>
        <v>5.1995042215752019E-2</v>
      </c>
      <c r="I553" s="10">
        <f t="shared" si="81"/>
        <v>-6.3994915437982303E-2</v>
      </c>
      <c r="J553" s="10">
        <f t="shared" si="81"/>
        <v>-0.15883659267646921</v>
      </c>
      <c r="K553" s="10">
        <f t="shared" si="81"/>
        <v>-6.3710394625960731E-2</v>
      </c>
      <c r="L553" s="10">
        <f t="shared" si="81"/>
        <v>0.13238525438813231</v>
      </c>
      <c r="M553" s="10">
        <f t="shared" si="81"/>
        <v>-2.7131396680189046E-2</v>
      </c>
      <c r="N553" s="10">
        <f>N551/M551-1</f>
        <v>8.0177604386722168E-2</v>
      </c>
      <c r="O553" s="10">
        <f>O551/N551-1</f>
        <v>-0.19995481742648058</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1617750</v>
      </c>
      <c r="C555" s="16">
        <f t="shared" si="82"/>
        <v>1576779</v>
      </c>
      <c r="D555" s="16">
        <f t="shared" si="82"/>
        <v>1418633</v>
      </c>
      <c r="E555" s="16">
        <f t="shared" si="82"/>
        <v>1765365</v>
      </c>
      <c r="F555" s="16">
        <f t="shared" si="82"/>
        <v>1861698</v>
      </c>
      <c r="G555" s="16">
        <f t="shared" si="82"/>
        <v>1810018</v>
      </c>
      <c r="H555" s="16">
        <f t="shared" si="82"/>
        <v>2526928</v>
      </c>
      <c r="I555" s="16">
        <f t="shared" si="82"/>
        <v>2207720</v>
      </c>
      <c r="J555" s="16">
        <f t="shared" si="82"/>
        <v>2102075</v>
      </c>
      <c r="K555" s="16">
        <f t="shared" si="82"/>
        <v>1748392</v>
      </c>
      <c r="L555" s="16">
        <f t="shared" si="82"/>
        <v>2041310</v>
      </c>
      <c r="M555" s="16">
        <f t="shared" si="82"/>
        <v>2203493</v>
      </c>
      <c r="N555" s="16">
        <f t="shared" si="82"/>
        <v>2179631</v>
      </c>
      <c r="O555" s="16">
        <f t="shared" si="82"/>
        <v>2258742</v>
      </c>
      <c r="P555" s="6"/>
      <c r="Q555" s="9" t="s">
        <v>12</v>
      </c>
    </row>
    <row r="556" spans="1:17" x14ac:dyDescent="0.3">
      <c r="B556" s="7">
        <f t="shared" ref="B556:O558" si="83">IFERROR(B548+B594-B593,"")</f>
        <v>1303945</v>
      </c>
      <c r="C556" s="7">
        <f t="shared" si="83"/>
        <v>1123304</v>
      </c>
      <c r="D556" s="7">
        <f t="shared" si="83"/>
        <v>1176926</v>
      </c>
      <c r="E556" s="7">
        <f t="shared" si="83"/>
        <v>1591821</v>
      </c>
      <c r="F556" s="7">
        <f t="shared" si="83"/>
        <v>1320327</v>
      </c>
      <c r="G556" s="7">
        <f t="shared" si="83"/>
        <v>2181780</v>
      </c>
      <c r="H556" s="7">
        <f t="shared" si="83"/>
        <v>2153152</v>
      </c>
      <c r="I556" s="7">
        <f t="shared" si="83"/>
        <v>2060289</v>
      </c>
      <c r="J556" s="7">
        <f t="shared" si="83"/>
        <v>2021099</v>
      </c>
      <c r="K556" s="7">
        <f t="shared" si="83"/>
        <v>1788192</v>
      </c>
      <c r="L556" s="7">
        <f t="shared" si="83"/>
        <v>2462031</v>
      </c>
      <c r="M556" s="7">
        <f t="shared" si="83"/>
        <v>1691161</v>
      </c>
      <c r="N556" s="7">
        <f t="shared" si="83"/>
        <v>2453305</v>
      </c>
      <c r="O556" s="7">
        <f t="shared" si="83"/>
        <v>1946895</v>
      </c>
      <c r="P556" s="6"/>
      <c r="Q556" s="9" t="s">
        <v>13</v>
      </c>
    </row>
    <row r="557" spans="1:17" x14ac:dyDescent="0.3">
      <c r="B557" s="7">
        <f t="shared" si="83"/>
        <v>1146266</v>
      </c>
      <c r="C557" s="7">
        <f t="shared" si="83"/>
        <v>1181689</v>
      </c>
      <c r="D557" s="7">
        <f t="shared" si="83"/>
        <v>1085723</v>
      </c>
      <c r="E557" s="7">
        <f t="shared" si="83"/>
        <v>1421327</v>
      </c>
      <c r="F557" s="7">
        <f t="shared" si="83"/>
        <v>1297361</v>
      </c>
      <c r="G557" s="7">
        <f t="shared" si="83"/>
        <v>1882712</v>
      </c>
      <c r="H557" s="7">
        <f t="shared" si="83"/>
        <v>1756044</v>
      </c>
      <c r="I557" s="7">
        <f t="shared" si="83"/>
        <v>1617998</v>
      </c>
      <c r="J557" s="7">
        <f t="shared" si="83"/>
        <v>1374916</v>
      </c>
      <c r="K557" s="7">
        <f t="shared" si="83"/>
        <v>1789140</v>
      </c>
      <c r="L557" s="7">
        <f t="shared" si="83"/>
        <v>2284624</v>
      </c>
      <c r="M557" s="7">
        <f t="shared" si="83"/>
        <v>2386735</v>
      </c>
      <c r="N557" s="7">
        <f t="shared" si="83"/>
        <v>2477101</v>
      </c>
      <c r="O557" s="7" t="str">
        <f t="shared" si="83"/>
        <v/>
      </c>
      <c r="P557" s="6"/>
      <c r="Q557" s="9" t="s">
        <v>14</v>
      </c>
    </row>
    <row r="558" spans="1:17" x14ac:dyDescent="0.3">
      <c r="B558" s="18">
        <f t="shared" si="83"/>
        <v>1121035</v>
      </c>
      <c r="C558" s="18">
        <f t="shared" si="83"/>
        <v>1141189.7500000005</v>
      </c>
      <c r="D558" s="18">
        <f t="shared" si="83"/>
        <v>1136820.76</v>
      </c>
      <c r="E558" s="18">
        <f t="shared" si="83"/>
        <v>902695.22999999975</v>
      </c>
      <c r="F558" s="18">
        <f t="shared" si="83"/>
        <v>1238047.5400000005</v>
      </c>
      <c r="G558" s="18">
        <f t="shared" si="83"/>
        <v>1373582.6100000003</v>
      </c>
      <c r="H558" s="18">
        <f t="shared" si="83"/>
        <v>1215027.8799999999</v>
      </c>
      <c r="I558" s="18">
        <f t="shared" si="83"/>
        <v>1550506.31</v>
      </c>
      <c r="J558" s="18">
        <f t="shared" si="83"/>
        <v>1468383.4500000011</v>
      </c>
      <c r="K558" s="18">
        <f t="shared" si="83"/>
        <v>2355472.2999999989</v>
      </c>
      <c r="L558" s="18">
        <f t="shared" si="83"/>
        <v>1821470.4900000002</v>
      </c>
      <c r="M558" s="18">
        <f t="shared" si="83"/>
        <v>2244599.37</v>
      </c>
      <c r="N558" s="18">
        <f t="shared" si="83"/>
        <v>2437741.120000001</v>
      </c>
      <c r="O558" s="18" t="str">
        <f t="shared" si="83"/>
        <v/>
      </c>
      <c r="P558" s="6"/>
      <c r="Q558" s="9" t="s">
        <v>19</v>
      </c>
    </row>
    <row r="559" spans="1:17" x14ac:dyDescent="0.3">
      <c r="B559" s="25">
        <f t="shared" ref="B559:O559" si="84">IFERROR(B551+B596,"")</f>
        <v>5188996</v>
      </c>
      <c r="C559" s="18">
        <f t="shared" si="84"/>
        <v>5022961.7500000009</v>
      </c>
      <c r="D559" s="18">
        <f t="shared" si="84"/>
        <v>4818102.7600000007</v>
      </c>
      <c r="E559" s="18">
        <f t="shared" si="84"/>
        <v>5681208.2300000014</v>
      </c>
      <c r="F559" s="18">
        <f t="shared" si="84"/>
        <v>5717433.54</v>
      </c>
      <c r="G559" s="18">
        <f t="shared" si="84"/>
        <v>7248092.6099999994</v>
      </c>
      <c r="H559" s="18">
        <f t="shared" si="84"/>
        <v>7651151.8800000008</v>
      </c>
      <c r="I559" s="18">
        <f t="shared" si="84"/>
        <v>7436513.3099999996</v>
      </c>
      <c r="J559" s="18">
        <f t="shared" si="84"/>
        <v>6966473.4500000011</v>
      </c>
      <c r="K559" s="18">
        <f t="shared" si="84"/>
        <v>7681196.2999999989</v>
      </c>
      <c r="L559" s="18">
        <f t="shared" si="84"/>
        <v>8609435.4899999984</v>
      </c>
      <c r="M559" s="18">
        <f t="shared" si="84"/>
        <v>8525988.370000001</v>
      </c>
      <c r="N559" s="18">
        <f t="shared" si="84"/>
        <v>9547778.1199999973</v>
      </c>
      <c r="O559" s="18">
        <f t="shared" si="84"/>
        <v>8411274</v>
      </c>
      <c r="P559" s="6"/>
      <c r="Q559" s="9" t="s">
        <v>15</v>
      </c>
    </row>
    <row r="560" spans="1:17" x14ac:dyDescent="0.3">
      <c r="B560" s="10">
        <f t="shared" ref="B560:O560" si="85">+B559/(B$465+B$472)</f>
        <v>0.2420303098302862</v>
      </c>
      <c r="C560" s="10">
        <f t="shared" si="85"/>
        <v>0.24993643801274054</v>
      </c>
      <c r="D560" s="10">
        <f t="shared" si="85"/>
        <v>0.2283341222950982</v>
      </c>
      <c r="E560" s="10">
        <f t="shared" si="85"/>
        <v>0.24434536203425092</v>
      </c>
      <c r="F560" s="10">
        <f t="shared" si="85"/>
        <v>0.21514725419144901</v>
      </c>
      <c r="G560" s="10">
        <f t="shared" si="85"/>
        <v>0.24131314161876222</v>
      </c>
      <c r="H560" s="10">
        <f t="shared" si="85"/>
        <v>0.23944994711400197</v>
      </c>
      <c r="I560" s="10">
        <f t="shared" si="85"/>
        <v>0.23743332937762954</v>
      </c>
      <c r="J560" s="10">
        <f t="shared" si="85"/>
        <v>0.20254937173199092</v>
      </c>
      <c r="K560" s="10">
        <f t="shared" si="85"/>
        <v>0.17523179742087022</v>
      </c>
      <c r="L560" s="10">
        <f t="shared" si="85"/>
        <v>0.19115227183977077</v>
      </c>
      <c r="M560" s="10">
        <f t="shared" si="85"/>
        <v>0.17818225162737</v>
      </c>
      <c r="N560" s="10">
        <f t="shared" si="85"/>
        <v>0.22639213412800141</v>
      </c>
      <c r="O560" s="10">
        <f t="shared" si="85"/>
        <v>0.20490324234019114</v>
      </c>
      <c r="P560" s="6"/>
      <c r="Q560" s="11" t="s">
        <v>28</v>
      </c>
    </row>
    <row r="561" spans="1:17" s="87" customFormat="1" x14ac:dyDescent="0.3">
      <c r="A561" s="86"/>
      <c r="B561" s="19"/>
      <c r="C561" s="10">
        <f t="shared" ref="C561:M561" si="86">C559/B559-1</f>
        <v>-3.1997374829350278E-2</v>
      </c>
      <c r="D561" s="10">
        <f t="shared" si="86"/>
        <v>-4.0784501295475728E-2</v>
      </c>
      <c r="E561" s="10">
        <f t="shared" si="86"/>
        <v>0.17913803689815877</v>
      </c>
      <c r="F561" s="10">
        <f t="shared" si="86"/>
        <v>6.3763390696909283E-3</v>
      </c>
      <c r="G561" s="10">
        <f t="shared" si="86"/>
        <v>0.26771785964651529</v>
      </c>
      <c r="H561" s="10">
        <f t="shared" si="86"/>
        <v>5.5609012148094106E-2</v>
      </c>
      <c r="I561" s="10">
        <f t="shared" si="86"/>
        <v>-2.8053105384179267E-2</v>
      </c>
      <c r="J561" s="10">
        <f t="shared" si="86"/>
        <v>-6.3207021947762621E-2</v>
      </c>
      <c r="K561" s="10">
        <f t="shared" si="86"/>
        <v>0.10259464205666324</v>
      </c>
      <c r="L561" s="10">
        <f t="shared" si="86"/>
        <v>0.12084565395106495</v>
      </c>
      <c r="M561" s="10">
        <f t="shared" si="86"/>
        <v>-9.6925193407770838E-3</v>
      </c>
      <c r="N561" s="10">
        <f>N559/M559-1</f>
        <v>0.11984414072101246</v>
      </c>
      <c r="O561" s="10">
        <f>O559/N559-1</f>
        <v>-0.11903336103080675</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24738</v>
      </c>
      <c r="C563" s="16">
        <f t="shared" si="87"/>
        <v>50901</v>
      </c>
      <c r="D563" s="16">
        <f t="shared" si="87"/>
        <v>47864</v>
      </c>
      <c r="E563" s="16">
        <f t="shared" si="87"/>
        <v>46439</v>
      </c>
      <c r="F563" s="16">
        <f t="shared" si="87"/>
        <v>63854</v>
      </c>
      <c r="G563" s="16">
        <f t="shared" si="87"/>
        <v>68757</v>
      </c>
      <c r="H563" s="16">
        <f t="shared" si="87"/>
        <v>79140</v>
      </c>
      <c r="I563" s="16">
        <f t="shared" si="87"/>
        <v>102697</v>
      </c>
      <c r="J563" s="16">
        <f t="shared" si="87"/>
        <v>106650</v>
      </c>
      <c r="K563" s="16">
        <f t="shared" si="87"/>
        <v>304707</v>
      </c>
      <c r="L563" s="16">
        <f t="shared" si="87"/>
        <v>309933</v>
      </c>
      <c r="M563" s="16">
        <f t="shared" si="87"/>
        <v>353202</v>
      </c>
      <c r="N563" s="16">
        <f t="shared" si="87"/>
        <v>339958</v>
      </c>
      <c r="O563" s="16">
        <f t="shared" si="87"/>
        <v>290126</v>
      </c>
      <c r="P563" s="6"/>
      <c r="Q563" s="9" t="s">
        <v>12</v>
      </c>
    </row>
    <row r="564" spans="1:17" x14ac:dyDescent="0.3">
      <c r="B564" s="7">
        <f t="shared" si="87"/>
        <v>31155</v>
      </c>
      <c r="C564" s="7">
        <f t="shared" si="87"/>
        <v>35518</v>
      </c>
      <c r="D564" s="7">
        <f t="shared" si="87"/>
        <v>47597</v>
      </c>
      <c r="E564" s="7">
        <f t="shared" si="87"/>
        <v>50425</v>
      </c>
      <c r="F564" s="7">
        <f t="shared" si="87"/>
        <v>67657</v>
      </c>
      <c r="G564" s="7">
        <f t="shared" si="87"/>
        <v>72816</v>
      </c>
      <c r="H564" s="7">
        <f t="shared" si="87"/>
        <v>82222</v>
      </c>
      <c r="I564" s="7">
        <f t="shared" si="87"/>
        <v>104629</v>
      </c>
      <c r="J564" s="7">
        <f t="shared" si="87"/>
        <v>141090</v>
      </c>
      <c r="K564" s="7">
        <f t="shared" si="87"/>
        <v>373295</v>
      </c>
      <c r="L564" s="7">
        <f t="shared" si="87"/>
        <v>335658</v>
      </c>
      <c r="M564" s="7">
        <f t="shared" si="87"/>
        <v>359523</v>
      </c>
      <c r="N564" s="7">
        <f t="shared" si="87"/>
        <v>333993</v>
      </c>
      <c r="O564" s="7">
        <f t="shared" si="87"/>
        <v>295296</v>
      </c>
      <c r="P564" s="6"/>
      <c r="Q564" s="9" t="s">
        <v>13</v>
      </c>
    </row>
    <row r="565" spans="1:17" x14ac:dyDescent="0.3">
      <c r="B565" s="7">
        <f t="shared" si="87"/>
        <v>40395</v>
      </c>
      <c r="C565" s="7">
        <f t="shared" si="87"/>
        <v>57471</v>
      </c>
      <c r="D565" s="7">
        <f t="shared" si="87"/>
        <v>48250</v>
      </c>
      <c r="E565" s="7">
        <f t="shared" si="87"/>
        <v>57292</v>
      </c>
      <c r="F565" s="7">
        <f t="shared" si="87"/>
        <v>69770</v>
      </c>
      <c r="G565" s="7">
        <f t="shared" si="87"/>
        <v>83885</v>
      </c>
      <c r="H565" s="7">
        <f t="shared" si="87"/>
        <v>106103</v>
      </c>
      <c r="I565" s="7">
        <f t="shared" si="87"/>
        <v>111836</v>
      </c>
      <c r="J565" s="7">
        <f t="shared" si="87"/>
        <v>272302</v>
      </c>
      <c r="K565" s="7">
        <f t="shared" si="87"/>
        <v>305077</v>
      </c>
      <c r="L565" s="7">
        <f t="shared" si="87"/>
        <v>343332</v>
      </c>
      <c r="M565" s="7">
        <f t="shared" si="87"/>
        <v>360183</v>
      </c>
      <c r="N565" s="7">
        <f t="shared" si="87"/>
        <v>312935</v>
      </c>
      <c r="O565" s="7" t="str">
        <f t="shared" si="87"/>
        <v/>
      </c>
      <c r="P565" s="6"/>
      <c r="Q565" s="9" t="s">
        <v>14</v>
      </c>
    </row>
    <row r="566" spans="1:17" x14ac:dyDescent="0.3">
      <c r="B566" s="18">
        <f t="shared" si="87"/>
        <v>70726</v>
      </c>
      <c r="C566" s="18">
        <f t="shared" si="87"/>
        <v>51944.37</v>
      </c>
      <c r="D566" s="18">
        <f t="shared" si="87"/>
        <v>46882.11</v>
      </c>
      <c r="E566" s="18">
        <f t="shared" si="87"/>
        <v>61447.51</v>
      </c>
      <c r="F566" s="18">
        <f t="shared" si="87"/>
        <v>66122.990000000005</v>
      </c>
      <c r="G566" s="18">
        <f t="shared" si="87"/>
        <v>79423.89</v>
      </c>
      <c r="H566" s="18">
        <f t="shared" si="87"/>
        <v>105789.22</v>
      </c>
      <c r="I566" s="18">
        <f t="shared" si="87"/>
        <v>134047.31</v>
      </c>
      <c r="J566" s="18">
        <f t="shared" si="87"/>
        <v>209625.57</v>
      </c>
      <c r="K566" s="18">
        <f t="shared" si="87"/>
        <v>312005.65000000002</v>
      </c>
      <c r="L566" s="18">
        <f t="shared" si="87"/>
        <v>360846.37</v>
      </c>
      <c r="M566" s="18">
        <f t="shared" si="87"/>
        <v>386499.76</v>
      </c>
      <c r="N566" s="18">
        <f t="shared" si="87"/>
        <v>311099.53999999998</v>
      </c>
      <c r="O566" s="18" t="str">
        <f t="shared" si="87"/>
        <v/>
      </c>
      <c r="P566" s="6"/>
      <c r="Q566" s="9" t="s">
        <v>19</v>
      </c>
    </row>
    <row r="567" spans="1:17" x14ac:dyDescent="0.3">
      <c r="B567" s="18">
        <f>SUM(B563:B566)</f>
        <v>167014</v>
      </c>
      <c r="C567" s="18">
        <f t="shared" ref="C567:M567" si="88">SUM(C563:C566)</f>
        <v>195834.37</v>
      </c>
      <c r="D567" s="18">
        <f t="shared" si="88"/>
        <v>190593.11</v>
      </c>
      <c r="E567" s="18">
        <f t="shared" si="88"/>
        <v>215603.51</v>
      </c>
      <c r="F567" s="18">
        <f t="shared" si="88"/>
        <v>267403.99</v>
      </c>
      <c r="G567" s="18">
        <f t="shared" si="88"/>
        <v>304881.89</v>
      </c>
      <c r="H567" s="18">
        <f t="shared" si="88"/>
        <v>373254.22</v>
      </c>
      <c r="I567" s="18">
        <f t="shared" si="88"/>
        <v>453209.31</v>
      </c>
      <c r="J567" s="18">
        <f t="shared" si="88"/>
        <v>729667.57000000007</v>
      </c>
      <c r="K567" s="18">
        <f t="shared" si="88"/>
        <v>1295084.6499999999</v>
      </c>
      <c r="L567" s="18">
        <f t="shared" si="88"/>
        <v>1349769.37</v>
      </c>
      <c r="M567" s="18">
        <f t="shared" si="88"/>
        <v>1459407.76</v>
      </c>
      <c r="N567" s="18">
        <f>IF(N564="",N563*4,IF(N565="",(N564+N563)*2,IF(N566="",((N565+N564+N563)/3)*4,SUM(N563:N566))))</f>
        <v>1297985.54</v>
      </c>
      <c r="O567" s="18">
        <f>IF(O564="",O563*4,IF(O565="",(O564+O563)*2,IF(O566="",((O565+O564+O563)/3)*4,SUM(O563:O566))))</f>
        <v>1170844</v>
      </c>
      <c r="P567" s="6"/>
      <c r="Q567" s="9" t="s">
        <v>15</v>
      </c>
    </row>
    <row r="568" spans="1:17" x14ac:dyDescent="0.3">
      <c r="B568" s="10">
        <f t="shared" ref="B568:O568" si="89">+B567/(B$465+B$472)</f>
        <v>7.7900330171762362E-3</v>
      </c>
      <c r="C568" s="10">
        <f t="shared" si="89"/>
        <v>9.7444789178952208E-3</v>
      </c>
      <c r="D568" s="10">
        <f t="shared" si="89"/>
        <v>9.0323749108545577E-3</v>
      </c>
      <c r="E568" s="10">
        <f t="shared" si="89"/>
        <v>9.2729777846578283E-3</v>
      </c>
      <c r="F568" s="10">
        <f t="shared" si="89"/>
        <v>1.0062422904584858E-2</v>
      </c>
      <c r="G568" s="10">
        <f t="shared" si="89"/>
        <v>1.0150533479257779E-2</v>
      </c>
      <c r="H568" s="10">
        <f t="shared" si="89"/>
        <v>1.1681339573549028E-2</v>
      </c>
      <c r="I568" s="10">
        <f t="shared" si="89"/>
        <v>1.4470087108368022E-2</v>
      </c>
      <c r="J568" s="10">
        <f t="shared" si="89"/>
        <v>2.1214996215439319E-2</v>
      </c>
      <c r="K568" s="10">
        <f t="shared" si="89"/>
        <v>2.9544878449686101E-2</v>
      </c>
      <c r="L568" s="10">
        <f t="shared" si="89"/>
        <v>2.9968455171645196E-2</v>
      </c>
      <c r="M568" s="10">
        <f t="shared" si="89"/>
        <v>3.0499755504505382E-2</v>
      </c>
      <c r="N568" s="10">
        <f t="shared" si="89"/>
        <v>3.0777183212117466E-2</v>
      </c>
      <c r="O568" s="10">
        <f t="shared" si="89"/>
        <v>2.8522401228940914E-2</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1375169</v>
      </c>
      <c r="C570" s="16">
        <f t="shared" si="90"/>
        <v>1297897</v>
      </c>
      <c r="D570" s="16">
        <f t="shared" si="90"/>
        <v>1132385</v>
      </c>
      <c r="E570" s="16">
        <f t="shared" si="90"/>
        <v>1455481</v>
      </c>
      <c r="F570" s="16">
        <f t="shared" si="90"/>
        <v>1512899</v>
      </c>
      <c r="G570" s="16">
        <f t="shared" si="90"/>
        <v>1447555</v>
      </c>
      <c r="H570" s="16">
        <f t="shared" si="90"/>
        <v>2152559</v>
      </c>
      <c r="I570" s="16">
        <f t="shared" si="90"/>
        <v>1761515</v>
      </c>
      <c r="J570" s="16">
        <f t="shared" si="90"/>
        <v>1619300</v>
      </c>
      <c r="K570" s="16">
        <f t="shared" si="90"/>
        <v>765684</v>
      </c>
      <c r="L570" s="16">
        <f t="shared" si="90"/>
        <v>975460</v>
      </c>
      <c r="M570" s="16">
        <f t="shared" si="90"/>
        <v>1072755</v>
      </c>
      <c r="N570" s="16">
        <f t="shared" si="90"/>
        <v>856117</v>
      </c>
      <c r="O570" s="16">
        <f t="shared" si="90"/>
        <v>987146</v>
      </c>
      <c r="P570" s="6"/>
      <c r="Q570" s="9" t="s">
        <v>12</v>
      </c>
    </row>
    <row r="571" spans="1:17" x14ac:dyDescent="0.3">
      <c r="B571" s="7">
        <f t="shared" si="90"/>
        <v>1058498</v>
      </c>
      <c r="C571" s="7">
        <f t="shared" si="90"/>
        <v>848324</v>
      </c>
      <c r="D571" s="7">
        <f t="shared" si="90"/>
        <v>880676</v>
      </c>
      <c r="E571" s="7">
        <f t="shared" si="90"/>
        <v>1285902</v>
      </c>
      <c r="F571" s="7">
        <f t="shared" si="90"/>
        <v>967843</v>
      </c>
      <c r="G571" s="7">
        <f t="shared" si="90"/>
        <v>1797122</v>
      </c>
      <c r="H571" s="7">
        <f t="shared" si="90"/>
        <v>1764364</v>
      </c>
      <c r="I571" s="7">
        <f t="shared" si="90"/>
        <v>1605558</v>
      </c>
      <c r="J571" s="7">
        <f t="shared" si="90"/>
        <v>1441972</v>
      </c>
      <c r="K571" s="7">
        <f t="shared" si="90"/>
        <v>666895</v>
      </c>
      <c r="L571" s="7">
        <f t="shared" si="90"/>
        <v>1344732</v>
      </c>
      <c r="M571" s="7">
        <f t="shared" si="90"/>
        <v>512584</v>
      </c>
      <c r="N571" s="7">
        <f t="shared" si="90"/>
        <v>1149927</v>
      </c>
      <c r="O571" s="7">
        <f t="shared" si="90"/>
        <v>672743</v>
      </c>
      <c r="P571" s="6"/>
      <c r="Q571" s="9" t="s">
        <v>13</v>
      </c>
    </row>
    <row r="572" spans="1:17" x14ac:dyDescent="0.3">
      <c r="B572" s="7">
        <f t="shared" si="90"/>
        <v>886146</v>
      </c>
      <c r="C572" s="7">
        <f t="shared" si="90"/>
        <v>877077</v>
      </c>
      <c r="D572" s="7">
        <f t="shared" si="90"/>
        <v>783896</v>
      </c>
      <c r="E572" s="7">
        <f t="shared" si="90"/>
        <v>1090768</v>
      </c>
      <c r="F572" s="7">
        <f t="shared" si="90"/>
        <v>939660</v>
      </c>
      <c r="G572" s="7">
        <f t="shared" si="90"/>
        <v>1509235</v>
      </c>
      <c r="H572" s="7">
        <f t="shared" si="90"/>
        <v>1333833</v>
      </c>
      <c r="I572" s="7">
        <f t="shared" si="90"/>
        <v>1130432</v>
      </c>
      <c r="J572" s="7">
        <f t="shared" si="90"/>
        <v>585546</v>
      </c>
      <c r="K572" s="7">
        <f t="shared" si="90"/>
        <v>783706</v>
      </c>
      <c r="L572" s="7">
        <f t="shared" si="90"/>
        <v>1108668</v>
      </c>
      <c r="M572" s="7">
        <f t="shared" si="90"/>
        <v>1216668</v>
      </c>
      <c r="N572" s="7">
        <f t="shared" si="90"/>
        <v>1112534</v>
      </c>
      <c r="O572" s="7" t="str">
        <f t="shared" si="90"/>
        <v/>
      </c>
      <c r="P572" s="6"/>
      <c r="Q572" s="9" t="s">
        <v>14</v>
      </c>
    </row>
    <row r="573" spans="1:17" x14ac:dyDescent="0.3">
      <c r="B573" s="7">
        <f t="shared" si="90"/>
        <v>824090</v>
      </c>
      <c r="C573" s="18">
        <f t="shared" si="90"/>
        <v>839801.21000000031</v>
      </c>
      <c r="D573" s="18">
        <f t="shared" si="90"/>
        <v>812389.20000000007</v>
      </c>
      <c r="E573" s="18">
        <f t="shared" si="90"/>
        <v>554395.00999999978</v>
      </c>
      <c r="F573" s="18">
        <f t="shared" si="90"/>
        <v>880696.33000000054</v>
      </c>
      <c r="G573" s="18">
        <f t="shared" si="90"/>
        <v>1023479.66</v>
      </c>
      <c r="H573" s="18">
        <f t="shared" si="90"/>
        <v>774511.39999999967</v>
      </c>
      <c r="I573" s="18">
        <f t="shared" si="90"/>
        <v>1038334.46</v>
      </c>
      <c r="J573" s="18">
        <f t="shared" si="90"/>
        <v>661283.10000000102</v>
      </c>
      <c r="K573" s="18">
        <f t="shared" si="90"/>
        <v>1205440.7899999996</v>
      </c>
      <c r="L573" s="18">
        <f t="shared" si="90"/>
        <v>562617.22000000032</v>
      </c>
      <c r="M573" s="18">
        <f t="shared" si="90"/>
        <v>934916.35000000033</v>
      </c>
      <c r="N573" s="18">
        <f t="shared" si="90"/>
        <v>1196396.9500000007</v>
      </c>
      <c r="O573" s="18" t="str">
        <f t="shared" si="90"/>
        <v/>
      </c>
      <c r="P573" s="6"/>
      <c r="Q573" s="9" t="s">
        <v>19</v>
      </c>
    </row>
    <row r="574" spans="1:17" x14ac:dyDescent="0.3">
      <c r="B574" s="25">
        <f t="shared" ref="B574:M574" si="91">B551-B567</f>
        <v>4143903</v>
      </c>
      <c r="C574" s="18">
        <f t="shared" si="91"/>
        <v>3863099.2100000009</v>
      </c>
      <c r="D574" s="18">
        <f t="shared" si="91"/>
        <v>3609346.2000000007</v>
      </c>
      <c r="E574" s="18">
        <f t="shared" si="91"/>
        <v>4386546.0100000016</v>
      </c>
      <c r="F574" s="18">
        <f t="shared" si="91"/>
        <v>4301098.33</v>
      </c>
      <c r="G574" s="18">
        <f t="shared" si="91"/>
        <v>5777391.6600000001</v>
      </c>
      <c r="H574" s="18">
        <f t="shared" si="91"/>
        <v>6025267.4000000013</v>
      </c>
      <c r="I574" s="18">
        <f t="shared" si="91"/>
        <v>5535839.46</v>
      </c>
      <c r="J574" s="18">
        <f t="shared" si="91"/>
        <v>4308101.1000000006</v>
      </c>
      <c r="K574" s="18">
        <f t="shared" si="91"/>
        <v>3421725.7899999996</v>
      </c>
      <c r="L574" s="18">
        <f t="shared" si="91"/>
        <v>3991477.2199999979</v>
      </c>
      <c r="M574" s="18">
        <f t="shared" si="91"/>
        <v>3736923.3500000015</v>
      </c>
      <c r="N574" s="18">
        <f>IFERROR(N551-N567,"")</f>
        <v>4314974.9499999983</v>
      </c>
      <c r="O574" s="18">
        <f>IFERROR(O551-O567,"")</f>
        <v>3319778</v>
      </c>
      <c r="P574" s="6"/>
      <c r="Q574" s="9" t="s">
        <v>15</v>
      </c>
    </row>
    <row r="575" spans="1:17" x14ac:dyDescent="0.3">
      <c r="B575" s="10">
        <f t="shared" ref="B575:O575" si="92">+B574/(B$465+B$472)</f>
        <v>0.19328404319383796</v>
      </c>
      <c r="C575" s="10">
        <f t="shared" si="92"/>
        <v>0.19222309551475919</v>
      </c>
      <c r="D575" s="10">
        <f t="shared" si="92"/>
        <v>0.17105008707538399</v>
      </c>
      <c r="E575" s="10">
        <f t="shared" si="92"/>
        <v>0.18866271565852269</v>
      </c>
      <c r="F575" s="10">
        <f t="shared" si="92"/>
        <v>0.16185050324291603</v>
      </c>
      <c r="G575" s="10">
        <f t="shared" si="92"/>
        <v>0.19234860905518092</v>
      </c>
      <c r="H575" s="10">
        <f t="shared" si="92"/>
        <v>0.18856637312991367</v>
      </c>
      <c r="I575" s="10">
        <f t="shared" si="92"/>
        <v>0.17674852973373603</v>
      </c>
      <c r="J575" s="10">
        <f t="shared" si="92"/>
        <v>0.12525751765592374</v>
      </c>
      <c r="K575" s="10">
        <f t="shared" si="92"/>
        <v>7.8060127230838647E-2</v>
      </c>
      <c r="L575" s="10">
        <f t="shared" si="92"/>
        <v>8.8621366579249697E-2</v>
      </c>
      <c r="M575" s="10">
        <f t="shared" si="92"/>
        <v>7.8096918241737479E-2</v>
      </c>
      <c r="N575" s="10">
        <f t="shared" si="92"/>
        <v>0.10231452546986566</v>
      </c>
      <c r="O575" s="10">
        <f t="shared" si="92"/>
        <v>8.0871610656083143E-2</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424323</v>
      </c>
      <c r="C577" s="16">
        <f t="shared" si="93"/>
        <v>402448</v>
      </c>
      <c r="D577" s="16">
        <f t="shared" si="93"/>
        <v>340151</v>
      </c>
      <c r="E577" s="16">
        <f t="shared" si="93"/>
        <v>445514</v>
      </c>
      <c r="F577" s="16">
        <f t="shared" si="93"/>
        <v>322239</v>
      </c>
      <c r="G577" s="16">
        <f t="shared" si="93"/>
        <v>290967</v>
      </c>
      <c r="H577" s="16">
        <f t="shared" si="93"/>
        <v>418041</v>
      </c>
      <c r="I577" s="16">
        <f t="shared" si="93"/>
        <v>357945</v>
      </c>
      <c r="J577" s="16">
        <f t="shared" si="93"/>
        <v>308865</v>
      </c>
      <c r="K577" s="16">
        <f t="shared" si="93"/>
        <v>230551</v>
      </c>
      <c r="L577" s="16">
        <f t="shared" si="93"/>
        <v>177873</v>
      </c>
      <c r="M577" s="16">
        <f t="shared" si="93"/>
        <v>215323</v>
      </c>
      <c r="N577" s="16">
        <f t="shared" si="93"/>
        <v>163959</v>
      </c>
      <c r="O577" s="16">
        <f t="shared" si="93"/>
        <v>204570</v>
      </c>
      <c r="P577" s="6"/>
      <c r="Q577" s="9" t="s">
        <v>12</v>
      </c>
    </row>
    <row r="578" spans="1:17" x14ac:dyDescent="0.3">
      <c r="B578" s="7">
        <f t="shared" si="93"/>
        <v>353856</v>
      </c>
      <c r="C578" s="7">
        <f t="shared" si="93"/>
        <v>247104</v>
      </c>
      <c r="D578" s="7">
        <f t="shared" si="93"/>
        <v>250741</v>
      </c>
      <c r="E578" s="7">
        <f t="shared" si="93"/>
        <v>382352</v>
      </c>
      <c r="F578" s="7">
        <f t="shared" si="93"/>
        <v>92947</v>
      </c>
      <c r="G578" s="7">
        <f t="shared" si="93"/>
        <v>335848</v>
      </c>
      <c r="H578" s="7">
        <f t="shared" si="93"/>
        <v>335102</v>
      </c>
      <c r="I578" s="7">
        <f t="shared" si="93"/>
        <v>264353</v>
      </c>
      <c r="J578" s="7">
        <f t="shared" si="93"/>
        <v>273340</v>
      </c>
      <c r="K578" s="7">
        <f t="shared" si="93"/>
        <v>345219</v>
      </c>
      <c r="L578" s="7">
        <f t="shared" si="93"/>
        <v>228374</v>
      </c>
      <c r="M578" s="7">
        <f t="shared" si="93"/>
        <v>68968</v>
      </c>
      <c r="N578" s="7">
        <f t="shared" si="93"/>
        <v>174778</v>
      </c>
      <c r="O578" s="7">
        <f t="shared" si="93"/>
        <v>-563852</v>
      </c>
      <c r="P578" s="6"/>
      <c r="Q578" s="9" t="s">
        <v>13</v>
      </c>
    </row>
    <row r="579" spans="1:17" x14ac:dyDescent="0.3">
      <c r="B579" s="7">
        <f t="shared" si="93"/>
        <v>224841</v>
      </c>
      <c r="C579" s="7">
        <f t="shared" si="93"/>
        <v>235764</v>
      </c>
      <c r="D579" s="7">
        <f t="shared" si="93"/>
        <v>247864</v>
      </c>
      <c r="E579" s="7">
        <f t="shared" si="93"/>
        <v>353214</v>
      </c>
      <c r="F579" s="7">
        <f t="shared" si="93"/>
        <v>206628</v>
      </c>
      <c r="G579" s="7">
        <f t="shared" si="93"/>
        <v>316859</v>
      </c>
      <c r="H579" s="7">
        <f t="shared" si="93"/>
        <v>300785</v>
      </c>
      <c r="I579" s="7">
        <f t="shared" si="93"/>
        <v>262038</v>
      </c>
      <c r="J579" s="7">
        <f t="shared" si="93"/>
        <v>196771</v>
      </c>
      <c r="K579" s="7">
        <f t="shared" si="93"/>
        <v>131361</v>
      </c>
      <c r="L579" s="7">
        <f t="shared" si="93"/>
        <v>86409</v>
      </c>
      <c r="M579" s="7">
        <f t="shared" si="93"/>
        <v>287732</v>
      </c>
      <c r="N579" s="7">
        <f t="shared" si="93"/>
        <v>199261</v>
      </c>
      <c r="O579" s="7" t="str">
        <f t="shared" si="93"/>
        <v/>
      </c>
      <c r="P579" s="6"/>
      <c r="Q579" s="9" t="s">
        <v>14</v>
      </c>
    </row>
    <row r="580" spans="1:17" x14ac:dyDescent="0.3">
      <c r="B580" s="18">
        <f t="shared" si="93"/>
        <v>240483</v>
      </c>
      <c r="C580" s="18">
        <f t="shared" si="93"/>
        <v>226356.56</v>
      </c>
      <c r="D580" s="18">
        <f t="shared" si="93"/>
        <v>350840.64</v>
      </c>
      <c r="E580" s="18">
        <f t="shared" si="93"/>
        <v>434051.3</v>
      </c>
      <c r="F580" s="18">
        <f t="shared" si="93"/>
        <v>200544.5</v>
      </c>
      <c r="G580" s="18">
        <f t="shared" si="93"/>
        <v>209137.64</v>
      </c>
      <c r="H580" s="18">
        <f t="shared" si="93"/>
        <v>173945.3</v>
      </c>
      <c r="I580" s="18">
        <f t="shared" si="93"/>
        <v>217112.27</v>
      </c>
      <c r="J580" s="18">
        <f t="shared" si="93"/>
        <v>200347.81</v>
      </c>
      <c r="K580" s="18">
        <f t="shared" si="93"/>
        <v>145050.04</v>
      </c>
      <c r="L580" s="18">
        <f t="shared" si="93"/>
        <v>76155.149999999994</v>
      </c>
      <c r="M580" s="18">
        <f t="shared" si="93"/>
        <v>125482.25</v>
      </c>
      <c r="N580" s="18">
        <f t="shared" si="93"/>
        <v>217647.1</v>
      </c>
      <c r="O580" s="18" t="str">
        <f t="shared" si="93"/>
        <v/>
      </c>
      <c r="P580" s="6"/>
      <c r="Q580" s="9" t="s">
        <v>19</v>
      </c>
    </row>
    <row r="581" spans="1:17" x14ac:dyDescent="0.3">
      <c r="B581" s="18">
        <f>SUM(B577:B580)</f>
        <v>1243503</v>
      </c>
      <c r="C581" s="18">
        <f t="shared" ref="C581:M581" si="94">SUM(C577:C580)</f>
        <v>1111672.56</v>
      </c>
      <c r="D581" s="18">
        <f t="shared" si="94"/>
        <v>1189596.6400000001</v>
      </c>
      <c r="E581" s="18">
        <f t="shared" si="94"/>
        <v>1615131.3</v>
      </c>
      <c r="F581" s="18">
        <f t="shared" si="94"/>
        <v>822358.5</v>
      </c>
      <c r="G581" s="18">
        <f t="shared" si="94"/>
        <v>1152811.6400000001</v>
      </c>
      <c r="H581" s="18">
        <f t="shared" si="94"/>
        <v>1227873.3</v>
      </c>
      <c r="I581" s="18">
        <f t="shared" si="94"/>
        <v>1101448.27</v>
      </c>
      <c r="J581" s="18">
        <f t="shared" si="94"/>
        <v>979323.81</v>
      </c>
      <c r="K581" s="18">
        <f t="shared" si="94"/>
        <v>852181.04</v>
      </c>
      <c r="L581" s="18">
        <f t="shared" si="94"/>
        <v>568811.15</v>
      </c>
      <c r="M581" s="18">
        <f t="shared" si="94"/>
        <v>697505.25</v>
      </c>
      <c r="N581" s="18">
        <f>IF(N578="",N577*4,IF(N579="",(N578+N577)*2,IF(N580="",((N579+N578+N577)/3)*4,SUM(N577:N580))))</f>
        <v>755645.1</v>
      </c>
      <c r="O581" s="18">
        <f>IF(O578="",O577*4,IF(O579="",(O578+O577)*2,IF(O580="",((O579+O578+O577)/3)*4,SUM(O577:O580))))</f>
        <v>-718564</v>
      </c>
      <c r="P581" s="6"/>
      <c r="Q581" s="9" t="s">
        <v>15</v>
      </c>
    </row>
    <row r="582" spans="1:17" x14ac:dyDescent="0.3">
      <c r="B582" s="10">
        <f t="shared" ref="B582:M582" si="95">+B581/B$574</f>
        <v>0.30008014183729687</v>
      </c>
      <c r="C582" s="10">
        <f t="shared" si="95"/>
        <v>0.28776702320311359</v>
      </c>
      <c r="D582" s="10">
        <f t="shared" si="95"/>
        <v>0.3295878461312467</v>
      </c>
      <c r="E582" s="10">
        <f t="shared" si="95"/>
        <v>0.36820115332609937</v>
      </c>
      <c r="F582" s="10">
        <f t="shared" si="95"/>
        <v>0.19119732610251669</v>
      </c>
      <c r="G582" s="10">
        <f t="shared" si="95"/>
        <v>0.19953842630776397</v>
      </c>
      <c r="H582" s="10">
        <f t="shared" si="95"/>
        <v>0.20378735390233466</v>
      </c>
      <c r="I582" s="10">
        <f t="shared" si="95"/>
        <v>0.1989668013241121</v>
      </c>
      <c r="J582" s="10">
        <f t="shared" si="95"/>
        <v>0.22732145492128769</v>
      </c>
      <c r="K582" s="10">
        <f t="shared" si="95"/>
        <v>0.24905006780218941</v>
      </c>
      <c r="L582" s="10">
        <f t="shared" si="95"/>
        <v>0.14250642522770063</v>
      </c>
      <c r="M582" s="10">
        <f t="shared" si="95"/>
        <v>0.18665227639737372</v>
      </c>
      <c r="N582" s="10">
        <f>+N581/N$574</f>
        <v>0.1751215496627623</v>
      </c>
      <c r="O582" s="10">
        <f>+O581/O$574</f>
        <v>-0.21644941318365263</v>
      </c>
      <c r="P582" s="6"/>
      <c r="Q582" s="11" t="s">
        <v>31</v>
      </c>
    </row>
    <row r="583" spans="1:17" x14ac:dyDescent="0.3">
      <c r="B583" s="200" t="s">
        <v>2944</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1014007</v>
      </c>
      <c r="C584" s="16">
        <f t="shared" si="96"/>
        <v>804845</v>
      </c>
      <c r="D584" s="16">
        <f t="shared" si="96"/>
        <v>816800</v>
      </c>
      <c r="E584" s="16">
        <f t="shared" si="96"/>
        <v>1116372</v>
      </c>
      <c r="F584" s="16">
        <f t="shared" si="96"/>
        <v>1278599</v>
      </c>
      <c r="G584" s="16">
        <f t="shared" si="96"/>
        <v>1217957</v>
      </c>
      <c r="H584" s="16">
        <f t="shared" si="96"/>
        <v>1902586</v>
      </c>
      <c r="I584" s="16">
        <f t="shared" si="96"/>
        <v>1392295</v>
      </c>
      <c r="J584" s="16">
        <f t="shared" si="96"/>
        <v>1361807</v>
      </c>
      <c r="K584" s="16">
        <f t="shared" si="96"/>
        <v>549930</v>
      </c>
      <c r="L584" s="16">
        <f t="shared" si="96"/>
        <v>833009</v>
      </c>
      <c r="M584" s="16">
        <f t="shared" si="96"/>
        <v>1104771</v>
      </c>
      <c r="N584" s="16">
        <f t="shared" si="96"/>
        <v>825710</v>
      </c>
      <c r="O584" s="16">
        <f t="shared" si="96"/>
        <v>1063355</v>
      </c>
      <c r="P584" s="6"/>
      <c r="Q584" s="9" t="s">
        <v>12</v>
      </c>
    </row>
    <row r="585" spans="1:17" x14ac:dyDescent="0.3">
      <c r="B585" s="7">
        <f t="shared" si="96"/>
        <v>767990</v>
      </c>
      <c r="C585" s="7">
        <f t="shared" si="96"/>
        <v>694800</v>
      </c>
      <c r="D585" s="7">
        <f t="shared" si="96"/>
        <v>730983</v>
      </c>
      <c r="E585" s="7">
        <f t="shared" si="96"/>
        <v>1056453</v>
      </c>
      <c r="F585" s="7">
        <f t="shared" si="96"/>
        <v>809004</v>
      </c>
      <c r="G585" s="7">
        <f t="shared" si="96"/>
        <v>1614576</v>
      </c>
      <c r="H585" s="7">
        <f t="shared" si="96"/>
        <v>1472580</v>
      </c>
      <c r="I585" s="7">
        <f t="shared" si="96"/>
        <v>1406311</v>
      </c>
      <c r="J585" s="7">
        <f t="shared" si="96"/>
        <v>1219477</v>
      </c>
      <c r="K585" s="7">
        <f t="shared" si="96"/>
        <v>245731</v>
      </c>
      <c r="L585" s="7">
        <f t="shared" si="96"/>
        <v>1021199</v>
      </c>
      <c r="M585" s="7">
        <f t="shared" si="96"/>
        <v>637318</v>
      </c>
      <c r="N585" s="7">
        <f t="shared" si="96"/>
        <v>1024182</v>
      </c>
      <c r="O585" s="7">
        <f t="shared" si="96"/>
        <v>1445295</v>
      </c>
      <c r="P585" s="6"/>
      <c r="Q585" s="9" t="s">
        <v>13</v>
      </c>
    </row>
    <row r="586" spans="1:17" x14ac:dyDescent="0.3">
      <c r="B586" s="7">
        <f t="shared" si="96"/>
        <v>714926</v>
      </c>
      <c r="C586" s="7">
        <f t="shared" si="96"/>
        <v>741959</v>
      </c>
      <c r="D586" s="7">
        <f t="shared" si="96"/>
        <v>582458</v>
      </c>
      <c r="E586" s="7">
        <f t="shared" si="96"/>
        <v>867817</v>
      </c>
      <c r="F586" s="7">
        <f t="shared" si="96"/>
        <v>792084</v>
      </c>
      <c r="G586" s="7">
        <f t="shared" si="96"/>
        <v>1211672</v>
      </c>
      <c r="H586" s="7">
        <f t="shared" si="96"/>
        <v>1051864</v>
      </c>
      <c r="I586" s="7">
        <f t="shared" si="96"/>
        <v>822546</v>
      </c>
      <c r="J586" s="7">
        <f t="shared" si="96"/>
        <v>455104</v>
      </c>
      <c r="K586" s="7">
        <f t="shared" si="96"/>
        <v>617470</v>
      </c>
      <c r="L586" s="7">
        <f t="shared" si="96"/>
        <v>887373</v>
      </c>
      <c r="M586" s="7">
        <f t="shared" si="96"/>
        <v>935642</v>
      </c>
      <c r="N586" s="7">
        <f t="shared" si="96"/>
        <v>898416</v>
      </c>
      <c r="O586" s="7" t="str">
        <f t="shared" si="96"/>
        <v/>
      </c>
      <c r="P586" s="6"/>
      <c r="Q586" s="9" t="s">
        <v>14</v>
      </c>
    </row>
    <row r="587" spans="1:17" x14ac:dyDescent="0.3">
      <c r="B587" s="7">
        <f t="shared" si="96"/>
        <v>675753</v>
      </c>
      <c r="C587" s="18">
        <f t="shared" si="96"/>
        <v>704770.39</v>
      </c>
      <c r="D587" s="18">
        <f t="shared" si="96"/>
        <v>570388.85</v>
      </c>
      <c r="E587" s="18">
        <f t="shared" si="96"/>
        <v>252765.11</v>
      </c>
      <c r="F587" s="18">
        <f t="shared" si="96"/>
        <v>756000.9</v>
      </c>
      <c r="G587" s="18">
        <f t="shared" si="96"/>
        <v>751719.66</v>
      </c>
      <c r="H587" s="18">
        <f t="shared" si="96"/>
        <v>655413.69999999995</v>
      </c>
      <c r="I587" s="18">
        <f t="shared" si="96"/>
        <v>958054.62</v>
      </c>
      <c r="J587" s="18">
        <f t="shared" si="96"/>
        <v>877730.71</v>
      </c>
      <c r="K587" s="18">
        <f t="shared" si="96"/>
        <v>404983.65</v>
      </c>
      <c r="L587" s="18">
        <f t="shared" si="96"/>
        <v>280244.09000000003</v>
      </c>
      <c r="M587" s="18">
        <f t="shared" si="96"/>
        <v>479254.41</v>
      </c>
      <c r="N587" s="18">
        <f t="shared" si="96"/>
        <v>932156.33</v>
      </c>
      <c r="O587" s="18" t="str">
        <f t="shared" si="96"/>
        <v/>
      </c>
      <c r="P587" s="6"/>
      <c r="Q587" s="9" t="s">
        <v>19</v>
      </c>
    </row>
    <row r="588" spans="1:17" x14ac:dyDescent="0.3">
      <c r="B588" s="26">
        <f>SUM(B584:B587)</f>
        <v>3172676</v>
      </c>
      <c r="C588" s="18">
        <f t="shared" ref="C588:M588" si="97">SUM(C584:C587)</f>
        <v>2946374.39</v>
      </c>
      <c r="D588" s="18">
        <f t="shared" si="97"/>
        <v>2700629.85</v>
      </c>
      <c r="E588" s="18">
        <f t="shared" si="97"/>
        <v>3293407.11</v>
      </c>
      <c r="F588" s="18">
        <f t="shared" si="97"/>
        <v>3635687.9</v>
      </c>
      <c r="G588" s="18">
        <f t="shared" si="97"/>
        <v>4795924.66</v>
      </c>
      <c r="H588" s="18">
        <f t="shared" si="97"/>
        <v>5082443.7</v>
      </c>
      <c r="I588" s="18">
        <f t="shared" si="97"/>
        <v>4579206.62</v>
      </c>
      <c r="J588" s="18">
        <f t="shared" si="97"/>
        <v>3914118.71</v>
      </c>
      <c r="K588" s="18">
        <f t="shared" si="97"/>
        <v>1818114.65</v>
      </c>
      <c r="L588" s="18">
        <f t="shared" si="97"/>
        <v>3021825.09</v>
      </c>
      <c r="M588" s="18">
        <f t="shared" si="97"/>
        <v>3156985.41</v>
      </c>
      <c r="N588" s="18">
        <f>IF(N585="",N584*4,IF(N586="",(N585+N584)*2,IF(N587="",((N586+N585+N584)/3)*4,SUM(N584:N587))))</f>
        <v>3680464.33</v>
      </c>
      <c r="O588" s="18">
        <f>IF(O585="",O584*4,IF(O586="",(O585+O584)*2,IF(O587="",((O586+O585+O584)/3)*4,SUM(O584:O587))))</f>
        <v>5017300</v>
      </c>
      <c r="P588" s="6"/>
      <c r="Q588" s="9" t="s">
        <v>15</v>
      </c>
    </row>
    <row r="589" spans="1:17" x14ac:dyDescent="0.3">
      <c r="B589" s="10">
        <f t="shared" ref="B589:O589" si="98">+B588/(B$465+B$472)</f>
        <v>0.1479831079598275</v>
      </c>
      <c r="C589" s="10">
        <f t="shared" si="98"/>
        <v>0.14660798882025353</v>
      </c>
      <c r="D589" s="10">
        <f t="shared" si="98"/>
        <v>0.12798522098015458</v>
      </c>
      <c r="E589" s="10">
        <f t="shared" si="98"/>
        <v>0.14164746653180249</v>
      </c>
      <c r="F589" s="10">
        <f t="shared" si="98"/>
        <v>0.13681108198453593</v>
      </c>
      <c r="G589" s="10">
        <f t="shared" si="98"/>
        <v>0.15967230400378318</v>
      </c>
      <c r="H589" s="10">
        <f t="shared" si="98"/>
        <v>0.15905982448944569</v>
      </c>
      <c r="I589" s="10">
        <f t="shared" si="98"/>
        <v>0.14620511365623867</v>
      </c>
      <c r="J589" s="10">
        <f t="shared" si="98"/>
        <v>0.11380252738850682</v>
      </c>
      <c r="K589" s="10">
        <f t="shared" si="98"/>
        <v>4.1476807204721008E-2</v>
      </c>
      <c r="L589" s="10">
        <f t="shared" si="98"/>
        <v>6.709252095876031E-2</v>
      </c>
      <c r="M589" s="10">
        <f t="shared" si="98"/>
        <v>6.5976957074896384E-2</v>
      </c>
      <c r="N589" s="10">
        <f t="shared" si="98"/>
        <v>8.7269327353271711E-2</v>
      </c>
      <c r="O589" s="10">
        <f t="shared" si="98"/>
        <v>0.12222417647950133</v>
      </c>
      <c r="P589" s="6"/>
      <c r="Q589" s="11" t="s">
        <v>32</v>
      </c>
    </row>
    <row r="590" spans="1:17" s="87" customFormat="1" x14ac:dyDescent="0.3">
      <c r="A590" s="86"/>
      <c r="B590" s="19"/>
      <c r="C590" s="10">
        <f t="shared" ref="C590:M590" si="99">C588/B588-1</f>
        <v>-7.1328307712479888E-2</v>
      </c>
      <c r="D590" s="10">
        <f t="shared" si="99"/>
        <v>-8.3405741250690113E-2</v>
      </c>
      <c r="E590" s="10">
        <f t="shared" si="99"/>
        <v>0.21949592981059585</v>
      </c>
      <c r="F590" s="10">
        <f t="shared" si="99"/>
        <v>0.10392908576674564</v>
      </c>
      <c r="G590" s="10">
        <f t="shared" si="99"/>
        <v>0.31912441109150214</v>
      </c>
      <c r="H590" s="10">
        <f t="shared" si="99"/>
        <v>5.9742189528056544E-2</v>
      </c>
      <c r="I590" s="10">
        <f t="shared" si="99"/>
        <v>-9.9014786922283049E-2</v>
      </c>
      <c r="J590" s="10">
        <f t="shared" si="99"/>
        <v>-0.14524086052269036</v>
      </c>
      <c r="K590" s="10">
        <f t="shared" si="99"/>
        <v>-0.53549833699346339</v>
      </c>
      <c r="L590" s="10">
        <f t="shared" si="99"/>
        <v>0.66206520034366378</v>
      </c>
      <c r="M590" s="10">
        <f t="shared" si="99"/>
        <v>4.4728042151506608E-2</v>
      </c>
      <c r="N590" s="10">
        <f>N588/M588-1</f>
        <v>0.16581607198495085</v>
      </c>
      <c r="O590" s="10">
        <f>O588/N588-1</f>
        <v>0.36322473202722216</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217843</v>
      </c>
      <c r="C593" s="7">
        <f t="shared" si="100"/>
        <v>227981</v>
      </c>
      <c r="D593" s="7">
        <f t="shared" si="100"/>
        <v>238384</v>
      </c>
      <c r="E593" s="7">
        <f t="shared" si="100"/>
        <v>263445</v>
      </c>
      <c r="F593" s="7">
        <f t="shared" si="100"/>
        <v>284945</v>
      </c>
      <c r="G593" s="7">
        <f t="shared" si="100"/>
        <v>293706</v>
      </c>
      <c r="H593" s="7">
        <f t="shared" si="100"/>
        <v>295229</v>
      </c>
      <c r="I593" s="7">
        <f t="shared" si="100"/>
        <v>343508</v>
      </c>
      <c r="J593" s="7">
        <f t="shared" si="100"/>
        <v>376125</v>
      </c>
      <c r="K593" s="7">
        <f t="shared" si="100"/>
        <v>678001</v>
      </c>
      <c r="L593" s="7">
        <f t="shared" si="100"/>
        <v>755917</v>
      </c>
      <c r="M593" s="7">
        <f t="shared" si="100"/>
        <v>777536</v>
      </c>
      <c r="N593" s="8">
        <f t="shared" si="100"/>
        <v>983556</v>
      </c>
      <c r="O593" s="8">
        <f t="shared" si="100"/>
        <v>981470</v>
      </c>
      <c r="P593" s="6"/>
      <c r="Q593" s="9" t="s">
        <v>12</v>
      </c>
    </row>
    <row r="594" spans="2:17" x14ac:dyDescent="0.3">
      <c r="B594" s="7">
        <f t="shared" si="100"/>
        <v>432135</v>
      </c>
      <c r="C594" s="7">
        <f t="shared" si="100"/>
        <v>467443</v>
      </c>
      <c r="D594" s="7">
        <f t="shared" si="100"/>
        <v>487037</v>
      </c>
      <c r="E594" s="7">
        <f t="shared" si="100"/>
        <v>518939</v>
      </c>
      <c r="F594" s="7">
        <f t="shared" si="100"/>
        <v>569772</v>
      </c>
      <c r="G594" s="7">
        <f t="shared" si="100"/>
        <v>605548</v>
      </c>
      <c r="H594" s="7">
        <f t="shared" si="100"/>
        <v>601795</v>
      </c>
      <c r="I594" s="7">
        <f t="shared" si="100"/>
        <v>693610</v>
      </c>
      <c r="J594" s="7">
        <f t="shared" si="100"/>
        <v>814162</v>
      </c>
      <c r="K594" s="7">
        <f t="shared" si="100"/>
        <v>1426003</v>
      </c>
      <c r="L594" s="7">
        <f t="shared" si="100"/>
        <v>1537558</v>
      </c>
      <c r="M594" s="7">
        <f t="shared" si="100"/>
        <v>1596590</v>
      </c>
      <c r="N594" s="8">
        <f t="shared" si="100"/>
        <v>1952941</v>
      </c>
      <c r="O594" s="8">
        <f t="shared" si="100"/>
        <v>1960326</v>
      </c>
      <c r="P594" s="6"/>
      <c r="Q594" s="9" t="s">
        <v>13</v>
      </c>
    </row>
    <row r="595" spans="2:17" x14ac:dyDescent="0.3">
      <c r="B595" s="7">
        <f t="shared" si="100"/>
        <v>651860</v>
      </c>
      <c r="C595" s="7">
        <f t="shared" si="100"/>
        <v>714584</v>
      </c>
      <c r="D595" s="7">
        <f t="shared" si="100"/>
        <v>740614</v>
      </c>
      <c r="E595" s="7">
        <f t="shared" si="100"/>
        <v>792206</v>
      </c>
      <c r="F595" s="7">
        <f t="shared" si="100"/>
        <v>857703</v>
      </c>
      <c r="G595" s="7">
        <f t="shared" si="100"/>
        <v>895140</v>
      </c>
      <c r="H595" s="7">
        <f t="shared" si="100"/>
        <v>917903</v>
      </c>
      <c r="I595" s="7">
        <f t="shared" si="100"/>
        <v>1069340</v>
      </c>
      <c r="J595" s="7">
        <f t="shared" si="100"/>
        <v>1331230</v>
      </c>
      <c r="K595" s="7">
        <f t="shared" si="100"/>
        <v>2126360</v>
      </c>
      <c r="L595" s="7">
        <f t="shared" si="100"/>
        <v>2370182</v>
      </c>
      <c r="M595" s="7">
        <f t="shared" si="100"/>
        <v>2406474</v>
      </c>
      <c r="N595" s="8">
        <f t="shared" si="100"/>
        <v>3004573</v>
      </c>
      <c r="O595" s="8" t="str">
        <f t="shared" si="100"/>
        <v/>
      </c>
      <c r="P595" s="6"/>
      <c r="Q595" s="9" t="s">
        <v>14</v>
      </c>
    </row>
    <row r="596" spans="2:17" x14ac:dyDescent="0.3">
      <c r="B596" s="7">
        <f t="shared" si="100"/>
        <v>878079</v>
      </c>
      <c r="C596" s="7">
        <f t="shared" si="100"/>
        <v>964028.17</v>
      </c>
      <c r="D596" s="7">
        <f t="shared" si="100"/>
        <v>1018163.45</v>
      </c>
      <c r="E596" s="7">
        <f t="shared" si="100"/>
        <v>1079058.71</v>
      </c>
      <c r="F596" s="7">
        <f t="shared" si="100"/>
        <v>1148931.22</v>
      </c>
      <c r="G596" s="7">
        <f t="shared" si="100"/>
        <v>1165819.06</v>
      </c>
      <c r="H596" s="7">
        <f t="shared" si="100"/>
        <v>1252630.26</v>
      </c>
      <c r="I596" s="7">
        <f t="shared" si="100"/>
        <v>1447464.54</v>
      </c>
      <c r="J596" s="7">
        <f t="shared" si="100"/>
        <v>1928704.78</v>
      </c>
      <c r="K596" s="7">
        <f t="shared" si="100"/>
        <v>2964385.86</v>
      </c>
      <c r="L596" s="7">
        <f t="shared" si="100"/>
        <v>3268188.9</v>
      </c>
      <c r="M596" s="7">
        <f t="shared" si="100"/>
        <v>3329657.26</v>
      </c>
      <c r="N596" s="8">
        <f>IFERROR(VLOOKUP($B$592,$221:$343,MATCH($Q596&amp;"/"&amp;N$348,$219:$219,0),FALSE),IFERROR((VLOOKUP($B$592,$221:$343,MATCH($Q595&amp;"/"&amp;N$348,$219:$219,0),FALSE)/3)*4,IFERROR(VLOOKUP($B$592,$221:$343,MATCH($Q594&amp;"/"&amp;N$348,$219:$219,0),FALSE)*2,IFERROR(VLOOKUP($B$592,$221:$343,MATCH($Q593&amp;"/"&amp;N$348,$219:$219,0),FALSE)*4,""))))</f>
        <v>3934817.63</v>
      </c>
      <c r="O596" s="8">
        <f>IFERROR(VLOOKUP($B$592,$221:$343,MATCH($Q596&amp;"/"&amp;O$348,$219:$219,0),FALSE),IFERROR((VLOOKUP($B$592,$221:$343,MATCH($Q595&amp;"/"&amp;O$348,$219:$219,0),FALSE)/3)*4,IFERROR(VLOOKUP($B$592,$221:$343,MATCH($Q594&amp;"/"&amp;O$348,$219:$219,0),FALSE)*2,IFERROR(VLOOKUP($B$592,$221:$343,MATCH($Q593&amp;"/"&amp;O$348,$219:$219,0),FALSE)*4,""))))</f>
        <v>3920652</v>
      </c>
      <c r="P596" s="6"/>
      <c r="Q596" s="9" t="s">
        <v>15</v>
      </c>
    </row>
    <row r="597" spans="2:17" x14ac:dyDescent="0.3">
      <c r="B597" s="10">
        <f t="shared" ref="B597:O597" si="101">B596/(B$465+B472)</f>
        <v>4.0956233619271989E-2</v>
      </c>
      <c r="C597" s="10">
        <f t="shared" si="101"/>
        <v>4.7968863580086125E-2</v>
      </c>
      <c r="D597" s="10">
        <f t="shared" si="101"/>
        <v>4.8251660308859634E-2</v>
      </c>
      <c r="E597" s="10">
        <f t="shared" si="101"/>
        <v>4.6409668591070402E-2</v>
      </c>
      <c r="F597" s="10">
        <f t="shared" si="101"/>
        <v>4.3234328043948132E-2</v>
      </c>
      <c r="G597" s="10">
        <f t="shared" si="101"/>
        <v>3.881399908432355E-2</v>
      </c>
      <c r="H597" s="10">
        <f t="shared" si="101"/>
        <v>3.9202234410539306E-2</v>
      </c>
      <c r="I597" s="10">
        <f t="shared" si="101"/>
        <v>4.6214712535525476E-2</v>
      </c>
      <c r="J597" s="10">
        <f t="shared" si="101"/>
        <v>5.6076857860627848E-2</v>
      </c>
      <c r="K597" s="10">
        <f t="shared" si="101"/>
        <v>6.7626791740345471E-2</v>
      </c>
      <c r="L597" s="10">
        <f t="shared" si="101"/>
        <v>7.2562450088875866E-2</v>
      </c>
      <c r="M597" s="10">
        <f t="shared" si="101"/>
        <v>6.9585577881127139E-2</v>
      </c>
      <c r="N597" s="10">
        <f t="shared" si="101"/>
        <v>9.3300425446018312E-2</v>
      </c>
      <c r="O597" s="10">
        <f t="shared" si="101"/>
        <v>9.5509230455167085E-2</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1389001</v>
      </c>
      <c r="C599" s="7">
        <f t="shared" si="102"/>
        <v>1891966</v>
      </c>
      <c r="D599" s="7">
        <f t="shared" si="102"/>
        <v>1579793</v>
      </c>
      <c r="E599" s="7">
        <f t="shared" si="102"/>
        <v>1853093</v>
      </c>
      <c r="F599" s="7">
        <f t="shared" si="102"/>
        <v>1661881</v>
      </c>
      <c r="G599" s="7">
        <f t="shared" si="102"/>
        <v>1488955</v>
      </c>
      <c r="H599" s="7">
        <f t="shared" si="102"/>
        <v>2151260</v>
      </c>
      <c r="I599" s="7">
        <f t="shared" si="102"/>
        <v>1558574</v>
      </c>
      <c r="J599" s="7">
        <f t="shared" si="102"/>
        <v>1141686</v>
      </c>
      <c r="K599" s="7">
        <f t="shared" si="102"/>
        <v>898410</v>
      </c>
      <c r="L599" s="7">
        <f t="shared" si="102"/>
        <v>1146304</v>
      </c>
      <c r="M599" s="7">
        <f t="shared" si="102"/>
        <v>1348556</v>
      </c>
      <c r="N599" s="8">
        <f t="shared" si="102"/>
        <v>1620133</v>
      </c>
      <c r="O599" s="8">
        <f t="shared" si="102"/>
        <v>2076433</v>
      </c>
      <c r="P599" s="6"/>
      <c r="Q599" s="9" t="s">
        <v>12</v>
      </c>
    </row>
    <row r="600" spans="2:17" x14ac:dyDescent="0.3">
      <c r="B600" s="7">
        <f t="shared" si="102"/>
        <v>2129185</v>
      </c>
      <c r="C600" s="7">
        <f t="shared" si="102"/>
        <v>2730099</v>
      </c>
      <c r="D600" s="7">
        <f t="shared" si="102"/>
        <v>2246036</v>
      </c>
      <c r="E600" s="7">
        <f t="shared" si="102"/>
        <v>2675984</v>
      </c>
      <c r="F600" s="7">
        <f t="shared" si="102"/>
        <v>2370133</v>
      </c>
      <c r="G600" s="7">
        <f t="shared" si="102"/>
        <v>3525446</v>
      </c>
      <c r="H600" s="7">
        <f t="shared" si="102"/>
        <v>3737239</v>
      </c>
      <c r="I600" s="7">
        <f t="shared" si="102"/>
        <v>3383167</v>
      </c>
      <c r="J600" s="7">
        <f t="shared" si="102"/>
        <v>2730451</v>
      </c>
      <c r="K600" s="7">
        <f t="shared" si="102"/>
        <v>1441396</v>
      </c>
      <c r="L600" s="7">
        <f t="shared" si="102"/>
        <v>2246184</v>
      </c>
      <c r="M600" s="7">
        <f t="shared" si="102"/>
        <v>2833354</v>
      </c>
      <c r="N600" s="8">
        <f t="shared" si="102"/>
        <v>4509288</v>
      </c>
      <c r="O600" s="8">
        <f t="shared" si="102"/>
        <v>3450473</v>
      </c>
      <c r="P600" s="6"/>
      <c r="Q600" s="9" t="s">
        <v>13</v>
      </c>
    </row>
    <row r="601" spans="2:17" x14ac:dyDescent="0.3">
      <c r="B601" s="7">
        <f t="shared" si="102"/>
        <v>2272186</v>
      </c>
      <c r="C601" s="7">
        <f t="shared" si="102"/>
        <v>2978648</v>
      </c>
      <c r="D601" s="7">
        <f t="shared" si="102"/>
        <v>3050536</v>
      </c>
      <c r="E601" s="7">
        <f t="shared" si="102"/>
        <v>3307248</v>
      </c>
      <c r="F601" s="7">
        <f t="shared" si="102"/>
        <v>3034457</v>
      </c>
      <c r="G601" s="7">
        <f t="shared" si="102"/>
        <v>5020052</v>
      </c>
      <c r="H601" s="7">
        <f t="shared" si="102"/>
        <v>4841235</v>
      </c>
      <c r="I601" s="7">
        <f t="shared" si="102"/>
        <v>3496996</v>
      </c>
      <c r="J601" s="7">
        <f t="shared" si="102"/>
        <v>3683370</v>
      </c>
      <c r="K601" s="7">
        <f t="shared" si="102"/>
        <v>2492468</v>
      </c>
      <c r="L601" s="7">
        <f t="shared" si="102"/>
        <v>4122141</v>
      </c>
      <c r="M601" s="7">
        <f t="shared" si="102"/>
        <v>4896672</v>
      </c>
      <c r="N601" s="8">
        <f t="shared" si="102"/>
        <v>6421656</v>
      </c>
      <c r="O601" s="8" t="str">
        <f t="shared" si="102"/>
        <v/>
      </c>
      <c r="P601" s="6"/>
      <c r="Q601" s="9" t="s">
        <v>14</v>
      </c>
    </row>
    <row r="602" spans="2:17" x14ac:dyDescent="0.3">
      <c r="B602" s="7">
        <f t="shared" si="102"/>
        <v>3098991</v>
      </c>
      <c r="C602" s="7">
        <f t="shared" si="102"/>
        <v>4127565.91</v>
      </c>
      <c r="D602" s="7">
        <f t="shared" si="102"/>
        <v>4082125.04</v>
      </c>
      <c r="E602" s="7">
        <f t="shared" si="102"/>
        <v>4159000.42</v>
      </c>
      <c r="F602" s="7">
        <f t="shared" si="102"/>
        <v>4250871.93</v>
      </c>
      <c r="G602" s="7">
        <f t="shared" si="102"/>
        <v>6472009.8600000003</v>
      </c>
      <c r="H602" s="7">
        <f t="shared" si="102"/>
        <v>6008923.7400000002</v>
      </c>
      <c r="I602" s="7">
        <f t="shared" si="102"/>
        <v>6362487.79</v>
      </c>
      <c r="J602" s="7">
        <f t="shared" si="102"/>
        <v>5173798.5</v>
      </c>
      <c r="K602" s="7">
        <f t="shared" si="102"/>
        <v>3941409.09</v>
      </c>
      <c r="L602" s="7">
        <f t="shared" si="102"/>
        <v>6988868.75</v>
      </c>
      <c r="M602" s="7">
        <f t="shared" si="102"/>
        <v>7585815.8899999997</v>
      </c>
      <c r="N602" s="8">
        <f t="shared" si="102"/>
        <v>8931669.2899999991</v>
      </c>
      <c r="O602" s="8" t="str">
        <f t="shared" si="102"/>
        <v/>
      </c>
      <c r="P602" s="6"/>
      <c r="Q602" s="9" t="s">
        <v>15</v>
      </c>
    </row>
    <row r="603" spans="2:17" x14ac:dyDescent="0.3">
      <c r="B603" s="111">
        <f t="shared" ref="B603:M603" si="103">B602/B$588</f>
        <v>0.97677512610805517</v>
      </c>
      <c r="C603" s="111">
        <f t="shared" si="103"/>
        <v>1.4008966151786297</v>
      </c>
      <c r="D603" s="111">
        <f t="shared" si="103"/>
        <v>1.511545552975355</v>
      </c>
      <c r="E603" s="111">
        <f t="shared" si="103"/>
        <v>1.2628260889374225</v>
      </c>
      <c r="F603" s="111">
        <f t="shared" si="103"/>
        <v>1.1692070515733761</v>
      </c>
      <c r="G603" s="111">
        <f t="shared" si="103"/>
        <v>1.3494811363446231</v>
      </c>
      <c r="H603" s="111">
        <f t="shared" si="103"/>
        <v>1.1822902711150545</v>
      </c>
      <c r="I603" s="111">
        <f t="shared" si="103"/>
        <v>1.3894301607207233</v>
      </c>
      <c r="J603" s="111">
        <f t="shared" si="103"/>
        <v>1.3218297357159103</v>
      </c>
      <c r="K603" s="111">
        <f t="shared" si="103"/>
        <v>2.1678550854864955</v>
      </c>
      <c r="L603" s="111">
        <f t="shared" si="103"/>
        <v>2.3127972473085796</v>
      </c>
      <c r="M603" s="111">
        <f t="shared" si="103"/>
        <v>2.4028669457804051</v>
      </c>
      <c r="N603" s="111">
        <f>IFERROR(N602/N$588,IFERROR(N601/N$588,IFERROR(N600/N$588,N599/N$588)))</f>
        <v>2.4267778435445395</v>
      </c>
      <c r="O603" s="111">
        <f>IFERROR(O602/O$588,IFERROR(O601/O$588,IFERROR(O600/O$588,O599/O$588)))</f>
        <v>0.68771510573415984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1083173</v>
      </c>
      <c r="C605" s="7">
        <f t="shared" si="104"/>
        <v>1637606</v>
      </c>
      <c r="D605" s="7">
        <f t="shared" si="104"/>
        <v>1346609</v>
      </c>
      <c r="E605" s="7">
        <f t="shared" si="104"/>
        <v>1430726</v>
      </c>
      <c r="F605" s="7">
        <f t="shared" si="104"/>
        <v>1248467</v>
      </c>
      <c r="G605" s="7">
        <f t="shared" si="104"/>
        <v>210837</v>
      </c>
      <c r="H605" s="7">
        <f t="shared" si="104"/>
        <v>907785</v>
      </c>
      <c r="I605" s="7">
        <f t="shared" si="104"/>
        <v>1028147</v>
      </c>
      <c r="J605" s="7">
        <f t="shared" si="104"/>
        <v>377830</v>
      </c>
      <c r="K605" s="7">
        <f t="shared" si="104"/>
        <v>428062</v>
      </c>
      <c r="L605" s="7">
        <f t="shared" si="104"/>
        <v>212002</v>
      </c>
      <c r="M605" s="7">
        <f t="shared" si="104"/>
        <v>853131</v>
      </c>
      <c r="N605" s="8">
        <f t="shared" si="104"/>
        <v>1355967</v>
      </c>
      <c r="O605" s="8">
        <f t="shared" si="104"/>
        <v>1739676</v>
      </c>
      <c r="P605" s="6"/>
      <c r="Q605" s="9" t="s">
        <v>12</v>
      </c>
    </row>
    <row r="606" spans="2:17" x14ac:dyDescent="0.3">
      <c r="B606" s="7">
        <f t="shared" si="104"/>
        <v>1249627</v>
      </c>
      <c r="C606" s="7">
        <f t="shared" si="104"/>
        <v>2328257</v>
      </c>
      <c r="D606" s="7">
        <f t="shared" si="104"/>
        <v>1576421</v>
      </c>
      <c r="E606" s="7">
        <f t="shared" si="104"/>
        <v>1907996</v>
      </c>
      <c r="F606" s="7">
        <f t="shared" si="104"/>
        <v>1600782</v>
      </c>
      <c r="G606" s="7">
        <f t="shared" si="104"/>
        <v>931687</v>
      </c>
      <c r="H606" s="7">
        <f t="shared" si="104"/>
        <v>1680881</v>
      </c>
      <c r="I606" s="7">
        <f t="shared" si="104"/>
        <v>2160082</v>
      </c>
      <c r="J606" s="7">
        <f t="shared" si="104"/>
        <v>1160282</v>
      </c>
      <c r="K606" s="7">
        <f t="shared" si="104"/>
        <v>303638</v>
      </c>
      <c r="L606" s="7">
        <f t="shared" si="104"/>
        <v>716526</v>
      </c>
      <c r="M606" s="7">
        <f t="shared" si="104"/>
        <v>1904547</v>
      </c>
      <c r="N606" s="8">
        <f t="shared" si="104"/>
        <v>4055537</v>
      </c>
      <c r="O606" s="8">
        <f>IFERROR(O600+O612,"")</f>
        <v>2863145</v>
      </c>
      <c r="P606" s="6"/>
      <c r="Q606" s="9" t="s">
        <v>13</v>
      </c>
    </row>
    <row r="607" spans="2:17" x14ac:dyDescent="0.3">
      <c r="B607" s="7">
        <f t="shared" si="104"/>
        <v>856910</v>
      </c>
      <c r="C607" s="7">
        <f t="shared" si="104"/>
        <v>1875206</v>
      </c>
      <c r="D607" s="7">
        <f t="shared" si="104"/>
        <v>1948307</v>
      </c>
      <c r="E607" s="7">
        <f t="shared" si="104"/>
        <v>1676885</v>
      </c>
      <c r="F607" s="7">
        <f t="shared" si="104"/>
        <v>1828125</v>
      </c>
      <c r="G607" s="7">
        <f t="shared" si="104"/>
        <v>1262756</v>
      </c>
      <c r="H607" s="7">
        <f t="shared" si="104"/>
        <v>2014329</v>
      </c>
      <c r="I607" s="7">
        <f t="shared" si="104"/>
        <v>1414619</v>
      </c>
      <c r="J607" s="7">
        <f t="shared" si="104"/>
        <v>1450774</v>
      </c>
      <c r="K607" s="7">
        <f t="shared" si="104"/>
        <v>96648</v>
      </c>
      <c r="L607" s="7">
        <f t="shared" si="104"/>
        <v>2071047</v>
      </c>
      <c r="M607" s="7">
        <f t="shared" si="104"/>
        <v>3624486</v>
      </c>
      <c r="N607" s="8">
        <f t="shared" si="104"/>
        <v>5805578</v>
      </c>
      <c r="O607" s="8" t="str">
        <f>IFERROR(O601+O613,"")</f>
        <v/>
      </c>
      <c r="P607" s="6"/>
      <c r="Q607" s="9" t="s">
        <v>14</v>
      </c>
    </row>
    <row r="608" spans="2:17" x14ac:dyDescent="0.3">
      <c r="B608" s="7">
        <f t="shared" si="104"/>
        <v>990786</v>
      </c>
      <c r="C608" s="18">
        <f t="shared" si="104"/>
        <v>2287383.34</v>
      </c>
      <c r="D608" s="18">
        <f t="shared" si="104"/>
        <v>2620250.19</v>
      </c>
      <c r="E608" s="18">
        <f t="shared" si="104"/>
        <v>1954216.5499999998</v>
      </c>
      <c r="F608" s="18">
        <f t="shared" si="104"/>
        <v>2271249.3899999997</v>
      </c>
      <c r="G608" s="18">
        <f t="shared" si="104"/>
        <v>1432638.4500000002</v>
      </c>
      <c r="H608" s="18">
        <f t="shared" si="104"/>
        <v>2455673.85</v>
      </c>
      <c r="I608" s="18">
        <f t="shared" si="104"/>
        <v>2999241</v>
      </c>
      <c r="J608" s="18">
        <f t="shared" si="104"/>
        <v>1562125.02</v>
      </c>
      <c r="K608" s="18">
        <f t="shared" si="104"/>
        <v>551101.15999999968</v>
      </c>
      <c r="L608" s="18">
        <f t="shared" si="104"/>
        <v>4534928.18</v>
      </c>
      <c r="M608" s="18">
        <f t="shared" si="104"/>
        <v>5914599.8199999994</v>
      </c>
      <c r="N608" s="18">
        <f t="shared" si="104"/>
        <v>8158923.4399999995</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-305828</v>
      </c>
      <c r="C611" s="7">
        <f t="shared" si="105"/>
        <v>-254360</v>
      </c>
      <c r="D611" s="7">
        <f t="shared" si="105"/>
        <v>-233184</v>
      </c>
      <c r="E611" s="7">
        <f t="shared" si="105"/>
        <v>-422367</v>
      </c>
      <c r="F611" s="7">
        <f t="shared" si="105"/>
        <v>-413414</v>
      </c>
      <c r="G611" s="7">
        <f t="shared" si="105"/>
        <v>-1278118</v>
      </c>
      <c r="H611" s="7">
        <f t="shared" si="105"/>
        <v>-1243475</v>
      </c>
      <c r="I611" s="7">
        <f t="shared" si="105"/>
        <v>-530427</v>
      </c>
      <c r="J611" s="7">
        <f t="shared" si="105"/>
        <v>-763856</v>
      </c>
      <c r="K611" s="7">
        <f t="shared" si="105"/>
        <v>-470348</v>
      </c>
      <c r="L611" s="7">
        <f t="shared" si="105"/>
        <v>-934302</v>
      </c>
      <c r="M611" s="7">
        <f t="shared" si="105"/>
        <v>-495425</v>
      </c>
      <c r="N611" s="8">
        <f t="shared" si="105"/>
        <v>-264166</v>
      </c>
      <c r="O611" s="8">
        <f t="shared" si="105"/>
        <v>-336757</v>
      </c>
      <c r="P611" s="6"/>
      <c r="Q611" s="9" t="s">
        <v>12</v>
      </c>
    </row>
    <row r="612" spans="2:17" x14ac:dyDescent="0.3">
      <c r="B612" s="7">
        <f t="shared" si="105"/>
        <v>-879558</v>
      </c>
      <c r="C612" s="7">
        <f t="shared" si="105"/>
        <v>-401842</v>
      </c>
      <c r="D612" s="7">
        <f t="shared" si="105"/>
        <v>-669615</v>
      </c>
      <c r="E612" s="7">
        <f t="shared" si="105"/>
        <v>-767988</v>
      </c>
      <c r="F612" s="7">
        <f t="shared" si="105"/>
        <v>-769351</v>
      </c>
      <c r="G612" s="7">
        <f t="shared" si="105"/>
        <v>-2593759</v>
      </c>
      <c r="H612" s="7">
        <f t="shared" si="105"/>
        <v>-2056358</v>
      </c>
      <c r="I612" s="7">
        <f t="shared" si="105"/>
        <v>-1223085</v>
      </c>
      <c r="J612" s="7">
        <f t="shared" si="105"/>
        <v>-1570169</v>
      </c>
      <c r="K612" s="7">
        <f t="shared" si="105"/>
        <v>-1137758</v>
      </c>
      <c r="L612" s="7">
        <f t="shared" si="105"/>
        <v>-1529658</v>
      </c>
      <c r="M612" s="7">
        <f t="shared" si="105"/>
        <v>-928807</v>
      </c>
      <c r="N612" s="8">
        <f t="shared" si="105"/>
        <v>-453751</v>
      </c>
      <c r="O612" s="8">
        <f t="shared" si="105"/>
        <v>-587328</v>
      </c>
      <c r="P612" s="6"/>
      <c r="Q612" s="9" t="s">
        <v>13</v>
      </c>
    </row>
    <row r="613" spans="2:17" x14ac:dyDescent="0.3">
      <c r="B613" s="7">
        <f t="shared" si="105"/>
        <v>-1415276</v>
      </c>
      <c r="C613" s="7">
        <f t="shared" si="105"/>
        <v>-1103442</v>
      </c>
      <c r="D613" s="7">
        <f t="shared" si="105"/>
        <v>-1102229</v>
      </c>
      <c r="E613" s="7">
        <f t="shared" si="105"/>
        <v>-1630363</v>
      </c>
      <c r="F613" s="7">
        <f t="shared" si="105"/>
        <v>-1206332</v>
      </c>
      <c r="G613" s="7">
        <f t="shared" si="105"/>
        <v>-3757296</v>
      </c>
      <c r="H613" s="7">
        <f t="shared" si="105"/>
        <v>-2826906</v>
      </c>
      <c r="I613" s="7">
        <f t="shared" si="105"/>
        <v>-2082377</v>
      </c>
      <c r="J613" s="7">
        <f t="shared" si="105"/>
        <v>-2232596</v>
      </c>
      <c r="K613" s="7">
        <f t="shared" si="105"/>
        <v>-2395820</v>
      </c>
      <c r="L613" s="7">
        <f t="shared" si="105"/>
        <v>-2051094</v>
      </c>
      <c r="M613" s="7">
        <f t="shared" si="105"/>
        <v>-1272186</v>
      </c>
      <c r="N613" s="8">
        <f t="shared" si="105"/>
        <v>-616078</v>
      </c>
      <c r="O613" s="8" t="str">
        <f t="shared" si="105"/>
        <v/>
      </c>
      <c r="P613" s="6"/>
      <c r="Q613" s="9" t="s">
        <v>14</v>
      </c>
    </row>
    <row r="614" spans="2:17" x14ac:dyDescent="0.3">
      <c r="B614" s="7">
        <f t="shared" si="105"/>
        <v>-2108205</v>
      </c>
      <c r="C614" s="7">
        <f t="shared" si="105"/>
        <v>-1840182.57</v>
      </c>
      <c r="D614" s="7">
        <f t="shared" si="105"/>
        <v>-1461874.85</v>
      </c>
      <c r="E614" s="7">
        <f t="shared" si="105"/>
        <v>-2204783.87</v>
      </c>
      <c r="F614" s="7">
        <f t="shared" si="105"/>
        <v>-1979622.54</v>
      </c>
      <c r="G614" s="7">
        <f t="shared" si="105"/>
        <v>-5039371.41</v>
      </c>
      <c r="H614" s="7">
        <f t="shared" si="105"/>
        <v>-3553249.89</v>
      </c>
      <c r="I614" s="7">
        <f t="shared" si="105"/>
        <v>-3363246.79</v>
      </c>
      <c r="J614" s="7">
        <f t="shared" si="105"/>
        <v>-3611673.48</v>
      </c>
      <c r="K614" s="7">
        <f t="shared" si="105"/>
        <v>-3390307.93</v>
      </c>
      <c r="L614" s="7">
        <f t="shared" si="105"/>
        <v>-2453940.5699999998</v>
      </c>
      <c r="M614" s="7">
        <f t="shared" si="105"/>
        <v>-1671216.07</v>
      </c>
      <c r="N614" s="8">
        <f t="shared" si="105"/>
        <v>-772745.85</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-276274</v>
      </c>
      <c r="C616" s="7">
        <f t="shared" si="106"/>
        <v>-237881</v>
      </c>
      <c r="D616" s="7">
        <f t="shared" si="106"/>
        <v>-172944</v>
      </c>
      <c r="E616" s="7">
        <f t="shared" si="106"/>
        <v>-398195</v>
      </c>
      <c r="F616" s="7">
        <f t="shared" si="106"/>
        <v>-418643</v>
      </c>
      <c r="G616" s="7">
        <f t="shared" si="106"/>
        <v>-1446413</v>
      </c>
      <c r="H616" s="7">
        <f t="shared" si="106"/>
        <v>-1244667</v>
      </c>
      <c r="I616" s="7">
        <f t="shared" si="106"/>
        <v>-554335</v>
      </c>
      <c r="J616" s="7">
        <f t="shared" si="106"/>
        <v>-1167756</v>
      </c>
      <c r="K616" s="7">
        <f t="shared" si="106"/>
        <v>-18352025</v>
      </c>
      <c r="L616" s="7">
        <f t="shared" si="106"/>
        <v>-933487</v>
      </c>
      <c r="M616" s="7">
        <f t="shared" si="106"/>
        <v>-413236</v>
      </c>
      <c r="N616" s="8">
        <f t="shared" si="106"/>
        <v>-252721</v>
      </c>
      <c r="O616" s="8">
        <f t="shared" si="106"/>
        <v>-214173</v>
      </c>
      <c r="P616" s="6"/>
      <c r="Q616" s="9" t="s">
        <v>12</v>
      </c>
    </row>
    <row r="617" spans="2:17" x14ac:dyDescent="0.3">
      <c r="B617" s="7">
        <f t="shared" si="106"/>
        <v>-652141</v>
      </c>
      <c r="C617" s="7">
        <f t="shared" si="106"/>
        <v>-223056</v>
      </c>
      <c r="D617" s="7">
        <f t="shared" si="106"/>
        <v>-506694</v>
      </c>
      <c r="E617" s="7">
        <f t="shared" si="106"/>
        <v>-626194</v>
      </c>
      <c r="F617" s="7">
        <f t="shared" si="106"/>
        <v>-568798</v>
      </c>
      <c r="G617" s="7">
        <f t="shared" si="106"/>
        <v>-2491901</v>
      </c>
      <c r="H617" s="7">
        <f t="shared" si="106"/>
        <v>-2035962</v>
      </c>
      <c r="I617" s="7">
        <f t="shared" si="106"/>
        <v>-1138217</v>
      </c>
      <c r="J617" s="7">
        <f t="shared" si="106"/>
        <v>-3570982</v>
      </c>
      <c r="K617" s="7">
        <f t="shared" si="106"/>
        <v>-18955694</v>
      </c>
      <c r="L617" s="7">
        <f t="shared" si="106"/>
        <v>-1577630</v>
      </c>
      <c r="M617" s="7">
        <f t="shared" si="106"/>
        <v>-782317</v>
      </c>
      <c r="N617" s="8">
        <f t="shared" si="106"/>
        <v>-190513</v>
      </c>
      <c r="O617" s="8">
        <f t="shared" si="106"/>
        <v>-225312</v>
      </c>
      <c r="P617" s="6"/>
      <c r="Q617" s="9" t="s">
        <v>13</v>
      </c>
    </row>
    <row r="618" spans="2:17" x14ac:dyDescent="0.3">
      <c r="B618" s="7">
        <f t="shared" si="106"/>
        <v>-1122404</v>
      </c>
      <c r="C618" s="7">
        <f t="shared" si="106"/>
        <v>-905768</v>
      </c>
      <c r="D618" s="7">
        <f t="shared" si="106"/>
        <v>-933232</v>
      </c>
      <c r="E618" s="7">
        <f t="shared" si="106"/>
        <v>-1421141</v>
      </c>
      <c r="F618" s="7">
        <f t="shared" si="106"/>
        <v>-934616</v>
      </c>
      <c r="G618" s="7">
        <f t="shared" si="106"/>
        <v>-3644058</v>
      </c>
      <c r="H618" s="7">
        <f t="shared" si="106"/>
        <v>-2803553</v>
      </c>
      <c r="I618" s="7">
        <f t="shared" si="106"/>
        <v>-1985680</v>
      </c>
      <c r="J618" s="7">
        <f t="shared" si="106"/>
        <v>-17496335</v>
      </c>
      <c r="K618" s="7">
        <f t="shared" si="106"/>
        <v>-20193143</v>
      </c>
      <c r="L618" s="7">
        <f t="shared" si="106"/>
        <v>-2116985</v>
      </c>
      <c r="M618" s="7">
        <f t="shared" si="106"/>
        <v>-1113888</v>
      </c>
      <c r="N618" s="8">
        <f t="shared" si="106"/>
        <v>-48874</v>
      </c>
      <c r="O618" s="8" t="str">
        <f t="shared" si="106"/>
        <v/>
      </c>
      <c r="P618" s="6"/>
      <c r="Q618" s="9" t="s">
        <v>14</v>
      </c>
    </row>
    <row r="619" spans="2:17" x14ac:dyDescent="0.3">
      <c r="B619" s="7">
        <f t="shared" si="106"/>
        <v>-1611113</v>
      </c>
      <c r="C619" s="7">
        <f t="shared" si="106"/>
        <v>-1460021.67</v>
      </c>
      <c r="D619" s="7">
        <f t="shared" si="106"/>
        <v>-1210109.51</v>
      </c>
      <c r="E619" s="7">
        <f t="shared" si="106"/>
        <v>-1867831.84</v>
      </c>
      <c r="F619" s="7">
        <f t="shared" si="106"/>
        <v>-1595247.62</v>
      </c>
      <c r="G619" s="7">
        <f t="shared" si="106"/>
        <v>-4817080.5199999996</v>
      </c>
      <c r="H619" s="7">
        <f t="shared" si="106"/>
        <v>-3408935.43</v>
      </c>
      <c r="I619" s="7">
        <f t="shared" si="106"/>
        <v>-3567180.6</v>
      </c>
      <c r="J619" s="7">
        <f t="shared" si="106"/>
        <v>-18385420.190000001</v>
      </c>
      <c r="K619" s="7">
        <f t="shared" si="106"/>
        <v>-21023099</v>
      </c>
      <c r="L619" s="7">
        <f t="shared" si="106"/>
        <v>-2219933.8199999998</v>
      </c>
      <c r="M619" s="7">
        <f t="shared" si="106"/>
        <v>-1434886.8</v>
      </c>
      <c r="N619" s="8">
        <f t="shared" si="106"/>
        <v>17181.86</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-838103</v>
      </c>
      <c r="C621" s="7">
        <f t="shared" si="107"/>
        <v>-1534520</v>
      </c>
      <c r="D621" s="7">
        <f t="shared" si="107"/>
        <v>-79191</v>
      </c>
      <c r="E621" s="7">
        <f t="shared" si="107"/>
        <v>-39643</v>
      </c>
      <c r="F621" s="7">
        <f t="shared" si="107"/>
        <v>39453</v>
      </c>
      <c r="G621" s="7">
        <f t="shared" si="107"/>
        <v>124500</v>
      </c>
      <c r="H621" s="7">
        <f t="shared" si="107"/>
        <v>137321</v>
      </c>
      <c r="I621" s="7">
        <f t="shared" si="107"/>
        <v>63829</v>
      </c>
      <c r="J621" s="7">
        <f t="shared" si="107"/>
        <v>-51026</v>
      </c>
      <c r="K621" s="7">
        <f t="shared" si="107"/>
        <v>17193304</v>
      </c>
      <c r="L621" s="7">
        <f t="shared" si="107"/>
        <v>316643</v>
      </c>
      <c r="M621" s="7">
        <f t="shared" si="107"/>
        <v>510035</v>
      </c>
      <c r="N621" s="7">
        <f t="shared" si="107"/>
        <v>-226245</v>
      </c>
      <c r="O621" s="7">
        <f t="shared" si="107"/>
        <v>-548725</v>
      </c>
      <c r="P621" s="6"/>
      <c r="Q621" s="9" t="s">
        <v>12</v>
      </c>
    </row>
    <row r="622" spans="2:17" x14ac:dyDescent="0.3">
      <c r="B622" s="7">
        <f t="shared" si="107"/>
        <v>-1489321</v>
      </c>
      <c r="C622" s="7">
        <f t="shared" si="107"/>
        <v>-509809</v>
      </c>
      <c r="D622" s="7">
        <f t="shared" si="107"/>
        <v>-1258683</v>
      </c>
      <c r="E622" s="7">
        <f t="shared" si="107"/>
        <v>-1195882</v>
      </c>
      <c r="F622" s="7">
        <f t="shared" si="107"/>
        <v>-1306973</v>
      </c>
      <c r="G622" s="7">
        <f t="shared" si="107"/>
        <v>1079704</v>
      </c>
      <c r="H622" s="7">
        <f t="shared" si="107"/>
        <v>-1425593</v>
      </c>
      <c r="I622" s="7">
        <f t="shared" si="107"/>
        <v>-1487329</v>
      </c>
      <c r="J622" s="7">
        <f t="shared" si="107"/>
        <v>1490229</v>
      </c>
      <c r="K622" s="7">
        <f t="shared" si="107"/>
        <v>16472114</v>
      </c>
      <c r="L622" s="7">
        <f t="shared" si="107"/>
        <v>112703</v>
      </c>
      <c r="M622" s="7">
        <f t="shared" si="107"/>
        <v>-1764033</v>
      </c>
      <c r="N622" s="7">
        <f t="shared" si="107"/>
        <v>-391803</v>
      </c>
      <c r="O622" s="7">
        <f t="shared" si="107"/>
        <v>-4264394</v>
      </c>
      <c r="P622" s="6"/>
      <c r="Q622" s="9" t="s">
        <v>13</v>
      </c>
    </row>
    <row r="623" spans="2:17" x14ac:dyDescent="0.3">
      <c r="B623" s="7">
        <f t="shared" si="107"/>
        <v>-752319</v>
      </c>
      <c r="C623" s="7">
        <f t="shared" si="107"/>
        <v>-1950189</v>
      </c>
      <c r="D623" s="7">
        <f t="shared" si="107"/>
        <v>-2338240</v>
      </c>
      <c r="E623" s="7">
        <f t="shared" si="107"/>
        <v>-2575739</v>
      </c>
      <c r="F623" s="7">
        <f t="shared" si="107"/>
        <v>-2093244</v>
      </c>
      <c r="G623" s="7">
        <f t="shared" si="107"/>
        <v>-759644</v>
      </c>
      <c r="H623" s="7">
        <f t="shared" si="107"/>
        <v>-3091306</v>
      </c>
      <c r="I623" s="7">
        <f t="shared" si="107"/>
        <v>-3000973</v>
      </c>
      <c r="J623" s="7">
        <f t="shared" si="107"/>
        <v>14383857</v>
      </c>
      <c r="K623" s="7">
        <f t="shared" si="107"/>
        <v>16211207</v>
      </c>
      <c r="L623" s="7">
        <f t="shared" si="107"/>
        <v>-1500319</v>
      </c>
      <c r="M623" s="7">
        <f t="shared" si="107"/>
        <v>-3129684</v>
      </c>
      <c r="N623" s="7">
        <f t="shared" si="107"/>
        <v>-3529614</v>
      </c>
      <c r="O623" s="7" t="str">
        <f t="shared" si="107"/>
        <v/>
      </c>
      <c r="P623" s="6"/>
      <c r="Q623" s="9" t="s">
        <v>14</v>
      </c>
    </row>
    <row r="624" spans="2:17" x14ac:dyDescent="0.3">
      <c r="B624" s="7">
        <f t="shared" si="107"/>
        <v>-881439</v>
      </c>
      <c r="C624" s="7">
        <f t="shared" si="107"/>
        <v>-2014341.73</v>
      </c>
      <c r="D624" s="7">
        <f t="shared" si="107"/>
        <v>-2638373.2400000002</v>
      </c>
      <c r="E624" s="7">
        <f t="shared" si="107"/>
        <v>-2365580.48</v>
      </c>
      <c r="F624" s="7">
        <f t="shared" si="107"/>
        <v>-2410301.08</v>
      </c>
      <c r="G624" s="7">
        <f t="shared" si="107"/>
        <v>-707139.66</v>
      </c>
      <c r="H624" s="7">
        <f t="shared" si="107"/>
        <v>-3030842.98</v>
      </c>
      <c r="I624" s="7">
        <f t="shared" si="107"/>
        <v>-3233520.76</v>
      </c>
      <c r="J624" s="7">
        <f t="shared" si="107"/>
        <v>14397956.1</v>
      </c>
      <c r="K624" s="7">
        <f t="shared" si="107"/>
        <v>15340822.93</v>
      </c>
      <c r="L624" s="7">
        <f t="shared" si="107"/>
        <v>-3847384.77</v>
      </c>
      <c r="M624" s="7">
        <f t="shared" si="107"/>
        <v>-3854947.6</v>
      </c>
      <c r="N624" s="7">
        <f t="shared" si="107"/>
        <v>-6006115.3499999996</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3"/>
    </row>
    <row r="626" spans="2:17" x14ac:dyDescent="0.3">
      <c r="B626" s="7">
        <f t="shared" ref="B626:O629" si="108">IFERROR(VLOOKUP($B$625,$221:$343,MATCH($Q626&amp;"/"&amp;B$348,$219:$219,0),FALSE),"")</f>
        <v>274624</v>
      </c>
      <c r="C626" s="7">
        <f t="shared" si="108"/>
        <v>119565</v>
      </c>
      <c r="D626" s="7">
        <f t="shared" si="108"/>
        <v>1327658</v>
      </c>
      <c r="E626" s="7">
        <f t="shared" si="108"/>
        <v>1415255</v>
      </c>
      <c r="F626" s="7">
        <f t="shared" si="108"/>
        <v>1282691</v>
      </c>
      <c r="G626" s="7">
        <f t="shared" si="108"/>
        <v>167042</v>
      </c>
      <c r="H626" s="7">
        <f t="shared" si="108"/>
        <v>1043914</v>
      </c>
      <c r="I626" s="7">
        <f t="shared" si="108"/>
        <v>1068068</v>
      </c>
      <c r="J626" s="7">
        <f t="shared" si="108"/>
        <v>-77096</v>
      </c>
      <c r="K626" s="7">
        <f t="shared" si="108"/>
        <v>-260311</v>
      </c>
      <c r="L626" s="7">
        <f t="shared" si="108"/>
        <v>529460</v>
      </c>
      <c r="M626" s="7">
        <f t="shared" si="108"/>
        <v>1445355</v>
      </c>
      <c r="N626" s="8">
        <f t="shared" si="108"/>
        <v>1141167</v>
      </c>
      <c r="O626" s="8">
        <f t="shared" si="108"/>
        <v>1313535</v>
      </c>
      <c r="P626" s="6"/>
      <c r="Q626" s="9" t="s">
        <v>12</v>
      </c>
    </row>
    <row r="627" spans="2:17" x14ac:dyDescent="0.3">
      <c r="B627" s="7">
        <f t="shared" si="108"/>
        <v>-12277</v>
      </c>
      <c r="C627" s="7">
        <f t="shared" si="108"/>
        <v>1997234</v>
      </c>
      <c r="D627" s="7">
        <f t="shared" si="108"/>
        <v>480659</v>
      </c>
      <c r="E627" s="7">
        <f t="shared" si="108"/>
        <v>853908</v>
      </c>
      <c r="F627" s="7">
        <f t="shared" si="108"/>
        <v>494362</v>
      </c>
      <c r="G627" s="7">
        <f t="shared" si="108"/>
        <v>2113249</v>
      </c>
      <c r="H627" s="7">
        <f t="shared" si="108"/>
        <v>275684</v>
      </c>
      <c r="I627" s="7">
        <f t="shared" si="108"/>
        <v>757621</v>
      </c>
      <c r="J627" s="7">
        <f t="shared" si="108"/>
        <v>649698</v>
      </c>
      <c r="K627" s="7">
        <f t="shared" si="108"/>
        <v>-1042184</v>
      </c>
      <c r="L627" s="7">
        <f t="shared" si="108"/>
        <v>781257</v>
      </c>
      <c r="M627" s="7">
        <f t="shared" si="108"/>
        <v>287004</v>
      </c>
      <c r="N627" s="8">
        <f t="shared" si="108"/>
        <v>3926972</v>
      </c>
      <c r="O627" s="8">
        <f t="shared" si="108"/>
        <v>-1039233</v>
      </c>
      <c r="P627" s="6"/>
      <c r="Q627" s="9" t="s">
        <v>13</v>
      </c>
    </row>
    <row r="628" spans="2:17" x14ac:dyDescent="0.3">
      <c r="B628" s="7">
        <f t="shared" si="108"/>
        <v>397463</v>
      </c>
      <c r="C628" s="7">
        <f t="shared" si="108"/>
        <v>122691</v>
      </c>
      <c r="D628" s="7">
        <f t="shared" si="108"/>
        <v>-220936</v>
      </c>
      <c r="E628" s="7">
        <f t="shared" si="108"/>
        <v>-689632</v>
      </c>
      <c r="F628" s="7">
        <f t="shared" si="108"/>
        <v>6597</v>
      </c>
      <c r="G628" s="7">
        <f t="shared" si="108"/>
        <v>616350</v>
      </c>
      <c r="H628" s="7">
        <f t="shared" si="108"/>
        <v>-1053624</v>
      </c>
      <c r="I628" s="7">
        <f t="shared" si="108"/>
        <v>-1489657</v>
      </c>
      <c r="J628" s="7">
        <f t="shared" si="108"/>
        <v>570892</v>
      </c>
      <c r="K628" s="7">
        <f t="shared" si="108"/>
        <v>-1489468</v>
      </c>
      <c r="L628" s="7">
        <f t="shared" si="108"/>
        <v>504837</v>
      </c>
      <c r="M628" s="7">
        <f t="shared" si="108"/>
        <v>653100</v>
      </c>
      <c r="N628" s="8">
        <f t="shared" si="108"/>
        <v>2843168</v>
      </c>
      <c r="O628" s="8" t="str">
        <f t="shared" si="108"/>
        <v/>
      </c>
      <c r="P628" s="6"/>
      <c r="Q628" s="9" t="s">
        <v>14</v>
      </c>
    </row>
    <row r="629" spans="2:17" x14ac:dyDescent="0.3">
      <c r="B629" s="7">
        <f t="shared" si="108"/>
        <v>606439</v>
      </c>
      <c r="C629" s="7">
        <f t="shared" si="108"/>
        <v>653202.52</v>
      </c>
      <c r="D629" s="7">
        <f t="shared" si="108"/>
        <v>233642.29</v>
      </c>
      <c r="E629" s="7">
        <f t="shared" si="108"/>
        <v>-74411.899999999994</v>
      </c>
      <c r="F629" s="7">
        <f t="shared" si="108"/>
        <v>245323.23</v>
      </c>
      <c r="G629" s="7">
        <f t="shared" si="108"/>
        <v>947789.68</v>
      </c>
      <c r="H629" s="7">
        <f t="shared" si="108"/>
        <v>-430854.67</v>
      </c>
      <c r="I629" s="7">
        <f t="shared" si="108"/>
        <v>-438213.57</v>
      </c>
      <c r="J629" s="7">
        <f t="shared" si="108"/>
        <v>1186334.42</v>
      </c>
      <c r="K629" s="7">
        <f t="shared" si="108"/>
        <v>-1740866.98</v>
      </c>
      <c r="L629" s="7">
        <f t="shared" si="108"/>
        <v>921550.17</v>
      </c>
      <c r="M629" s="7">
        <f t="shared" si="108"/>
        <v>2295981.4900000002</v>
      </c>
      <c r="N629" s="8">
        <f t="shared" si="108"/>
        <v>2942735.8</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09">B588/B402</f>
        <v>0.13498913083990791</v>
      </c>
      <c r="C632" s="29">
        <f t="shared" si="109"/>
        <v>0.121002889685335</v>
      </c>
      <c r="D632" s="29">
        <f t="shared" si="109"/>
        <v>0.10733403323707902</v>
      </c>
      <c r="E632" s="29">
        <f t="shared" si="109"/>
        <v>0.12410873785411153</v>
      </c>
      <c r="F632" s="29">
        <f t="shared" si="109"/>
        <v>0.12983461081422359</v>
      </c>
      <c r="G632" s="29">
        <f t="shared" si="109"/>
        <v>0.14335932442745056</v>
      </c>
      <c r="H632" s="29">
        <f t="shared" si="109"/>
        <v>0.14309925951119976</v>
      </c>
      <c r="I632" s="29">
        <f t="shared" si="109"/>
        <v>0.12208735164937184</v>
      </c>
      <c r="J632" s="29">
        <f t="shared" si="109"/>
        <v>6.3392988797231972E-2</v>
      </c>
      <c r="K632" s="29">
        <f t="shared" si="109"/>
        <v>2.2317450753348185E-2</v>
      </c>
      <c r="L632" s="29">
        <f t="shared" si="109"/>
        <v>3.7980433331477728E-2</v>
      </c>
      <c r="M632" s="29">
        <f t="shared" si="109"/>
        <v>4.0367501839704979E-2</v>
      </c>
      <c r="N632" s="29">
        <f t="shared" si="109"/>
        <v>4.7385693569777974E-2</v>
      </c>
      <c r="O632" s="29">
        <f t="shared" si="109"/>
        <v>6.4417484358381225E-2</v>
      </c>
      <c r="P632" s="6"/>
      <c r="Q632" s="89" t="s">
        <v>37</v>
      </c>
    </row>
    <row r="633" spans="2:17" x14ac:dyDescent="0.3">
      <c r="B633" s="29">
        <f t="shared" ref="B633:O633" si="110">((B551*(1-B582))/(B457+B432))</f>
        <v>0.15292163200215142</v>
      </c>
      <c r="C633" s="29">
        <f t="shared" si="110"/>
        <v>0.13990339879068944</v>
      </c>
      <c r="D633" s="29">
        <f t="shared" si="110"/>
        <v>0.12294658514181896</v>
      </c>
      <c r="E633" s="29">
        <f t="shared" si="110"/>
        <v>0.13471674462583838</v>
      </c>
      <c r="F633" s="29">
        <f t="shared" si="110"/>
        <v>0.16199840917249755</v>
      </c>
      <c r="G633" s="29">
        <f t="shared" si="110"/>
        <v>0.18087787468249772</v>
      </c>
      <c r="H633" s="29">
        <f t="shared" si="110"/>
        <v>0.17569381722508806</v>
      </c>
      <c r="I633" s="29">
        <f t="shared" si="110"/>
        <v>0.15774976154536124</v>
      </c>
      <c r="J633" s="29">
        <f t="shared" si="110"/>
        <v>7.8609745851290311E-2</v>
      </c>
      <c r="K633" s="29">
        <f t="shared" si="110"/>
        <v>5.3464052743666397E-2</v>
      </c>
      <c r="L633" s="29">
        <f t="shared" si="110"/>
        <v>7.1644462508142659E-2</v>
      </c>
      <c r="M633" s="29">
        <f t="shared" si="110"/>
        <v>6.8027108241352038E-2</v>
      </c>
      <c r="N633" s="29">
        <f t="shared" si="110"/>
        <v>7.324094544148374E-2</v>
      </c>
      <c r="O633" s="29">
        <f t="shared" si="110"/>
        <v>8.9603470947212105E-2</v>
      </c>
      <c r="P633" s="6"/>
      <c r="Q633" s="89" t="s">
        <v>38</v>
      </c>
    </row>
    <row r="634" spans="2:17" x14ac:dyDescent="0.3">
      <c r="B634" s="29">
        <f t="shared" ref="B634:O634" si="111">B588/B457</f>
        <v>0.20027187489840986</v>
      </c>
      <c r="C634" s="29">
        <f t="shared" si="111"/>
        <v>0.17995831025263759</v>
      </c>
      <c r="D634" s="29">
        <f t="shared" si="111"/>
        <v>0.16330666049719475</v>
      </c>
      <c r="E634" s="29">
        <f t="shared" si="111"/>
        <v>0.19369929285071905</v>
      </c>
      <c r="F634" s="29">
        <f t="shared" si="111"/>
        <v>0.20603466824071928</v>
      </c>
      <c r="G634" s="29">
        <f t="shared" si="111"/>
        <v>0.24929367860314866</v>
      </c>
      <c r="H634" s="29">
        <f t="shared" si="111"/>
        <v>0.24322123542404334</v>
      </c>
      <c r="I634" s="29">
        <f t="shared" si="111"/>
        <v>0.2072800543588984</v>
      </c>
      <c r="J634" s="29">
        <f t="shared" si="111"/>
        <v>0.17676335539859736</v>
      </c>
      <c r="K634" s="29">
        <f t="shared" si="111"/>
        <v>5.2754657107753407E-2</v>
      </c>
      <c r="L634" s="29">
        <f t="shared" si="111"/>
        <v>9.1485981252311777E-2</v>
      </c>
      <c r="M634" s="29">
        <f t="shared" si="111"/>
        <v>0.10056044890613551</v>
      </c>
      <c r="N634" s="29">
        <f t="shared" si="111"/>
        <v>0.11031191284731448</v>
      </c>
      <c r="O634" s="29">
        <f t="shared" si="111"/>
        <v>0.14504339709542019</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2">B378/B414</f>
        <v>0.90341306429969892</v>
      </c>
      <c r="C636" s="27">
        <f t="shared" si="112"/>
        <v>1.9370330329228522</v>
      </c>
      <c r="D636" s="27">
        <f t="shared" si="112"/>
        <v>1.7505848660414325</v>
      </c>
      <c r="E636" s="27">
        <f t="shared" si="112"/>
        <v>1.6131102899075229</v>
      </c>
      <c r="F636" s="27">
        <f t="shared" si="112"/>
        <v>0.90079723099451792</v>
      </c>
      <c r="G636" s="27">
        <f t="shared" si="112"/>
        <v>1.6409202394975366</v>
      </c>
      <c r="H636" s="27">
        <f t="shared" si="112"/>
        <v>1.5264093551122606</v>
      </c>
      <c r="I636" s="27">
        <f t="shared" si="112"/>
        <v>1.2624992022531643</v>
      </c>
      <c r="J636" s="27">
        <f t="shared" si="112"/>
        <v>0.43887030913747732</v>
      </c>
      <c r="K636" s="27">
        <f t="shared" si="112"/>
        <v>0.8811850827172627</v>
      </c>
      <c r="L636" s="27">
        <f t="shared" si="112"/>
        <v>1.0030728047604998</v>
      </c>
      <c r="M636" s="27">
        <f t="shared" si="112"/>
        <v>1.0006959596957794</v>
      </c>
      <c r="N636" s="27">
        <f t="shared" si="112"/>
        <v>1.3850260887815948</v>
      </c>
      <c r="O636" s="27">
        <f>O378/O414</f>
        <v>0.85273083577681696</v>
      </c>
      <c r="P636" s="6"/>
      <c r="Q636" s="89" t="s">
        <v>2411</v>
      </c>
    </row>
    <row r="637" spans="2:17" x14ac:dyDescent="0.3">
      <c r="B637" s="27">
        <f t="shared" ref="B637:N637" si="113">(B378-B372)/B414</f>
        <v>0.61654403461074392</v>
      </c>
      <c r="C637" s="27">
        <f t="shared" si="113"/>
        <v>1.3659772068107734</v>
      </c>
      <c r="D637" s="27">
        <f t="shared" si="113"/>
        <v>1.3260644864843725</v>
      </c>
      <c r="E637" s="27">
        <f t="shared" si="113"/>
        <v>1.05266493020906</v>
      </c>
      <c r="F637" s="27">
        <f t="shared" si="113"/>
        <v>0.65472651097710155</v>
      </c>
      <c r="G637" s="27">
        <f t="shared" si="113"/>
        <v>1.2961848379745846</v>
      </c>
      <c r="H637" s="27">
        <f t="shared" si="113"/>
        <v>1.1824219682090666</v>
      </c>
      <c r="I637" s="27">
        <f t="shared" si="113"/>
        <v>0.93342188577024621</v>
      </c>
      <c r="J637" s="27">
        <f t="shared" si="113"/>
        <v>0.33120809512755234</v>
      </c>
      <c r="K637" s="27">
        <f t="shared" si="113"/>
        <v>0.59487834797086825</v>
      </c>
      <c r="L637" s="27">
        <f t="shared" si="113"/>
        <v>0.64423231447514195</v>
      </c>
      <c r="M637" s="27">
        <f t="shared" si="113"/>
        <v>0.70172638459601322</v>
      </c>
      <c r="N637" s="27">
        <f t="shared" si="113"/>
        <v>1.1029875467952064</v>
      </c>
      <c r="O637" s="27">
        <f>(O378-O372)/O414</f>
        <v>0.64656986543605643</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4">B432/B457</f>
        <v>0.24549874083479545</v>
      </c>
      <c r="C639" s="27">
        <f t="shared" si="114"/>
        <v>0.26208827731183887</v>
      </c>
      <c r="D639" s="27">
        <f t="shared" si="114"/>
        <v>0.25297066443967364</v>
      </c>
      <c r="E639" s="27">
        <f t="shared" si="114"/>
        <v>0.26940612631381927</v>
      </c>
      <c r="F639" s="27">
        <f t="shared" si="114"/>
        <v>0.2925858169097772</v>
      </c>
      <c r="G639" s="27">
        <f t="shared" si="114"/>
        <v>0.39913591447202079</v>
      </c>
      <c r="H639" s="27">
        <f t="shared" si="114"/>
        <v>0.38765385905523336</v>
      </c>
      <c r="I639" s="27">
        <f t="shared" si="114"/>
        <v>0.37659734581868182</v>
      </c>
      <c r="J639" s="27">
        <f t="shared" si="114"/>
        <v>1.2362426503814801</v>
      </c>
      <c r="K639" s="27">
        <f t="shared" si="114"/>
        <v>0.92237038456024811</v>
      </c>
      <c r="L639" s="27">
        <f t="shared" si="114"/>
        <v>0.9354239101757803</v>
      </c>
      <c r="M639" s="27">
        <f t="shared" si="114"/>
        <v>0.97899952803230705</v>
      </c>
      <c r="N639" s="27">
        <f t="shared" si="114"/>
        <v>0.89473206035902675</v>
      </c>
      <c r="O639" s="27">
        <f>O432/O457</f>
        <v>0.76239646509586279</v>
      </c>
      <c r="P639" s="6"/>
      <c r="Q639" s="89" t="s">
        <v>40</v>
      </c>
    </row>
    <row r="640" spans="2:17" x14ac:dyDescent="0.3">
      <c r="B640" s="27">
        <f t="shared" ref="B640:N640" si="115">B432/B588</f>
        <v>1.22582734574851</v>
      </c>
      <c r="C640" s="27">
        <f t="shared" si="115"/>
        <v>1.4563832975754314</v>
      </c>
      <c r="D640" s="27">
        <f t="shared" si="115"/>
        <v>1.5490529514809295</v>
      </c>
      <c r="E640" s="27">
        <f t="shared" si="115"/>
        <v>1.390847237224796</v>
      </c>
      <c r="F640" s="27">
        <f t="shared" si="115"/>
        <v>1.4200805107611136</v>
      </c>
      <c r="G640" s="27">
        <f t="shared" si="115"/>
        <v>1.6010671297743029</v>
      </c>
      <c r="H640" s="27">
        <f t="shared" si="115"/>
        <v>1.5938322917379291</v>
      </c>
      <c r="I640" s="27">
        <f t="shared" si="115"/>
        <v>1.8168527935959351</v>
      </c>
      <c r="J640" s="27">
        <f t="shared" si="115"/>
        <v>6.9937722532692419</v>
      </c>
      <c r="K640" s="27">
        <f t="shared" si="115"/>
        <v>17.484150881243931</v>
      </c>
      <c r="L640" s="27">
        <f t="shared" si="115"/>
        <v>10.224778675062229</v>
      </c>
      <c r="M640" s="27">
        <f t="shared" si="115"/>
        <v>9.7354331517167196</v>
      </c>
      <c r="N640" s="27">
        <f t="shared" si="115"/>
        <v>8.110928704476807</v>
      </c>
      <c r="O640" s="27">
        <f>O432/O588</f>
        <v>5.2563334861379625</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6">365/(C465/((C366+B366)/2))</f>
        <v>46.173828067979684</v>
      </c>
      <c r="D642" s="43">
        <f t="shared" si="116"/>
        <v>43.352738004019947</v>
      </c>
      <c r="E642" s="43">
        <f t="shared" si="116"/>
        <v>40.227459311068024</v>
      </c>
      <c r="F642" s="43">
        <f t="shared" si="116"/>
        <v>38.434684529288965</v>
      </c>
      <c r="G642" s="43">
        <f t="shared" si="116"/>
        <v>43.400681715698063</v>
      </c>
      <c r="H642" s="43">
        <f t="shared" si="116"/>
        <v>45.073668661508492</v>
      </c>
      <c r="I642" s="43">
        <f t="shared" si="116"/>
        <v>46.283485352107881</v>
      </c>
      <c r="J642" s="43">
        <f t="shared" si="116"/>
        <v>45.699640907018917</v>
      </c>
      <c r="K642" s="43">
        <f t="shared" si="116"/>
        <v>43.982759113555879</v>
      </c>
      <c r="L642" s="43">
        <f t="shared" si="116"/>
        <v>46.289388955243375</v>
      </c>
      <c r="M642" s="43">
        <f t="shared" si="116"/>
        <v>41.754204226206816</v>
      </c>
      <c r="N642" s="44">
        <f t="shared" si="116"/>
        <v>44.716460785488856</v>
      </c>
      <c r="O642" s="44">
        <f t="shared" si="116"/>
        <v>42.118200439865205</v>
      </c>
      <c r="P642" s="40"/>
      <c r="Q642" s="41" t="s">
        <v>60</v>
      </c>
    </row>
    <row r="643" spans="2:17" x14ac:dyDescent="0.3">
      <c r="B643" s="42"/>
      <c r="C643" s="43">
        <f t="shared" ref="C643:O643" si="117">365/(C503/((C372+B372)/2))</f>
        <v>60.377735666276891</v>
      </c>
      <c r="D643" s="43">
        <f t="shared" si="117"/>
        <v>51.288436401079757</v>
      </c>
      <c r="E643" s="43">
        <f t="shared" si="117"/>
        <v>56.296513194634933</v>
      </c>
      <c r="F643" s="43">
        <f t="shared" si="117"/>
        <v>53.646233806842552</v>
      </c>
      <c r="G643" s="43">
        <f t="shared" si="117"/>
        <v>44.887148656305435</v>
      </c>
      <c r="H643" s="43">
        <f t="shared" si="117"/>
        <v>41.557141319410363</v>
      </c>
      <c r="I643" s="43">
        <f t="shared" si="117"/>
        <v>45.932199707727946</v>
      </c>
      <c r="J643" s="43">
        <f t="shared" si="117"/>
        <v>46.127854013164402</v>
      </c>
      <c r="K643" s="43">
        <f t="shared" si="117"/>
        <v>43.5618701680662</v>
      </c>
      <c r="L643" s="43">
        <f t="shared" si="117"/>
        <v>54.208628011503656</v>
      </c>
      <c r="M643" s="43">
        <f t="shared" si="117"/>
        <v>53.302710944864536</v>
      </c>
      <c r="N643" s="44">
        <f t="shared" si="117"/>
        <v>52.059430054074738</v>
      </c>
      <c r="O643" s="44">
        <f t="shared" si="117"/>
        <v>46.364279584309593</v>
      </c>
      <c r="P643" s="40"/>
      <c r="Q643" s="41" t="s">
        <v>61</v>
      </c>
    </row>
    <row r="644" spans="2:17" x14ac:dyDescent="0.3">
      <c r="B644" s="42"/>
      <c r="C644" s="43">
        <f t="shared" ref="C644:O644" si="118">365/(C503/((C408+B408)/2))</f>
        <v>40.08820266080307</v>
      </c>
      <c r="D644" s="43">
        <f t="shared" si="118"/>
        <v>40.889090770668282</v>
      </c>
      <c r="E644" s="43">
        <f t="shared" si="118"/>
        <v>47.69012726382816</v>
      </c>
      <c r="F644" s="43">
        <f t="shared" si="118"/>
        <v>48.474265408023392</v>
      </c>
      <c r="G644" s="43">
        <f t="shared" si="118"/>
        <v>52.208166083085423</v>
      </c>
      <c r="H644" s="43">
        <f t="shared" si="118"/>
        <v>54.034439419079305</v>
      </c>
      <c r="I644" s="43">
        <f t="shared" si="118"/>
        <v>57.41972722410847</v>
      </c>
      <c r="J644" s="43">
        <f t="shared" si="118"/>
        <v>55.646809041451149</v>
      </c>
      <c r="K644" s="43">
        <f t="shared" si="118"/>
        <v>51.459185575114986</v>
      </c>
      <c r="L644" s="43">
        <f t="shared" si="118"/>
        <v>62.619810295019747</v>
      </c>
      <c r="M644" s="43">
        <f t="shared" si="118"/>
        <v>63.582713536346652</v>
      </c>
      <c r="N644" s="44">
        <f t="shared" si="118"/>
        <v>65.08004542950944</v>
      </c>
      <c r="O644" s="44">
        <f t="shared" si="118"/>
        <v>59.935207685854607</v>
      </c>
      <c r="P644" s="40"/>
      <c r="Q644" s="41" t="s">
        <v>62</v>
      </c>
    </row>
    <row r="645" spans="2:17" x14ac:dyDescent="0.3">
      <c r="B645" s="45"/>
      <c r="C645" s="46">
        <f t="shared" ref="C645:M645" si="119">C643+C642-C644</f>
        <v>66.463361073453513</v>
      </c>
      <c r="D645" s="46">
        <f t="shared" si="119"/>
        <v>53.752083634431422</v>
      </c>
      <c r="E645" s="46">
        <f t="shared" si="119"/>
        <v>48.833845241874798</v>
      </c>
      <c r="F645" s="46">
        <f t="shared" si="119"/>
        <v>43.606652928108126</v>
      </c>
      <c r="G645" s="46">
        <f t="shared" si="119"/>
        <v>36.079664288918075</v>
      </c>
      <c r="H645" s="46">
        <f t="shared" si="119"/>
        <v>32.596370561839549</v>
      </c>
      <c r="I645" s="46">
        <f t="shared" si="119"/>
        <v>34.795957835727364</v>
      </c>
      <c r="J645" s="46">
        <f t="shared" si="119"/>
        <v>36.180685878732163</v>
      </c>
      <c r="K645" s="46">
        <f t="shared" si="119"/>
        <v>36.085443706507093</v>
      </c>
      <c r="L645" s="46">
        <f t="shared" si="119"/>
        <v>37.878206671727284</v>
      </c>
      <c r="M645" s="46">
        <f t="shared" si="119"/>
        <v>31.4742016347247</v>
      </c>
      <c r="N645" s="47">
        <f>N643+N642-N644</f>
        <v>31.695845410054162</v>
      </c>
      <c r="O645" s="47">
        <f>O643+O642-O644</f>
        <v>28.547272338320198</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v>237500</v>
      </c>
      <c r="C647">
        <v>237500</v>
      </c>
      <c r="D647">
        <v>230000</v>
      </c>
      <c r="E647">
        <v>230000</v>
      </c>
      <c r="F647">
        <v>230000</v>
      </c>
      <c r="G647">
        <v>230000</v>
      </c>
      <c r="H647">
        <v>230000</v>
      </c>
      <c r="I647">
        <v>230000</v>
      </c>
      <c r="J647">
        <v>230000</v>
      </c>
      <c r="K647">
        <v>298000</v>
      </c>
      <c r="L647">
        <v>298000</v>
      </c>
      <c r="M647">
        <v>298000</v>
      </c>
      <c r="N647">
        <v>298000</v>
      </c>
      <c r="O647">
        <v>298000</v>
      </c>
      <c r="P647" s="30"/>
      <c r="Q647" s="90" t="s">
        <v>43</v>
      </c>
    </row>
    <row r="648" spans="2:17" x14ac:dyDescent="0.3">
      <c r="B648" s="13">
        <f t="shared" ref="B648:O648" si="120">B457/B647</f>
        <v>66.702505263157889</v>
      </c>
      <c r="C648" s="13">
        <f t="shared" si="120"/>
        <v>68.937004842105267</v>
      </c>
      <c r="D648" s="13">
        <f t="shared" si="120"/>
        <v>71.900734956521731</v>
      </c>
      <c r="E648" s="13">
        <f t="shared" si="120"/>
        <v>73.924696043478264</v>
      </c>
      <c r="F648" s="13">
        <f t="shared" si="120"/>
        <v>76.721742173913043</v>
      </c>
      <c r="G648" s="13">
        <f t="shared" si="120"/>
        <v>83.643702739130433</v>
      </c>
      <c r="H648" s="13">
        <f t="shared" si="120"/>
        <v>90.853832173913034</v>
      </c>
      <c r="I648" s="13">
        <f t="shared" si="120"/>
        <v>96.051663347826093</v>
      </c>
      <c r="J648" s="13">
        <f t="shared" si="120"/>
        <v>96.275087086956532</v>
      </c>
      <c r="K648" s="13">
        <f t="shared" si="120"/>
        <v>115.64961667785236</v>
      </c>
      <c r="L648" s="13">
        <f t="shared" si="120"/>
        <v>110.84050815436241</v>
      </c>
      <c r="M648" s="13">
        <f t="shared" si="120"/>
        <v>105.34868218120805</v>
      </c>
      <c r="N648" s="13">
        <f t="shared" si="120"/>
        <v>111.96026906040268</v>
      </c>
      <c r="O648" s="13">
        <f t="shared" si="120"/>
        <v>116.07958389261745</v>
      </c>
      <c r="P648" s="6"/>
      <c r="Q648" s="90" t="s">
        <v>44</v>
      </c>
    </row>
    <row r="649" spans="2:17" x14ac:dyDescent="0.3">
      <c r="B649" s="13">
        <f t="shared" ref="B649:O649" si="121">B588/B647</f>
        <v>13.358635789473684</v>
      </c>
      <c r="C649" s="13">
        <f t="shared" si="121"/>
        <v>12.405786905263158</v>
      </c>
      <c r="D649" s="13">
        <f t="shared" si="121"/>
        <v>11.741868913043479</v>
      </c>
      <c r="E649" s="13">
        <f t="shared" si="121"/>
        <v>14.319161347826086</v>
      </c>
      <c r="F649" s="13">
        <f t="shared" si="121"/>
        <v>15.807338695652174</v>
      </c>
      <c r="G649" s="13">
        <f t="shared" si="121"/>
        <v>20.851846347826086</v>
      </c>
      <c r="H649" s="13">
        <f t="shared" si="121"/>
        <v>22.097581304347827</v>
      </c>
      <c r="I649" s="13">
        <f t="shared" si="121"/>
        <v>19.909594000000002</v>
      </c>
      <c r="J649" s="13">
        <f t="shared" si="121"/>
        <v>17.017907434782607</v>
      </c>
      <c r="K649" s="13">
        <f t="shared" si="121"/>
        <v>6.1010558724832213</v>
      </c>
      <c r="L649" s="13">
        <f t="shared" si="121"/>
        <v>10.140352651006712</v>
      </c>
      <c r="M649" s="13">
        <f t="shared" si="121"/>
        <v>10.59391077181208</v>
      </c>
      <c r="N649" s="13">
        <f t="shared" si="121"/>
        <v>12.350551442953021</v>
      </c>
      <c r="O649" s="13">
        <f t="shared" si="121"/>
        <v>16.836577181208053</v>
      </c>
      <c r="P649" s="6"/>
      <c r="Q649" s="89" t="s">
        <v>45</v>
      </c>
    </row>
    <row r="650" spans="2:17" x14ac:dyDescent="0.3">
      <c r="B650" s="91"/>
      <c r="C650" s="91">
        <f t="shared" ref="C650:M650" si="122">+C649/B649-1</f>
        <v>-7.1328307712479999E-2</v>
      </c>
      <c r="D650" s="92">
        <f t="shared" si="122"/>
        <v>-5.3516798030603829E-2</v>
      </c>
      <c r="E650" s="91">
        <f t="shared" si="122"/>
        <v>0.21949592981059562</v>
      </c>
      <c r="F650" s="92">
        <f t="shared" si="122"/>
        <v>0.10392908576674587</v>
      </c>
      <c r="G650" s="91">
        <f t="shared" si="122"/>
        <v>0.31912441109150214</v>
      </c>
      <c r="H650" s="92">
        <f t="shared" si="122"/>
        <v>5.9742189528056544E-2</v>
      </c>
      <c r="I650" s="91">
        <f t="shared" si="122"/>
        <v>-9.9014786922283049E-2</v>
      </c>
      <c r="J650" s="92">
        <f t="shared" si="122"/>
        <v>-0.14524086052269047</v>
      </c>
      <c r="K650" s="91">
        <f t="shared" si="122"/>
        <v>-0.64149200506206894</v>
      </c>
      <c r="L650" s="92">
        <f t="shared" si="122"/>
        <v>0.66206520034366378</v>
      </c>
      <c r="M650" s="91">
        <f t="shared" si="122"/>
        <v>4.4728042151506386E-2</v>
      </c>
      <c r="N650" s="93">
        <f>+N649/M649-1</f>
        <v>0.16581607198495107</v>
      </c>
      <c r="O650" s="93">
        <f>+O649/N649-1</f>
        <v>0.36322473202722216</v>
      </c>
      <c r="P650" s="31"/>
      <c r="Q650" s="94" t="s">
        <v>46</v>
      </c>
    </row>
    <row r="651" spans="2:17" x14ac:dyDescent="0.3">
      <c r="B651">
        <v>10.582000000000001</v>
      </c>
      <c r="C651">
        <v>10.582000000000001</v>
      </c>
      <c r="D651">
        <v>10.582000000000001</v>
      </c>
      <c r="E651">
        <v>12.506</v>
      </c>
      <c r="F651">
        <v>12.506</v>
      </c>
      <c r="G651">
        <v>14.43</v>
      </c>
      <c r="H651">
        <v>14.43</v>
      </c>
      <c r="I651">
        <v>14.43</v>
      </c>
      <c r="J651">
        <v>14.696</v>
      </c>
      <c r="K651">
        <v>10</v>
      </c>
      <c r="L651">
        <v>8</v>
      </c>
      <c r="M651">
        <v>8</v>
      </c>
      <c r="N651">
        <v>9</v>
      </c>
      <c r="O651" s="141"/>
      <c r="P651" s="6"/>
      <c r="Q651" s="90" t="s">
        <v>47</v>
      </c>
    </row>
    <row r="652" spans="2:17" x14ac:dyDescent="0.3">
      <c r="B652" s="91">
        <f t="shared" ref="B652:O652" si="123">+B651/B661</f>
        <v>5.7666922743643677E-2</v>
      </c>
      <c r="C652" s="91">
        <f t="shared" si="123"/>
        <v>5.8050773793797597E-2</v>
      </c>
      <c r="D652" s="92">
        <f t="shared" si="123"/>
        <v>4.7974291032863457E-2</v>
      </c>
      <c r="E652" s="91">
        <f t="shared" si="123"/>
        <v>5.7506424088044551E-2</v>
      </c>
      <c r="F652" s="92">
        <f t="shared" si="123"/>
        <v>3.8779596883327834E-2</v>
      </c>
      <c r="G652" s="91">
        <f t="shared" si="123"/>
        <v>3.571062612413041E-2</v>
      </c>
      <c r="H652" s="92">
        <f t="shared" si="123"/>
        <v>3.7304379338980842E-2</v>
      </c>
      <c r="I652" s="91">
        <f t="shared" si="123"/>
        <v>4.0194000070924142E-2</v>
      </c>
      <c r="J652" s="92">
        <f t="shared" si="123"/>
        <v>5.1259659144623805E-2</v>
      </c>
      <c r="K652" s="91">
        <f t="shared" si="123"/>
        <v>3.4634396734710166E-2</v>
      </c>
      <c r="L652" s="92">
        <f t="shared" si="123"/>
        <v>3.2880238459305378E-2</v>
      </c>
      <c r="M652" s="91">
        <f t="shared" si="123"/>
        <v>3.5538652902886159E-2</v>
      </c>
      <c r="N652" s="93">
        <f t="shared" si="123"/>
        <v>6.7086696966751416E-2</v>
      </c>
      <c r="O652" s="93">
        <f t="shared" si="123"/>
        <v>0</v>
      </c>
      <c r="P652" s="6"/>
      <c r="Q652" s="94" t="s">
        <v>48</v>
      </c>
    </row>
    <row r="653" spans="2:17" x14ac:dyDescent="0.3">
      <c r="B653" s="95">
        <f t="shared" ref="B653:M653" si="124">+B651/B649</f>
        <v>0.79214675560946035</v>
      </c>
      <c r="C653" s="95">
        <f t="shared" si="124"/>
        <v>0.85298901881915967</v>
      </c>
      <c r="D653" s="96">
        <f t="shared" si="124"/>
        <v>0.90121939517183369</v>
      </c>
      <c r="E653" s="95">
        <f t="shared" si="124"/>
        <v>0.87337517164709111</v>
      </c>
      <c r="F653" s="96">
        <f t="shared" si="124"/>
        <v>0.79115151770865699</v>
      </c>
      <c r="G653" s="95">
        <f t="shared" si="124"/>
        <v>0.69202504945104792</v>
      </c>
      <c r="H653" s="96">
        <f t="shared" si="124"/>
        <v>0.65301264429156392</v>
      </c>
      <c r="I653" s="95">
        <f t="shared" si="124"/>
        <v>0.72477620588345493</v>
      </c>
      <c r="J653" s="96">
        <f t="shared" si="124"/>
        <v>0.8635609317020434</v>
      </c>
      <c r="K653" s="95">
        <f t="shared" si="124"/>
        <v>1.6390605509944052</v>
      </c>
      <c r="L653" s="96">
        <f t="shared" si="124"/>
        <v>0.78892719763604846</v>
      </c>
      <c r="M653" s="95">
        <f t="shared" si="124"/>
        <v>0.75515078164393545</v>
      </c>
      <c r="N653" s="97">
        <f>+N651/N649</f>
        <v>0.72871240135072846</v>
      </c>
      <c r="O653" s="97">
        <f>+O651/O649</f>
        <v>0</v>
      </c>
      <c r="P653" s="28"/>
      <c r="Q653" s="98" t="s">
        <v>49</v>
      </c>
    </row>
    <row r="654" spans="2:17" x14ac:dyDescent="0.3">
      <c r="B654" s="16">
        <f t="shared" ref="B654:M654" si="125">+B661*B647</f>
        <v>43581742.885301083</v>
      </c>
      <c r="C654" s="16">
        <f t="shared" si="125"/>
        <v>43293565.886429653</v>
      </c>
      <c r="D654" s="16">
        <f t="shared" si="125"/>
        <v>50732589.218103334</v>
      </c>
      <c r="E654" s="16">
        <f t="shared" si="125"/>
        <v>50018411.779458784</v>
      </c>
      <c r="F654" s="16">
        <f t="shared" si="125"/>
        <v>74172509.029783562</v>
      </c>
      <c r="G654" s="16">
        <f t="shared" si="125"/>
        <v>92938723.293830752</v>
      </c>
      <c r="H654" s="16">
        <f t="shared" si="125"/>
        <v>88968106.66226387</v>
      </c>
      <c r="I654" s="16">
        <f t="shared" si="125"/>
        <v>82572025.52977185</v>
      </c>
      <c r="J654" s="16">
        <f t="shared" si="125"/>
        <v>65940352.636045732</v>
      </c>
      <c r="K654" s="16">
        <f t="shared" si="125"/>
        <v>86041631.469026878</v>
      </c>
      <c r="L654" s="16">
        <f t="shared" si="125"/>
        <v>72505556.884892613</v>
      </c>
      <c r="M654" s="16">
        <f t="shared" si="125"/>
        <v>67081889.865510106</v>
      </c>
      <c r="N654" s="16">
        <f>+N661*N647</f>
        <v>39978119.675935388</v>
      </c>
      <c r="O654" s="16">
        <f>+O661*O647</f>
        <v>48276000</v>
      </c>
      <c r="P654" s="6"/>
      <c r="Q654" s="89" t="s">
        <v>50</v>
      </c>
    </row>
    <row r="655" spans="2:17" x14ac:dyDescent="0.3">
      <c r="B655" s="32">
        <f t="shared" ref="B655:M655" si="126">+B661/B$648</f>
        <v>2.751052221840391</v>
      </c>
      <c r="C655" s="32">
        <f t="shared" si="126"/>
        <v>2.6442793516587395</v>
      </c>
      <c r="D655" s="33">
        <f t="shared" si="126"/>
        <v>3.06779165741075</v>
      </c>
      <c r="E655" s="32">
        <f t="shared" si="126"/>
        <v>2.9417957354191908</v>
      </c>
      <c r="F655" s="33">
        <f t="shared" si="126"/>
        <v>4.2033608799405497</v>
      </c>
      <c r="G655" s="32">
        <f t="shared" si="126"/>
        <v>4.8309841911901943</v>
      </c>
      <c r="H655" s="33">
        <f t="shared" si="126"/>
        <v>4.2575843615806077</v>
      </c>
      <c r="I655" s="32">
        <f t="shared" si="126"/>
        <v>3.737663608709461</v>
      </c>
      <c r="J655" s="33">
        <f t="shared" si="126"/>
        <v>2.9778958819862131</v>
      </c>
      <c r="K655" s="32">
        <f t="shared" si="126"/>
        <v>2.4965954513045689</v>
      </c>
      <c r="L655" s="33">
        <f t="shared" si="126"/>
        <v>2.1951111729831165</v>
      </c>
      <c r="M655" s="32">
        <f t="shared" si="126"/>
        <v>2.1367805302425005</v>
      </c>
      <c r="N655" s="34">
        <f>+N661/N$648</f>
        <v>1.1982354556581976</v>
      </c>
      <c r="O655" s="34">
        <f>+O661/O$648</f>
        <v>1.3955942515254229</v>
      </c>
      <c r="P655" s="35">
        <f>(SUM(INDEX($B655:$O655,,$Q$348-$B$348-$P$348+1):INDEX($B655:$O655,$Q$348-$B$348+1))-MAX(INDEX($B655:$O655,,$Q$348-$B$348-$P$348+1):INDEX($B655:$O655,$Q$348-$B$348+1))-MIN(INDEX($B655:$O655,,$Q$348-$B$348-$P$348+1):INDEX($B655:$O655,$Q$348-$B$348+1)))/(COUNT(INDEX($B655:$O655,,$Q$348-$B$348-$P$348+1):INDEX($B655:$O655,$Q$348-$B$348+1))-2)</f>
        <v>2.7424607511902699</v>
      </c>
      <c r="Q655" s="36" t="s">
        <v>51</v>
      </c>
    </row>
    <row r="656" spans="2:17" x14ac:dyDescent="0.3">
      <c r="B656" s="32">
        <f t="shared" ref="B656:M656" si="127">+B661/B$649</f>
        <v>13.73658794194588</v>
      </c>
      <c r="C656" s="32">
        <f t="shared" si="127"/>
        <v>14.693844079478867</v>
      </c>
      <c r="D656" s="33">
        <f t="shared" si="127"/>
        <v>18.785465626880828</v>
      </c>
      <c r="E656" s="32">
        <f t="shared" si="127"/>
        <v>15.187436629861041</v>
      </c>
      <c r="F656" s="33">
        <f t="shared" si="127"/>
        <v>20.401231092961407</v>
      </c>
      <c r="G656" s="32">
        <f t="shared" si="127"/>
        <v>19.378687090099273</v>
      </c>
      <c r="H656" s="33">
        <f t="shared" si="127"/>
        <v>17.504986166844084</v>
      </c>
      <c r="I656" s="32">
        <f t="shared" si="127"/>
        <v>18.031950156853117</v>
      </c>
      <c r="J656" s="33">
        <f t="shared" si="127"/>
        <v>16.846794264971525</v>
      </c>
      <c r="K656" s="32">
        <f t="shared" si="127"/>
        <v>47.32464559868481</v>
      </c>
      <c r="L656" s="33">
        <f t="shared" si="127"/>
        <v>23.993962167046742</v>
      </c>
      <c r="M656" s="32">
        <f t="shared" si="127"/>
        <v>21.248717099870952</v>
      </c>
      <c r="N656" s="34">
        <f>+N661/N$649</f>
        <v>10.862248915189292</v>
      </c>
      <c r="O656" s="34">
        <f>+O661/O$649</f>
        <v>9.6219081976361789</v>
      </c>
      <c r="P656" s="35">
        <f>(SUM(INDEX($B656:$O656,,$Q$348-$B$348-$P$348+1):INDEX($B656:$O656,$Q$348-$B$348+1))-MAX(INDEX($B656:$O656,,$Q$348-$B$348-$P$348+1):INDEX($B656:$O656,$Q$348-$B$348+1))-MIN(INDEX($B656:$O656,,$Q$348-$B$348-$P$348+1):INDEX($B656:$O656,$Q$348-$B$348+1)))/(COUNT(INDEX($B656:$O656,,$Q$348-$B$348-$P$348+1):INDEX($B656:$O656,$Q$348-$B$348+1))-2)</f>
        <v>18.266763694410713</v>
      </c>
      <c r="Q656" s="36" t="s">
        <v>52</v>
      </c>
    </row>
    <row r="657" spans="1:17" x14ac:dyDescent="0.3">
      <c r="B657" s="32">
        <f t="shared" ref="B657:O657" si="128">+(B654+B432-B354-B360)/B559</f>
        <v>8.9347534446550121</v>
      </c>
      <c r="C657" s="32">
        <f t="shared" si="128"/>
        <v>9.1215706523008357</v>
      </c>
      <c r="D657" s="33">
        <f t="shared" si="128"/>
        <v>10.982433871564693</v>
      </c>
      <c r="E657" s="32">
        <f t="shared" si="128"/>
        <v>9.272258941555954</v>
      </c>
      <c r="F657" s="33">
        <f t="shared" si="128"/>
        <v>13.498499090517379</v>
      </c>
      <c r="G657" s="32">
        <f t="shared" si="128"/>
        <v>13.444172447436591</v>
      </c>
      <c r="H657" s="33">
        <f t="shared" si="128"/>
        <v>12.326422295810426</v>
      </c>
      <c r="I657" s="32">
        <f t="shared" si="128"/>
        <v>11.909192129150085</v>
      </c>
      <c r="J657" s="33">
        <f t="shared" si="128"/>
        <v>12.888160774666517</v>
      </c>
      <c r="K657" s="32">
        <f t="shared" si="128"/>
        <v>15.117823167600454</v>
      </c>
      <c r="L657" s="33">
        <f t="shared" si="128"/>
        <v>11.702969751259802</v>
      </c>
      <c r="M657" s="32">
        <f t="shared" si="128"/>
        <v>10.907299903519585</v>
      </c>
      <c r="N657" s="34">
        <f t="shared" si="128"/>
        <v>6.5098196025040647</v>
      </c>
      <c r="O657" s="34">
        <f t="shared" si="128"/>
        <v>8.0641435530455912</v>
      </c>
      <c r="P657" s="35">
        <f>(SUM(INDEX($B657:$O657,,$Q$348-$B$348-$P$348+1):INDEX($B657:$O657,$Q$348-$B$348+1))-MAX(INDEX($B657:$O657,,$Q$348-$B$348-$P$348+1):INDEX($B657:$O657,$Q$348-$B$348+1))-MIN(INDEX($B657:$O657,,$Q$348-$B$348-$P$348+1):INDEX($B657:$O657,$Q$348-$B$348+1)))/(COUNT(INDEX($B657:$O657,,$Q$348-$B$348-$P$348+1):INDEX($B657:$O657,$Q$348-$B$348+1))-2)</f>
        <v>11.606051550698371</v>
      </c>
      <c r="Q657" s="36" t="s">
        <v>53</v>
      </c>
    </row>
    <row r="658" spans="1:17" x14ac:dyDescent="0.3">
      <c r="B658" s="32">
        <f t="shared" ref="B658:O658" si="129">B654/B465</f>
        <v>2.0456279237651098</v>
      </c>
      <c r="C658" s="32">
        <f t="shared" si="129"/>
        <v>2.1678641625643493</v>
      </c>
      <c r="D658" s="33">
        <f t="shared" si="129"/>
        <v>2.4179143837452575</v>
      </c>
      <c r="E658" s="32">
        <f t="shared" si="129"/>
        <v>2.1606470257802362</v>
      </c>
      <c r="F658" s="33">
        <f t="shared" si="129"/>
        <v>2.8066932198379888</v>
      </c>
      <c r="G658" s="32">
        <f t="shared" si="129"/>
        <v>3.1031772251306156</v>
      </c>
      <c r="H658" s="33">
        <f t="shared" si="129"/>
        <v>2.7922768073211506</v>
      </c>
      <c r="I658" s="32">
        <f t="shared" si="129"/>
        <v>2.6533073497949413</v>
      </c>
      <c r="J658" s="33">
        <f t="shared" si="129"/>
        <v>1.9285449889005073</v>
      </c>
      <c r="K658" s="32">
        <f t="shared" si="129"/>
        <v>1.971913187142841</v>
      </c>
      <c r="L658" s="33">
        <f t="shared" si="129"/>
        <v>1.6197323739667557</v>
      </c>
      <c r="M658" s="32">
        <f t="shared" si="129"/>
        <v>1.4094936573105741</v>
      </c>
      <c r="N658" s="34">
        <f t="shared" si="129"/>
        <v>0.95185908983110545</v>
      </c>
      <c r="O658" s="34">
        <f t="shared" si="129"/>
        <v>1.181582757957486</v>
      </c>
      <c r="P658" s="35">
        <f>(SUM(INDEX($B658:$O658,,$Q$348-$B$348-$P$348+1):INDEX($B658:$O658,$Q$348-$B$348+1))-MAX(INDEX($B658:$O658,,$Q$348-$B$348-$P$348+1):INDEX($B658:$O658,$Q$348-$B$348+1))-MIN(INDEX($B658:$O658,,$Q$348-$B$348-$P$348+1):INDEX($B658:$O658,$Q$348-$B$348+1)))/(COUNT(INDEX($B658:$O658,,$Q$348-$B$348-$P$348+1):INDEX($B658:$O658,$Q$348-$B$348+1))-2)</f>
        <v>1.9366930174848935</v>
      </c>
      <c r="Q658" s="36" t="s">
        <v>54</v>
      </c>
    </row>
    <row r="659" spans="1:17" s="15" customFormat="1" x14ac:dyDescent="0.3">
      <c r="A659" s="99"/>
      <c r="B659">
        <v>248.196</v>
      </c>
      <c r="C659">
        <v>234.72799999999998</v>
      </c>
      <c r="D659">
        <v>236.65199999999999</v>
      </c>
      <c r="E659">
        <v>253.96799999999999</v>
      </c>
      <c r="F659">
        <v>444.44399999999996</v>
      </c>
      <c r="G659">
        <v>484.84799999999996</v>
      </c>
      <c r="H659">
        <v>446.36799999999999</v>
      </c>
      <c r="I659">
        <v>425.20400000000001</v>
      </c>
      <c r="J659">
        <v>326.11799999999999</v>
      </c>
      <c r="K659">
        <v>328</v>
      </c>
      <c r="L659">
        <v>272</v>
      </c>
      <c r="M659">
        <v>247</v>
      </c>
      <c r="N659">
        <v>192</v>
      </c>
      <c r="O659">
        <v>188.5</v>
      </c>
      <c r="P659" s="31"/>
      <c r="Q659" s="37" t="s">
        <v>55</v>
      </c>
    </row>
    <row r="660" spans="1:17" s="71" customFormat="1" x14ac:dyDescent="0.3">
      <c r="A660" s="100"/>
      <c r="B660">
        <v>97.161999999999992</v>
      </c>
      <c r="C660">
        <v>120.25</v>
      </c>
      <c r="D660">
        <v>193.36199999999999</v>
      </c>
      <c r="E660">
        <v>191.43799999999999</v>
      </c>
      <c r="F660">
        <v>244.34799999999998</v>
      </c>
      <c r="G660">
        <v>322.27</v>
      </c>
      <c r="H660">
        <v>330.928</v>
      </c>
      <c r="I660">
        <v>270.322</v>
      </c>
      <c r="J660">
        <v>255.892</v>
      </c>
      <c r="K660">
        <v>257.81599999999997</v>
      </c>
      <c r="L660">
        <v>201</v>
      </c>
      <c r="M660">
        <v>187.5</v>
      </c>
      <c r="N660">
        <v>97.5</v>
      </c>
      <c r="O660">
        <v>132</v>
      </c>
      <c r="P660" s="38"/>
      <c r="Q660" s="39" t="s">
        <v>56</v>
      </c>
    </row>
    <row r="661" spans="1:17" s="3" customFormat="1" x14ac:dyDescent="0.3">
      <c r="A661" s="101"/>
      <c r="B661">
        <v>183.50207530653088</v>
      </c>
      <c r="C661">
        <v>182.28869846917749</v>
      </c>
      <c r="D661">
        <v>220.57647486131884</v>
      </c>
      <c r="E661">
        <v>217.47135556286429</v>
      </c>
      <c r="F661">
        <v>322.48916969471111</v>
      </c>
      <c r="G661">
        <v>404.08140562535107</v>
      </c>
      <c r="H661">
        <v>386.81785505332118</v>
      </c>
      <c r="I661">
        <v>359.00880665118194</v>
      </c>
      <c r="J661">
        <v>286.69718537411188</v>
      </c>
      <c r="K661">
        <v>288.73030694304322</v>
      </c>
      <c r="L661">
        <v>243.30723786876717</v>
      </c>
      <c r="M661">
        <v>225.10701297151041</v>
      </c>
      <c r="N661">
        <v>134.15476401320601</v>
      </c>
      <c r="O661" s="152">
        <f>VLOOKUP($P661,Price!$A:$E,5,FALSE)</f>
        <v>162</v>
      </c>
      <c r="P661" s="151" t="s">
        <v>3604</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0">+C656/C650/100</f>
        <v>-2.060029818555186</v>
      </c>
      <c r="D663" s="102">
        <f t="shared" si="130"/>
        <v>-3.5101998471841069</v>
      </c>
      <c r="E663" s="103">
        <f t="shared" si="130"/>
        <v>0.69192338295140021</v>
      </c>
      <c r="F663" s="102">
        <f t="shared" si="130"/>
        <v>1.9629953388360488</v>
      </c>
      <c r="G663" s="103">
        <f t="shared" si="130"/>
        <v>0.60724552608865912</v>
      </c>
      <c r="H663" s="102">
        <f t="shared" si="130"/>
        <v>2.9300878165208979</v>
      </c>
      <c r="I663" s="103">
        <f t="shared" si="130"/>
        <v>-1.8211370965234153</v>
      </c>
      <c r="J663" s="102">
        <f t="shared" si="130"/>
        <v>-1.1599211271775416</v>
      </c>
      <c r="K663" s="103">
        <f t="shared" si="130"/>
        <v>-0.73772775381831635</v>
      </c>
      <c r="L663" s="102">
        <f t="shared" si="130"/>
        <v>0.36241086458844224</v>
      </c>
      <c r="M663" s="103">
        <f t="shared" si="130"/>
        <v>4.7506477095276392</v>
      </c>
      <c r="N663" s="104">
        <f t="shared" si="130"/>
        <v>0.65507817096132359</v>
      </c>
      <c r="O663" s="104">
        <f t="shared" si="130"/>
        <v>0.26490234142192326</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200</v>
      </c>
      <c r="P664" s="30"/>
      <c r="Q664" s="90" t="s">
        <v>66</v>
      </c>
    </row>
    <row r="665" spans="1:17" x14ac:dyDescent="0.3">
      <c r="B665" s="48">
        <f t="shared" ref="B665:O668" si="131">($P655-B655)/$P655</f>
        <v>-3.1327597473882842E-3</v>
      </c>
      <c r="C665" s="49">
        <f t="shared" si="131"/>
        <v>3.5800475718355547E-2</v>
      </c>
      <c r="D665" s="48">
        <f t="shared" si="131"/>
        <v>-0.11862736999218003</v>
      </c>
      <c r="E665" s="49">
        <f t="shared" si="131"/>
        <v>-7.2684717235208016E-2</v>
      </c>
      <c r="F665" s="48">
        <f t="shared" si="131"/>
        <v>-0.53269682277721819</v>
      </c>
      <c r="G665" s="49">
        <f t="shared" si="131"/>
        <v>-0.76155089515628371</v>
      </c>
      <c r="H665" s="48">
        <f t="shared" si="131"/>
        <v>-0.55246865784050003</v>
      </c>
      <c r="I665" s="49">
        <f t="shared" si="131"/>
        <v>-0.36288681874016171</v>
      </c>
      <c r="J665" s="48">
        <f t="shared" si="131"/>
        <v>-8.584813135202056E-2</v>
      </c>
      <c r="K665" s="49">
        <f t="shared" si="131"/>
        <v>8.9651346798305734E-2</v>
      </c>
      <c r="L665" s="48">
        <f t="shared" si="131"/>
        <v>0.19958337707097368</v>
      </c>
      <c r="M665" s="49">
        <f t="shared" si="131"/>
        <v>0.22085283105141795</v>
      </c>
      <c r="N665" s="50">
        <f t="shared" si="131"/>
        <v>0.56308018076898825</v>
      </c>
      <c r="O665" s="50">
        <f t="shared" si="131"/>
        <v>0.49111605301198435</v>
      </c>
      <c r="P665" s="31"/>
      <c r="Q665" s="51" t="s">
        <v>67</v>
      </c>
    </row>
    <row r="666" spans="1:17" x14ac:dyDescent="0.3">
      <c r="B666" s="48">
        <f t="shared" si="131"/>
        <v>0.24800100489891277</v>
      </c>
      <c r="C666" s="49">
        <f t="shared" si="131"/>
        <v>0.19559675017995076</v>
      </c>
      <c r="D666" s="48">
        <f t="shared" si="131"/>
        <v>-2.8395940361829308E-2</v>
      </c>
      <c r="E666" s="49">
        <f t="shared" si="131"/>
        <v>0.16857540372583282</v>
      </c>
      <c r="F666" s="48">
        <f t="shared" si="131"/>
        <v>-0.11684978435472949</v>
      </c>
      <c r="G666" s="49">
        <f t="shared" si="131"/>
        <v>-6.0871395409181753E-2</v>
      </c>
      <c r="H666" s="48">
        <f t="shared" si="131"/>
        <v>4.1702927804322484E-2</v>
      </c>
      <c r="I666" s="49">
        <f t="shared" si="131"/>
        <v>1.2854687424978528E-2</v>
      </c>
      <c r="J666" s="48">
        <f t="shared" si="131"/>
        <v>7.7735139797843467E-2</v>
      </c>
      <c r="K666" s="49">
        <f t="shared" si="131"/>
        <v>-1.5907515086082415</v>
      </c>
      <c r="L666" s="48">
        <f t="shared" si="131"/>
        <v>-0.3135310977055254</v>
      </c>
      <c r="M666" s="49">
        <f t="shared" si="131"/>
        <v>-0.16324475727315946</v>
      </c>
      <c r="N666" s="50">
        <f t="shared" si="131"/>
        <v>0.40535449536072243</v>
      </c>
      <c r="O666" s="50">
        <f t="shared" si="131"/>
        <v>0.47325599878536218</v>
      </c>
      <c r="P666" s="31"/>
      <c r="Q666" s="51" t="s">
        <v>68</v>
      </c>
    </row>
    <row r="667" spans="1:17" x14ac:dyDescent="0.3">
      <c r="B667" s="48">
        <f t="shared" si="131"/>
        <v>0.23016424615851538</v>
      </c>
      <c r="C667" s="49">
        <f t="shared" si="131"/>
        <v>0.21406771179196052</v>
      </c>
      <c r="D667" s="48">
        <f t="shared" si="131"/>
        <v>5.3732113493512229E-2</v>
      </c>
      <c r="E667" s="49">
        <f t="shared" si="131"/>
        <v>0.20108411538134052</v>
      </c>
      <c r="F667" s="48">
        <f t="shared" si="131"/>
        <v>-0.16305696485598789</v>
      </c>
      <c r="G667" s="49">
        <f t="shared" si="131"/>
        <v>-0.15837607550757557</v>
      </c>
      <c r="H667" s="48">
        <f t="shared" si="131"/>
        <v>-6.2068546048178443E-2</v>
      </c>
      <c r="I667" s="49">
        <f t="shared" si="131"/>
        <v>-2.6119182490919848E-2</v>
      </c>
      <c r="J667" s="48">
        <f t="shared" si="131"/>
        <v>-0.11046902715945606</v>
      </c>
      <c r="K667" s="49">
        <f t="shared" si="131"/>
        <v>-0.30258108035809722</v>
      </c>
      <c r="L667" s="48">
        <f t="shared" si="131"/>
        <v>-8.3506608718793094E-3</v>
      </c>
      <c r="M667" s="49">
        <f t="shared" si="131"/>
        <v>6.0205802475238934E-2</v>
      </c>
      <c r="N667" s="50">
        <f t="shared" si="131"/>
        <v>0.43910126763891988</v>
      </c>
      <c r="O667" s="50">
        <f t="shared" si="131"/>
        <v>0.30517768960277042</v>
      </c>
      <c r="P667" s="31"/>
      <c r="Q667" s="51" t="s">
        <v>69</v>
      </c>
    </row>
    <row r="668" spans="1:17" x14ac:dyDescent="0.3">
      <c r="B668" s="48">
        <f t="shared" si="131"/>
        <v>-5.6247895405584586E-2</v>
      </c>
      <c r="C668" s="49">
        <f t="shared" si="131"/>
        <v>-0.11936385528960528</v>
      </c>
      <c r="D668" s="48">
        <f t="shared" si="131"/>
        <v>-0.24847581001004851</v>
      </c>
      <c r="E668" s="49">
        <f t="shared" si="131"/>
        <v>-0.11563732934101389</v>
      </c>
      <c r="F668" s="48">
        <f t="shared" si="131"/>
        <v>-0.44921946560375897</v>
      </c>
      <c r="G668" s="49">
        <f t="shared" si="131"/>
        <v>-0.60230723047712997</v>
      </c>
      <c r="H668" s="48">
        <f t="shared" si="131"/>
        <v>-0.44177563615495957</v>
      </c>
      <c r="I668" s="49">
        <f t="shared" si="131"/>
        <v>-0.37001957762035331</v>
      </c>
      <c r="J668" s="48">
        <f t="shared" si="131"/>
        <v>4.2071864311091275E-3</v>
      </c>
      <c r="K668" s="49">
        <f t="shared" si="131"/>
        <v>-1.8185726565837747E-2</v>
      </c>
      <c r="L668" s="48">
        <f t="shared" si="131"/>
        <v>0.16366075607055269</v>
      </c>
      <c r="M668" s="49">
        <f t="shared" si="131"/>
        <v>0.272216275586604</v>
      </c>
      <c r="N668" s="50">
        <f t="shared" si="131"/>
        <v>0.50851318136766599</v>
      </c>
      <c r="O668" s="50">
        <f t="shared" si="131"/>
        <v>0.38989672225288408</v>
      </c>
      <c r="P668" s="31"/>
      <c r="Q668" s="51" t="s">
        <v>70</v>
      </c>
    </row>
    <row r="669" spans="1:17" x14ac:dyDescent="0.3">
      <c r="B669" s="105"/>
      <c r="D669" s="105"/>
      <c r="F669" s="105"/>
      <c r="H669" s="105"/>
      <c r="I669" s="96"/>
      <c r="J669" s="95"/>
      <c r="K669" s="96"/>
      <c r="L669" s="95"/>
      <c r="M669" s="96"/>
      <c r="N669" s="97">
        <f>N664/N661-1</f>
        <v>-1</v>
      </c>
      <c r="O669" s="97">
        <f>O664/O661-1</f>
        <v>0.23456790123456783</v>
      </c>
      <c r="P669" s="28"/>
      <c r="Q669" s="98" t="s">
        <v>71</v>
      </c>
    </row>
    <row r="670" spans="1:17" x14ac:dyDescent="0.3">
      <c r="B670" s="109">
        <f t="shared" ref="B670:M670" si="132">AVERAGE(B665:B669)</f>
        <v>0.10469614897611382</v>
      </c>
      <c r="C670" s="110">
        <f t="shared" si="132"/>
        <v>8.15252706001654E-2</v>
      </c>
      <c r="D670" s="109">
        <f t="shared" si="132"/>
        <v>-8.5441751717636405E-2</v>
      </c>
      <c r="E670" s="110">
        <f t="shared" si="132"/>
        <v>4.5334368132737862E-2</v>
      </c>
      <c r="F670" s="109">
        <f t="shared" si="132"/>
        <v>-0.31545575939792364</v>
      </c>
      <c r="G670" s="110">
        <f t="shared" si="132"/>
        <v>-0.39577639913754276</v>
      </c>
      <c r="H670" s="109">
        <f t="shared" si="132"/>
        <v>-0.25365247805982888</v>
      </c>
      <c r="I670" s="110">
        <f t="shared" si="132"/>
        <v>-0.18654272285661408</v>
      </c>
      <c r="J670" s="52">
        <f t="shared" si="132"/>
        <v>-2.8593708070631007E-2</v>
      </c>
      <c r="K670" s="53">
        <f t="shared" si="132"/>
        <v>-0.45546674218346772</v>
      </c>
      <c r="L670" s="52">
        <f t="shared" si="132"/>
        <v>1.0340593641030415E-2</v>
      </c>
      <c r="M670" s="53">
        <f t="shared" si="132"/>
        <v>9.7507537960025356E-2</v>
      </c>
      <c r="N670" s="54">
        <f>AVERAGE(N665:N669)</f>
        <v>0.1832098250272593</v>
      </c>
      <c r="O670" s="54">
        <f>AVERAGE(O665:O669)</f>
        <v>0.37880287297751375</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10.582000000000001</v>
      </c>
      <c r="D672" s="56">
        <f t="shared" ref="D672:N672" si="133">+C$651+C672</f>
        <v>21.164000000000001</v>
      </c>
      <c r="E672" s="56">
        <f t="shared" si="133"/>
        <v>31.746000000000002</v>
      </c>
      <c r="F672" s="56">
        <f t="shared" si="133"/>
        <v>44.252000000000002</v>
      </c>
      <c r="G672" s="56">
        <f t="shared" si="133"/>
        <v>56.758000000000003</v>
      </c>
      <c r="H672" s="56">
        <f t="shared" si="133"/>
        <v>71.188000000000002</v>
      </c>
      <c r="I672" s="56">
        <f t="shared" si="133"/>
        <v>85.617999999999995</v>
      </c>
      <c r="J672" s="56">
        <f t="shared" si="133"/>
        <v>100.048</v>
      </c>
      <c r="K672" s="56">
        <f t="shared" si="133"/>
        <v>114.744</v>
      </c>
      <c r="L672" s="56">
        <f t="shared" si="133"/>
        <v>124.744</v>
      </c>
      <c r="M672" s="56">
        <f t="shared" si="133"/>
        <v>132.744</v>
      </c>
      <c r="N672" s="57">
        <f t="shared" si="133"/>
        <v>140.744</v>
      </c>
      <c r="O672" s="57">
        <f>+N$651+N672</f>
        <v>149.744</v>
      </c>
      <c r="P672" s="31"/>
      <c r="Q672" s="36" t="s">
        <v>74</v>
      </c>
    </row>
    <row r="673" spans="1:17" s="3" customFormat="1" ht="14.25" x14ac:dyDescent="0.2">
      <c r="B673" s="58">
        <f>+B$661+B672</f>
        <v>183.50207530653088</v>
      </c>
      <c r="C673" s="59">
        <f t="shared" ref="C673:O673" si="134">+C$661+C672</f>
        <v>192.87069846917748</v>
      </c>
      <c r="D673" s="59">
        <f t="shared" si="134"/>
        <v>241.74047486131883</v>
      </c>
      <c r="E673" s="59">
        <f t="shared" si="134"/>
        <v>249.2173555628643</v>
      </c>
      <c r="F673" s="59">
        <f t="shared" si="134"/>
        <v>366.74116969471112</v>
      </c>
      <c r="G673" s="59">
        <f t="shared" si="134"/>
        <v>460.83940562535105</v>
      </c>
      <c r="H673" s="59">
        <f t="shared" si="134"/>
        <v>458.00585505332117</v>
      </c>
      <c r="I673" s="59">
        <f t="shared" si="134"/>
        <v>444.62680665118194</v>
      </c>
      <c r="J673" s="59">
        <f t="shared" si="134"/>
        <v>386.74518537411188</v>
      </c>
      <c r="K673" s="59">
        <f t="shared" si="134"/>
        <v>403.47430694304319</v>
      </c>
      <c r="L673" s="59">
        <f t="shared" si="134"/>
        <v>368.0512378687672</v>
      </c>
      <c r="M673" s="59">
        <f t="shared" si="134"/>
        <v>357.85101297151039</v>
      </c>
      <c r="N673" s="60">
        <f t="shared" si="134"/>
        <v>274.89876401320601</v>
      </c>
      <c r="O673" s="60">
        <f t="shared" si="134"/>
        <v>311.74400000000003</v>
      </c>
      <c r="P673" s="31"/>
      <c r="Q673" s="36" t="s">
        <v>75</v>
      </c>
    </row>
    <row r="674" spans="1:17" s="3" customFormat="1" ht="14.25" x14ac:dyDescent="0.2">
      <c r="B674" s="72"/>
      <c r="I674" s="61"/>
      <c r="J674" s="61"/>
      <c r="K674" s="61"/>
      <c r="L674" s="61"/>
      <c r="M674" s="61"/>
      <c r="N674" s="62"/>
      <c r="O674" s="62">
        <f>+O673/B673-1</f>
        <v>0.69885817083674695</v>
      </c>
      <c r="P674" s="31"/>
      <c r="Q674" s="63" t="s">
        <v>76</v>
      </c>
    </row>
    <row r="675" spans="1:17" s="70" customFormat="1" ht="14.25" x14ac:dyDescent="0.2">
      <c r="A675" s="64"/>
      <c r="B675" s="65"/>
      <c r="C675" s="66">
        <f>RATE(C$348-$B$348,,-$B673,C673)</f>
        <v>5.1054589693314369E-2</v>
      </c>
      <c r="D675" s="66">
        <f t="shared" ref="D675:O675" si="135">RATE(D$348-$B$348,,-$B673,D673)</f>
        <v>0.14776821922936723</v>
      </c>
      <c r="E675" s="66">
        <f t="shared" si="135"/>
        <v>0.10742018305861438</v>
      </c>
      <c r="F675" s="66">
        <f t="shared" si="135"/>
        <v>0.18899402282699451</v>
      </c>
      <c r="G675" s="66">
        <f t="shared" si="135"/>
        <v>0.20221384612676527</v>
      </c>
      <c r="H675" s="66">
        <f t="shared" si="135"/>
        <v>0.16467568369185123</v>
      </c>
      <c r="I675" s="66">
        <f t="shared" si="135"/>
        <v>0.13476990370422939</v>
      </c>
      <c r="J675" s="66">
        <f t="shared" si="135"/>
        <v>9.7673025691459123E-2</v>
      </c>
      <c r="K675" s="66">
        <f t="shared" si="135"/>
        <v>9.1489177240539718E-2</v>
      </c>
      <c r="L675" s="66">
        <f t="shared" si="135"/>
        <v>7.2078854752836582E-2</v>
      </c>
      <c r="M675" s="66">
        <f t="shared" si="135"/>
        <v>6.2598519365613531E-2</v>
      </c>
      <c r="N675" s="67">
        <f t="shared" si="135"/>
        <v>3.4255051094951396E-2</v>
      </c>
      <c r="O675" s="67">
        <f t="shared" si="135"/>
        <v>4.1608209367450813E-2</v>
      </c>
      <c r="P675" s="68"/>
      <c r="Q675" s="69" t="s">
        <v>77</v>
      </c>
    </row>
    <row r="676" spans="1:17" s="3" customFormat="1" ht="14.25" x14ac:dyDescent="0.2">
      <c r="B676" s="55"/>
      <c r="C676" s="56"/>
      <c r="D676" s="56">
        <f t="shared" ref="D676:N676" si="136">+C$651+C676</f>
        <v>10.582000000000001</v>
      </c>
      <c r="E676" s="56">
        <f t="shared" si="136"/>
        <v>21.164000000000001</v>
      </c>
      <c r="F676" s="56">
        <f t="shared" si="136"/>
        <v>33.67</v>
      </c>
      <c r="G676" s="56">
        <f t="shared" si="136"/>
        <v>46.176000000000002</v>
      </c>
      <c r="H676" s="56">
        <f t="shared" si="136"/>
        <v>60.606000000000002</v>
      </c>
      <c r="I676" s="56">
        <f t="shared" si="136"/>
        <v>75.036000000000001</v>
      </c>
      <c r="J676" s="56">
        <f t="shared" si="136"/>
        <v>89.466000000000008</v>
      </c>
      <c r="K676" s="56">
        <f t="shared" si="136"/>
        <v>104.16200000000001</v>
      </c>
      <c r="L676" s="56">
        <f t="shared" si="136"/>
        <v>114.16200000000001</v>
      </c>
      <c r="M676" s="56">
        <f t="shared" si="136"/>
        <v>122.16200000000001</v>
      </c>
      <c r="N676" s="57">
        <f t="shared" si="136"/>
        <v>130.16200000000001</v>
      </c>
      <c r="O676" s="57">
        <f>+N$651+N676</f>
        <v>139.16200000000001</v>
      </c>
      <c r="P676" s="31"/>
      <c r="Q676" s="36" t="s">
        <v>74</v>
      </c>
    </row>
    <row r="677" spans="1:17" s="3" customFormat="1" ht="14.25" x14ac:dyDescent="0.2">
      <c r="B677" s="58"/>
      <c r="C677" s="59">
        <f t="shared" ref="C677:O677" si="137">+C$661+C676</f>
        <v>182.28869846917749</v>
      </c>
      <c r="D677" s="59">
        <f t="shared" si="137"/>
        <v>231.15847486131884</v>
      </c>
      <c r="E677" s="59">
        <f t="shared" si="137"/>
        <v>238.63535556286428</v>
      </c>
      <c r="F677" s="59">
        <f t="shared" si="137"/>
        <v>356.15916969471112</v>
      </c>
      <c r="G677" s="59">
        <f t="shared" si="137"/>
        <v>450.25740562535105</v>
      </c>
      <c r="H677" s="59">
        <f t="shared" si="137"/>
        <v>447.42385505332118</v>
      </c>
      <c r="I677" s="59">
        <f t="shared" si="137"/>
        <v>434.04480665118194</v>
      </c>
      <c r="J677" s="59">
        <f t="shared" si="137"/>
        <v>376.16318537411189</v>
      </c>
      <c r="K677" s="59">
        <f t="shared" si="137"/>
        <v>392.8923069430432</v>
      </c>
      <c r="L677" s="59">
        <f t="shared" si="137"/>
        <v>357.46923786876721</v>
      </c>
      <c r="M677" s="59">
        <f t="shared" si="137"/>
        <v>347.26901297151039</v>
      </c>
      <c r="N677" s="60">
        <f t="shared" si="137"/>
        <v>264.31676401320601</v>
      </c>
      <c r="O677" s="60">
        <f t="shared" si="137"/>
        <v>301.16200000000003</v>
      </c>
      <c r="P677" s="31"/>
      <c r="Q677" s="36" t="s">
        <v>75</v>
      </c>
    </row>
    <row r="678" spans="1:17" s="3" customFormat="1" ht="14.25" x14ac:dyDescent="0.2">
      <c r="B678" s="72"/>
      <c r="I678" s="61"/>
      <c r="J678" s="61"/>
      <c r="K678" s="61"/>
      <c r="L678" s="61"/>
      <c r="M678" s="61"/>
      <c r="N678" s="62"/>
      <c r="O678" s="62">
        <f>+O677/C677-1</f>
        <v>0.6521155865892716</v>
      </c>
      <c r="P678" s="31"/>
      <c r="Q678" s="63" t="s">
        <v>76</v>
      </c>
    </row>
    <row r="679" spans="1:17" s="70" customFormat="1" ht="14.25" x14ac:dyDescent="0.2">
      <c r="A679" s="64"/>
      <c r="B679" s="65"/>
      <c r="C679" s="66"/>
      <c r="D679" s="66">
        <f>RATE(D$348-$C$348,,-$C677,D677)</f>
        <v>0.26808999571854714</v>
      </c>
      <c r="E679" s="66">
        <f t="shared" ref="E679:O679" si="138">RATE(E$348-$C$348,,-$C677,E677)</f>
        <v>0.14416200551217981</v>
      </c>
      <c r="F679" s="66">
        <f t="shared" si="138"/>
        <v>0.25014809095648505</v>
      </c>
      <c r="G679" s="66">
        <f t="shared" si="138"/>
        <v>0.25364704155249196</v>
      </c>
      <c r="H679" s="66">
        <f t="shared" si="138"/>
        <v>0.19671815128038739</v>
      </c>
      <c r="I679" s="66">
        <f t="shared" si="138"/>
        <v>0.15556878893846424</v>
      </c>
      <c r="J679" s="66">
        <f t="shared" si="138"/>
        <v>0.10903491958319735</v>
      </c>
      <c r="K679" s="66">
        <f t="shared" si="138"/>
        <v>0.10075133952027956</v>
      </c>
      <c r="L679" s="66">
        <f t="shared" si="138"/>
        <v>7.7699444301924714E-2</v>
      </c>
      <c r="M679" s="66">
        <f t="shared" si="138"/>
        <v>6.6573106623006584E-2</v>
      </c>
      <c r="N679" s="67">
        <f t="shared" si="138"/>
        <v>3.435481921459313E-2</v>
      </c>
      <c r="O679" s="67">
        <f t="shared" si="138"/>
        <v>4.2725599169385099E-2</v>
      </c>
      <c r="P679" s="68"/>
      <c r="Q679" s="69" t="s">
        <v>77</v>
      </c>
    </row>
    <row r="680" spans="1:17" s="3" customFormat="1" ht="14.25" x14ac:dyDescent="0.2">
      <c r="B680" s="55"/>
      <c r="C680" s="56"/>
      <c r="D680" s="56"/>
      <c r="E680" s="56">
        <f t="shared" ref="E680:N680" si="139">+D$651+D680</f>
        <v>10.582000000000001</v>
      </c>
      <c r="F680" s="56">
        <f t="shared" si="139"/>
        <v>23.088000000000001</v>
      </c>
      <c r="G680" s="56">
        <f t="shared" si="139"/>
        <v>35.594000000000001</v>
      </c>
      <c r="H680" s="56">
        <f t="shared" si="139"/>
        <v>50.024000000000001</v>
      </c>
      <c r="I680" s="56">
        <f t="shared" si="139"/>
        <v>64.454000000000008</v>
      </c>
      <c r="J680" s="56">
        <f t="shared" si="139"/>
        <v>78.884000000000015</v>
      </c>
      <c r="K680" s="56">
        <f t="shared" si="139"/>
        <v>93.580000000000013</v>
      </c>
      <c r="L680" s="56">
        <f t="shared" si="139"/>
        <v>103.58000000000001</v>
      </c>
      <c r="M680" s="56">
        <f t="shared" si="139"/>
        <v>111.58000000000001</v>
      </c>
      <c r="N680" s="57">
        <f t="shared" si="139"/>
        <v>119.58000000000001</v>
      </c>
      <c r="O680" s="57">
        <f>+N$651+N680</f>
        <v>128.58000000000001</v>
      </c>
      <c r="P680" s="31"/>
      <c r="Q680" s="36" t="s">
        <v>74</v>
      </c>
    </row>
    <row r="681" spans="1:17" s="3" customFormat="1" ht="14.25" x14ac:dyDescent="0.2">
      <c r="B681" s="58"/>
      <c r="C681" s="59"/>
      <c r="D681" s="59">
        <f t="shared" ref="D681:O681" si="140">+D$661+D680</f>
        <v>220.57647486131884</v>
      </c>
      <c r="E681" s="59">
        <f t="shared" si="140"/>
        <v>228.05335556286428</v>
      </c>
      <c r="F681" s="59">
        <f t="shared" si="140"/>
        <v>345.57716969471113</v>
      </c>
      <c r="G681" s="59">
        <f t="shared" si="140"/>
        <v>439.67540562535106</v>
      </c>
      <c r="H681" s="59">
        <f t="shared" si="140"/>
        <v>436.84185505332118</v>
      </c>
      <c r="I681" s="59">
        <f t="shared" si="140"/>
        <v>423.46280665118195</v>
      </c>
      <c r="J681" s="59">
        <f t="shared" si="140"/>
        <v>365.5811853741119</v>
      </c>
      <c r="K681" s="59">
        <f t="shared" si="140"/>
        <v>382.3103069430432</v>
      </c>
      <c r="L681" s="59">
        <f t="shared" si="140"/>
        <v>346.88723786876722</v>
      </c>
      <c r="M681" s="59">
        <f t="shared" si="140"/>
        <v>336.6870129715104</v>
      </c>
      <c r="N681" s="60">
        <f t="shared" si="140"/>
        <v>253.73476401320602</v>
      </c>
      <c r="O681" s="60">
        <f t="shared" si="140"/>
        <v>290.58000000000004</v>
      </c>
      <c r="P681" s="31"/>
      <c r="Q681" s="36" t="s">
        <v>75</v>
      </c>
    </row>
    <row r="682" spans="1:17" s="3" customFormat="1" ht="14.25" x14ac:dyDescent="0.2">
      <c r="B682" s="72"/>
      <c r="I682" s="61"/>
      <c r="J682" s="61"/>
      <c r="K682" s="61"/>
      <c r="L682" s="61"/>
      <c r="M682" s="61"/>
      <c r="N682" s="62"/>
      <c r="O682" s="62">
        <f>+O681/D681-1</f>
        <v>0.3173662340133685</v>
      </c>
      <c r="P682" s="31"/>
      <c r="Q682" s="63" t="s">
        <v>76</v>
      </c>
    </row>
    <row r="683" spans="1:17" s="70" customFormat="1" ht="14.25" x14ac:dyDescent="0.2">
      <c r="A683" s="64"/>
      <c r="B683" s="65"/>
      <c r="C683" s="66"/>
      <c r="D683" s="66"/>
      <c r="E683" s="66">
        <f>RATE(E$348-$D$348,,-$D681,E681)</f>
        <v>3.3896999697027246E-2</v>
      </c>
      <c r="F683" s="66">
        <f t="shared" ref="F683:O683" si="141">RATE(F$348-$D$348,,-$D681,F681)</f>
        <v>0.25167888437965535</v>
      </c>
      <c r="G683" s="66">
        <f t="shared" si="141"/>
        <v>0.25851286775615956</v>
      </c>
      <c r="H683" s="66">
        <f t="shared" si="141"/>
        <v>0.18629107418838675</v>
      </c>
      <c r="I683" s="66">
        <f t="shared" si="141"/>
        <v>0.13933441498408367</v>
      </c>
      <c r="J683" s="66">
        <f t="shared" si="141"/>
        <v>8.7854403755326313E-2</v>
      </c>
      <c r="K683" s="66">
        <f t="shared" si="141"/>
        <v>8.173878699416047E-2</v>
      </c>
      <c r="L683" s="66">
        <f t="shared" si="141"/>
        <v>5.8226520517565411E-2</v>
      </c>
      <c r="M683" s="66">
        <f t="shared" si="141"/>
        <v>4.8111445738279128E-2</v>
      </c>
      <c r="N683" s="67">
        <f t="shared" si="141"/>
        <v>1.4103025001176913E-2</v>
      </c>
      <c r="O683" s="67">
        <f t="shared" si="141"/>
        <v>2.5374261117899918E-2</v>
      </c>
      <c r="P683" s="68"/>
      <c r="Q683" s="69" t="s">
        <v>77</v>
      </c>
    </row>
    <row r="684" spans="1:17" s="3" customFormat="1" ht="14.25" x14ac:dyDescent="0.2">
      <c r="B684" s="55"/>
      <c r="C684" s="56"/>
      <c r="D684" s="56"/>
      <c r="E684" s="56"/>
      <c r="F684" s="56">
        <f t="shared" ref="F684:N684" si="142">+E$651+E684</f>
        <v>12.506</v>
      </c>
      <c r="G684" s="56">
        <f t="shared" si="142"/>
        <v>25.012</v>
      </c>
      <c r="H684" s="56">
        <f t="shared" si="142"/>
        <v>39.442</v>
      </c>
      <c r="I684" s="56">
        <f t="shared" si="142"/>
        <v>53.872</v>
      </c>
      <c r="J684" s="56">
        <f t="shared" si="142"/>
        <v>68.301999999999992</v>
      </c>
      <c r="K684" s="56">
        <f t="shared" si="142"/>
        <v>82.99799999999999</v>
      </c>
      <c r="L684" s="56">
        <f t="shared" si="142"/>
        <v>92.99799999999999</v>
      </c>
      <c r="M684" s="56">
        <f t="shared" si="142"/>
        <v>100.99799999999999</v>
      </c>
      <c r="N684" s="57">
        <f t="shared" si="142"/>
        <v>108.99799999999999</v>
      </c>
      <c r="O684" s="57">
        <f>+N$651+N684</f>
        <v>117.99799999999999</v>
      </c>
      <c r="P684" s="31"/>
      <c r="Q684" s="36" t="s">
        <v>74</v>
      </c>
    </row>
    <row r="685" spans="1:17" s="3" customFormat="1" ht="14.25" x14ac:dyDescent="0.2">
      <c r="B685" s="58"/>
      <c r="C685" s="59"/>
      <c r="D685" s="59"/>
      <c r="E685" s="59">
        <f t="shared" ref="E685:O685" si="143">+E$661+E684</f>
        <v>217.47135556286429</v>
      </c>
      <c r="F685" s="59">
        <f t="shared" si="143"/>
        <v>334.99516969471108</v>
      </c>
      <c r="G685" s="59">
        <f t="shared" si="143"/>
        <v>429.09340562535107</v>
      </c>
      <c r="H685" s="59">
        <f t="shared" si="143"/>
        <v>426.25985505332119</v>
      </c>
      <c r="I685" s="59">
        <f t="shared" si="143"/>
        <v>412.88080665118196</v>
      </c>
      <c r="J685" s="59">
        <f t="shared" si="143"/>
        <v>354.9991853741119</v>
      </c>
      <c r="K685" s="59">
        <f t="shared" si="143"/>
        <v>371.72830694304321</v>
      </c>
      <c r="L685" s="59">
        <f t="shared" si="143"/>
        <v>336.30523786876716</v>
      </c>
      <c r="M685" s="59">
        <f t="shared" si="143"/>
        <v>326.1050129715104</v>
      </c>
      <c r="N685" s="60">
        <f t="shared" si="143"/>
        <v>243.152764013206</v>
      </c>
      <c r="O685" s="60">
        <f t="shared" si="143"/>
        <v>279.99799999999999</v>
      </c>
      <c r="P685" s="31"/>
      <c r="Q685" s="36" t="s">
        <v>75</v>
      </c>
    </row>
    <row r="686" spans="1:17" s="3" customFormat="1" ht="14.25" x14ac:dyDescent="0.2">
      <c r="B686" s="72"/>
      <c r="I686" s="61"/>
      <c r="J686" s="61"/>
      <c r="K686" s="61"/>
      <c r="L686" s="61"/>
      <c r="M686" s="61"/>
      <c r="N686" s="62"/>
      <c r="O686" s="62">
        <f>+O685/E685-1</f>
        <v>0.28751669053288809</v>
      </c>
      <c r="P686" s="31"/>
      <c r="Q686" s="63" t="s">
        <v>76</v>
      </c>
    </row>
    <row r="687" spans="1:17" s="70" customFormat="1" ht="14.25" x14ac:dyDescent="0.2">
      <c r="A687" s="64"/>
      <c r="B687" s="65"/>
      <c r="C687" s="66"/>
      <c r="D687" s="66"/>
      <c r="E687" s="66"/>
      <c r="F687" s="66">
        <f>RATE(F$348-$E$348,,-$E685,F685)</f>
        <v>0.5404105466104675</v>
      </c>
      <c r="G687" s="66">
        <f t="shared" ref="G687:O687" si="144">RATE(G$348-$E$348,,-$E685,G685)</f>
        <v>0.40467188307249019</v>
      </c>
      <c r="H687" s="66">
        <f t="shared" si="144"/>
        <v>0.25148060595801092</v>
      </c>
      <c r="I687" s="66">
        <f t="shared" si="144"/>
        <v>0.17383122575311991</v>
      </c>
      <c r="J687" s="66">
        <f t="shared" si="144"/>
        <v>0.10297345113178964</v>
      </c>
      <c r="K687" s="66">
        <f t="shared" si="144"/>
        <v>9.3462588296165022E-2</v>
      </c>
      <c r="L687" s="66">
        <f t="shared" si="144"/>
        <v>6.4259087249465469E-2</v>
      </c>
      <c r="M687" s="66">
        <f t="shared" si="144"/>
        <v>5.19483740254464E-2</v>
      </c>
      <c r="N687" s="67">
        <f t="shared" si="144"/>
        <v>1.2479759320343937E-2</v>
      </c>
      <c r="O687" s="67">
        <f t="shared" si="144"/>
        <v>2.559356388362543E-2</v>
      </c>
      <c r="P687" s="68"/>
      <c r="Q687" s="69" t="s">
        <v>77</v>
      </c>
    </row>
    <row r="688" spans="1:17" s="3" customFormat="1" ht="14.25" x14ac:dyDescent="0.2">
      <c r="B688" s="55"/>
      <c r="C688" s="56"/>
      <c r="D688" s="56"/>
      <c r="E688" s="56"/>
      <c r="F688" s="56"/>
      <c r="G688" s="56">
        <f t="shared" ref="G688:N688" si="145">+F$651+F688</f>
        <v>12.506</v>
      </c>
      <c r="H688" s="56">
        <f t="shared" si="145"/>
        <v>26.936</v>
      </c>
      <c r="I688" s="56">
        <f t="shared" si="145"/>
        <v>41.366</v>
      </c>
      <c r="J688" s="56">
        <f t="shared" si="145"/>
        <v>55.795999999999999</v>
      </c>
      <c r="K688" s="56">
        <f t="shared" si="145"/>
        <v>70.492000000000004</v>
      </c>
      <c r="L688" s="56">
        <f t="shared" si="145"/>
        <v>80.492000000000004</v>
      </c>
      <c r="M688" s="56">
        <f t="shared" si="145"/>
        <v>88.492000000000004</v>
      </c>
      <c r="N688" s="57">
        <f t="shared" si="145"/>
        <v>96.492000000000004</v>
      </c>
      <c r="O688" s="57">
        <f>+N$651+N688</f>
        <v>105.492</v>
      </c>
      <c r="P688" s="31"/>
      <c r="Q688" s="36" t="s">
        <v>74</v>
      </c>
    </row>
    <row r="689" spans="1:17" s="3" customFormat="1" ht="14.25" x14ac:dyDescent="0.2">
      <c r="B689" s="58"/>
      <c r="C689" s="59"/>
      <c r="D689" s="59"/>
      <c r="E689" s="59"/>
      <c r="F689" s="59">
        <f t="shared" ref="F689:O689" si="146">+F$661+F688</f>
        <v>322.48916969471111</v>
      </c>
      <c r="G689" s="59">
        <f t="shared" si="146"/>
        <v>416.58740562535104</v>
      </c>
      <c r="H689" s="59">
        <f t="shared" si="146"/>
        <v>413.75385505332116</v>
      </c>
      <c r="I689" s="59">
        <f t="shared" si="146"/>
        <v>400.37480665118193</v>
      </c>
      <c r="J689" s="59">
        <f t="shared" si="146"/>
        <v>342.49318537411187</v>
      </c>
      <c r="K689" s="59">
        <f t="shared" si="146"/>
        <v>359.22230694304324</v>
      </c>
      <c r="L689" s="59">
        <f t="shared" si="146"/>
        <v>323.79923786876719</v>
      </c>
      <c r="M689" s="59">
        <f t="shared" si="146"/>
        <v>313.59901297151043</v>
      </c>
      <c r="N689" s="60">
        <f t="shared" si="146"/>
        <v>230.646764013206</v>
      </c>
      <c r="O689" s="60">
        <f t="shared" si="146"/>
        <v>267.49200000000002</v>
      </c>
      <c r="P689" s="31"/>
      <c r="Q689" s="36" t="s">
        <v>75</v>
      </c>
    </row>
    <row r="690" spans="1:17" s="3" customFormat="1" ht="14.25" x14ac:dyDescent="0.2">
      <c r="B690" s="72"/>
      <c r="I690" s="61"/>
      <c r="J690" s="61"/>
      <c r="K690" s="61"/>
      <c r="L690" s="61"/>
      <c r="M690" s="61"/>
      <c r="N690" s="62"/>
      <c r="O690" s="62">
        <f>+O689/F689-1</f>
        <v>-0.17053958663720381</v>
      </c>
      <c r="P690" s="31"/>
      <c r="Q690" s="63" t="s">
        <v>76</v>
      </c>
    </row>
    <row r="691" spans="1:17" s="70" customFormat="1" ht="14.25" x14ac:dyDescent="0.2">
      <c r="A691" s="64"/>
      <c r="B691" s="65"/>
      <c r="C691" s="66"/>
      <c r="D691" s="66"/>
      <c r="E691" s="66"/>
      <c r="F691" s="66"/>
      <c r="G691" s="66">
        <f>RATE(G$348-$F$348,,-$F689,G689)</f>
        <v>0.29178727465396548</v>
      </c>
      <c r="H691" s="66">
        <f t="shared" ref="H691:O691" si="147">RATE(H$348-$F$348,,-$F689,H689)</f>
        <v>0.13269624183126003</v>
      </c>
      <c r="I691" s="66">
        <f t="shared" si="147"/>
        <v>7.4774125720503792E-2</v>
      </c>
      <c r="J691" s="66">
        <f t="shared" si="147"/>
        <v>1.5159305961847407E-2</v>
      </c>
      <c r="K691" s="66">
        <f t="shared" si="147"/>
        <v>2.1808786160210265E-2</v>
      </c>
      <c r="L691" s="66">
        <f t="shared" si="147"/>
        <v>6.7591736276907959E-4</v>
      </c>
      <c r="M691" s="66">
        <f t="shared" si="147"/>
        <v>-3.9855240997952908E-3</v>
      </c>
      <c r="N691" s="67">
        <f t="shared" si="147"/>
        <v>-4.1032190751312161E-2</v>
      </c>
      <c r="O691" s="67">
        <f t="shared" si="147"/>
        <v>-2.0561218970522051E-2</v>
      </c>
      <c r="P691" s="68"/>
      <c r="Q691" s="69" t="s">
        <v>77</v>
      </c>
    </row>
    <row r="692" spans="1:17" s="3" customFormat="1" ht="14.25" x14ac:dyDescent="0.2">
      <c r="B692" s="55"/>
      <c r="C692" s="56"/>
      <c r="D692" s="56"/>
      <c r="E692" s="56"/>
      <c r="F692" s="56"/>
      <c r="G692" s="56"/>
      <c r="H692" s="56">
        <f t="shared" ref="H692:N692" si="148">+G$651+G692</f>
        <v>14.43</v>
      </c>
      <c r="I692" s="56">
        <f t="shared" si="148"/>
        <v>28.86</v>
      </c>
      <c r="J692" s="56">
        <f t="shared" si="148"/>
        <v>43.29</v>
      </c>
      <c r="K692" s="56">
        <f t="shared" si="148"/>
        <v>57.985999999999997</v>
      </c>
      <c r="L692" s="56">
        <f t="shared" si="148"/>
        <v>67.98599999999999</v>
      </c>
      <c r="M692" s="56">
        <f t="shared" si="148"/>
        <v>75.98599999999999</v>
      </c>
      <c r="N692" s="57">
        <f t="shared" si="148"/>
        <v>83.98599999999999</v>
      </c>
      <c r="O692" s="57">
        <f>+N$651+N692</f>
        <v>92.98599999999999</v>
      </c>
      <c r="P692" s="31"/>
      <c r="Q692" s="36" t="s">
        <v>74</v>
      </c>
    </row>
    <row r="693" spans="1:17" s="3" customFormat="1" ht="14.25" x14ac:dyDescent="0.2">
      <c r="B693" s="58"/>
      <c r="C693" s="59"/>
      <c r="D693" s="59"/>
      <c r="E693" s="59"/>
      <c r="F693" s="59"/>
      <c r="G693" s="59">
        <f t="shared" ref="G693:O693" si="149">+G$661+G692</f>
        <v>404.08140562535107</v>
      </c>
      <c r="H693" s="59">
        <f t="shared" si="149"/>
        <v>401.24785505332119</v>
      </c>
      <c r="I693" s="59">
        <f t="shared" si="149"/>
        <v>387.86880665118196</v>
      </c>
      <c r="J693" s="59">
        <f t="shared" si="149"/>
        <v>329.9871853741119</v>
      </c>
      <c r="K693" s="59">
        <f t="shared" si="149"/>
        <v>346.71630694304321</v>
      </c>
      <c r="L693" s="59">
        <f t="shared" si="149"/>
        <v>311.29323786876716</v>
      </c>
      <c r="M693" s="59">
        <f t="shared" si="149"/>
        <v>301.0930129715104</v>
      </c>
      <c r="N693" s="60">
        <f t="shared" si="149"/>
        <v>218.140764013206</v>
      </c>
      <c r="O693" s="60">
        <f t="shared" si="149"/>
        <v>254.98599999999999</v>
      </c>
      <c r="P693" s="31"/>
      <c r="Q693" s="36" t="s">
        <v>75</v>
      </c>
    </row>
    <row r="694" spans="1:17" s="3" customFormat="1" ht="14.25" x14ac:dyDescent="0.2">
      <c r="B694" s="72"/>
      <c r="I694" s="61"/>
      <c r="J694" s="61"/>
      <c r="K694" s="61"/>
      <c r="L694" s="61"/>
      <c r="M694" s="61"/>
      <c r="N694" s="62"/>
      <c r="O694" s="62">
        <f>+O693/G693-1</f>
        <v>-0.36897368587058088</v>
      </c>
      <c r="P694" s="31"/>
      <c r="Q694" s="63" t="s">
        <v>76</v>
      </c>
    </row>
    <row r="695" spans="1:17" s="70" customFormat="1" ht="14.25" x14ac:dyDescent="0.2">
      <c r="A695" s="64"/>
      <c r="B695" s="65"/>
      <c r="C695" s="66"/>
      <c r="D695" s="66"/>
      <c r="E695" s="66"/>
      <c r="F695" s="66"/>
      <c r="G695" s="66"/>
      <c r="H695" s="66">
        <f>RATE(H$348-$G$348,,-$G693,H693)</f>
        <v>-7.0123260624791565E-3</v>
      </c>
      <c r="I695" s="66">
        <f t="shared" ref="I695:O695" si="150">RATE(I$348-$G$348,,-$G693,I693)</f>
        <v>-2.0266419332518004E-2</v>
      </c>
      <c r="J695" s="66">
        <f t="shared" si="150"/>
        <v>-6.5291763651494347E-2</v>
      </c>
      <c r="K695" s="66">
        <f t="shared" si="150"/>
        <v>-3.7554047461522917E-2</v>
      </c>
      <c r="L695" s="66">
        <f t="shared" si="150"/>
        <v>-5.0838390500650053E-2</v>
      </c>
      <c r="M695" s="66">
        <f t="shared" si="150"/>
        <v>-4.7850153147475719E-2</v>
      </c>
      <c r="N695" s="67">
        <f t="shared" si="150"/>
        <v>-8.4301366191555399E-2</v>
      </c>
      <c r="O695" s="67">
        <f t="shared" si="150"/>
        <v>-5.5926224974531029E-2</v>
      </c>
      <c r="P695" s="68"/>
      <c r="Q695" s="69" t="s">
        <v>77</v>
      </c>
    </row>
    <row r="696" spans="1:17" s="3" customFormat="1" ht="14.25" x14ac:dyDescent="0.2">
      <c r="B696" s="55"/>
      <c r="C696" s="56"/>
      <c r="D696" s="56"/>
      <c r="E696" s="56"/>
      <c r="F696" s="56"/>
      <c r="G696" s="56"/>
      <c r="H696" s="56"/>
      <c r="I696" s="56">
        <f t="shared" ref="I696:N696" si="151">+H$651+H696</f>
        <v>14.43</v>
      </c>
      <c r="J696" s="56">
        <f t="shared" si="151"/>
        <v>28.86</v>
      </c>
      <c r="K696" s="56">
        <f t="shared" si="151"/>
        <v>43.555999999999997</v>
      </c>
      <c r="L696" s="56">
        <f t="shared" si="151"/>
        <v>53.555999999999997</v>
      </c>
      <c r="M696" s="56">
        <f t="shared" si="151"/>
        <v>61.555999999999997</v>
      </c>
      <c r="N696" s="57">
        <f t="shared" si="151"/>
        <v>69.555999999999997</v>
      </c>
      <c r="O696" s="57">
        <f>+N$651+N696</f>
        <v>78.555999999999997</v>
      </c>
      <c r="P696" s="31"/>
      <c r="Q696" s="36" t="s">
        <v>74</v>
      </c>
    </row>
    <row r="697" spans="1:17" s="3" customFormat="1" ht="14.25" x14ac:dyDescent="0.2">
      <c r="B697" s="58"/>
      <c r="C697" s="59"/>
      <c r="D697" s="59"/>
      <c r="E697" s="59"/>
      <c r="F697" s="59"/>
      <c r="G697" s="59"/>
      <c r="H697" s="59">
        <f t="shared" ref="H697:O697" si="152">+H$661+H696</f>
        <v>386.81785505332118</v>
      </c>
      <c r="I697" s="59">
        <f t="shared" si="152"/>
        <v>373.43880665118195</v>
      </c>
      <c r="J697" s="59">
        <f t="shared" si="152"/>
        <v>315.5571853741119</v>
      </c>
      <c r="K697" s="59">
        <f t="shared" si="152"/>
        <v>332.2863069430432</v>
      </c>
      <c r="L697" s="59">
        <f t="shared" si="152"/>
        <v>296.86323786876716</v>
      </c>
      <c r="M697" s="59">
        <f t="shared" si="152"/>
        <v>286.6630129715104</v>
      </c>
      <c r="N697" s="60">
        <f t="shared" si="152"/>
        <v>203.71076401320602</v>
      </c>
      <c r="O697" s="60">
        <f t="shared" si="152"/>
        <v>240.55599999999998</v>
      </c>
      <c r="P697" s="31"/>
      <c r="Q697" s="36" t="s">
        <v>75</v>
      </c>
    </row>
    <row r="698" spans="1:17" s="3" customFormat="1" ht="14.25" x14ac:dyDescent="0.2">
      <c r="B698" s="72"/>
      <c r="I698" s="61"/>
      <c r="J698" s="61"/>
      <c r="K698" s="61"/>
      <c r="L698" s="61"/>
      <c r="M698" s="61"/>
      <c r="N698" s="62"/>
      <c r="O698" s="62">
        <f>+O697/H697-1</f>
        <v>-0.37811557337020973</v>
      </c>
      <c r="P698" s="31"/>
      <c r="Q698" s="63" t="s">
        <v>76</v>
      </c>
    </row>
    <row r="699" spans="1:17" s="70" customFormat="1" ht="14.25" x14ac:dyDescent="0.2">
      <c r="A699" s="64"/>
      <c r="B699" s="65"/>
      <c r="C699" s="66"/>
      <c r="D699" s="66"/>
      <c r="E699" s="66"/>
      <c r="F699" s="66"/>
      <c r="G699" s="66"/>
      <c r="H699" s="66"/>
      <c r="I699" s="66">
        <f t="shared" ref="I699:O699" si="153">RATE(I$348-$H$348,,-$H697,I697)</f>
        <v>-3.4587463394871017E-2</v>
      </c>
      <c r="J699" s="66">
        <f t="shared" si="153"/>
        <v>-9.6796148946088137E-2</v>
      </c>
      <c r="K699" s="66">
        <f t="shared" si="153"/>
        <v>-4.9390877825089559E-2</v>
      </c>
      <c r="L699" s="66">
        <f t="shared" si="153"/>
        <v>-6.402881881999388E-2</v>
      </c>
      <c r="M699" s="66">
        <f t="shared" si="153"/>
        <v>-5.8168894193680355E-2</v>
      </c>
      <c r="N699" s="67">
        <f t="shared" si="153"/>
        <v>-0.10136241752522177</v>
      </c>
      <c r="O699" s="67">
        <f t="shared" si="153"/>
        <v>-6.5606186298462585E-2</v>
      </c>
      <c r="P699" s="68"/>
      <c r="Q699" s="69" t="s">
        <v>77</v>
      </c>
    </row>
    <row r="700" spans="1:17" s="3" customFormat="1" ht="14.25" x14ac:dyDescent="0.2">
      <c r="B700" s="55"/>
      <c r="C700" s="56"/>
      <c r="D700" s="56"/>
      <c r="E700" s="56"/>
      <c r="F700" s="56"/>
      <c r="G700" s="56"/>
      <c r="H700" s="56"/>
      <c r="I700" s="56"/>
      <c r="J700" s="56">
        <f t="shared" ref="J700:O700" si="154">+I$651+I700</f>
        <v>14.43</v>
      </c>
      <c r="K700" s="56">
        <f t="shared" si="154"/>
        <v>29.125999999999998</v>
      </c>
      <c r="L700" s="56">
        <f t="shared" si="154"/>
        <v>39.125999999999998</v>
      </c>
      <c r="M700" s="56">
        <f t="shared" si="154"/>
        <v>47.125999999999998</v>
      </c>
      <c r="N700" s="57">
        <f t="shared" si="154"/>
        <v>55.125999999999998</v>
      </c>
      <c r="O700" s="57">
        <f t="shared" si="154"/>
        <v>64.126000000000005</v>
      </c>
      <c r="P700" s="31"/>
      <c r="Q700" s="36" t="s">
        <v>74</v>
      </c>
    </row>
    <row r="701" spans="1:17" s="3" customFormat="1" ht="14.25" x14ac:dyDescent="0.2">
      <c r="B701" s="58"/>
      <c r="C701" s="59"/>
      <c r="D701" s="59"/>
      <c r="E701" s="59"/>
      <c r="F701" s="59"/>
      <c r="G701" s="59"/>
      <c r="H701" s="59"/>
      <c r="I701" s="59">
        <f t="shared" ref="I701:O701" si="155">+I$661+I700</f>
        <v>359.00880665118194</v>
      </c>
      <c r="J701" s="59">
        <f t="shared" si="155"/>
        <v>301.12718537411189</v>
      </c>
      <c r="K701" s="59">
        <f t="shared" si="155"/>
        <v>317.85630694304319</v>
      </c>
      <c r="L701" s="59">
        <f t="shared" si="155"/>
        <v>282.43323786876715</v>
      </c>
      <c r="M701" s="59">
        <f t="shared" si="155"/>
        <v>272.23301297151039</v>
      </c>
      <c r="N701" s="60">
        <f t="shared" si="155"/>
        <v>189.28076401320601</v>
      </c>
      <c r="O701" s="60">
        <f t="shared" si="155"/>
        <v>226.126</v>
      </c>
      <c r="P701" s="31"/>
      <c r="Q701" s="36" t="s">
        <v>75</v>
      </c>
    </row>
    <row r="702" spans="1:17" s="3" customFormat="1" ht="14.25" x14ac:dyDescent="0.2">
      <c r="B702" s="72"/>
      <c r="I702" s="61"/>
      <c r="J702" s="61"/>
      <c r="K702" s="61"/>
      <c r="L702" s="61"/>
      <c r="M702" s="61"/>
      <c r="N702" s="62"/>
      <c r="O702" s="62">
        <f>+O701/I701-1</f>
        <v>-0.37013801385739475</v>
      </c>
      <c r="P702" s="31"/>
      <c r="Q702" s="63" t="s">
        <v>76</v>
      </c>
    </row>
    <row r="703" spans="1:17" s="70" customFormat="1" ht="14.25" x14ac:dyDescent="0.2">
      <c r="A703" s="64"/>
      <c r="B703" s="65"/>
      <c r="C703" s="66"/>
      <c r="D703" s="66"/>
      <c r="E703" s="66"/>
      <c r="F703" s="66"/>
      <c r="G703" s="66"/>
      <c r="H703" s="66"/>
      <c r="I703" s="66"/>
      <c r="J703" s="66">
        <f t="shared" ref="J703:O703" si="156">RATE(J$348-$I$348,,-$I701,J701)</f>
        <v>-0.16122618778348985</v>
      </c>
      <c r="K703" s="66">
        <f t="shared" si="156"/>
        <v>-5.905797546176899E-2</v>
      </c>
      <c r="L703" s="66">
        <f t="shared" si="156"/>
        <v>-7.6854335809723839E-2</v>
      </c>
      <c r="M703" s="66">
        <f t="shared" si="156"/>
        <v>-6.6833967629772978E-2</v>
      </c>
      <c r="N703" s="67">
        <f t="shared" si="156"/>
        <v>-0.12016694217346471</v>
      </c>
      <c r="O703" s="67">
        <f t="shared" si="156"/>
        <v>-7.4149426932750506E-2</v>
      </c>
      <c r="P703" s="68"/>
      <c r="Q703" s="69" t="s">
        <v>77</v>
      </c>
    </row>
    <row r="704" spans="1:17" s="3" customFormat="1" ht="14.25" x14ac:dyDescent="0.2">
      <c r="B704" s="55"/>
      <c r="C704" s="56"/>
      <c r="D704" s="56"/>
      <c r="E704" s="56"/>
      <c r="F704" s="56"/>
      <c r="G704" s="56"/>
      <c r="H704" s="56"/>
      <c r="I704" s="56"/>
      <c r="J704" s="56"/>
      <c r="K704" s="56">
        <f>+J$651+J704</f>
        <v>14.696</v>
      </c>
      <c r="L704" s="56">
        <f>+K$651+K704</f>
        <v>24.695999999999998</v>
      </c>
      <c r="M704" s="56">
        <f>+L$651+L704</f>
        <v>32.695999999999998</v>
      </c>
      <c r="N704" s="57">
        <f>+M$651+M704</f>
        <v>40.695999999999998</v>
      </c>
      <c r="O704" s="57">
        <f>+N$651+N704</f>
        <v>49.695999999999998</v>
      </c>
      <c r="P704" s="31"/>
      <c r="Q704" s="36" t="s">
        <v>74</v>
      </c>
    </row>
    <row r="705" spans="1:17" s="3" customFormat="1" ht="14.25" x14ac:dyDescent="0.2">
      <c r="B705" s="58"/>
      <c r="C705" s="59"/>
      <c r="D705" s="59"/>
      <c r="E705" s="59"/>
      <c r="F705" s="59"/>
      <c r="G705" s="59"/>
      <c r="H705" s="59"/>
      <c r="I705" s="59"/>
      <c r="J705" s="59">
        <f t="shared" ref="J705:O705" si="157">+J$661+J704</f>
        <v>286.69718537411188</v>
      </c>
      <c r="K705" s="59">
        <f t="shared" si="157"/>
        <v>303.42630694304324</v>
      </c>
      <c r="L705" s="59">
        <f t="shared" si="157"/>
        <v>268.0032378687672</v>
      </c>
      <c r="M705" s="59">
        <f t="shared" si="157"/>
        <v>257.80301297151038</v>
      </c>
      <c r="N705" s="60">
        <f t="shared" si="157"/>
        <v>174.850764013206</v>
      </c>
      <c r="O705" s="60">
        <f t="shared" si="157"/>
        <v>211.696</v>
      </c>
      <c r="P705" s="31"/>
      <c r="Q705" s="36" t="s">
        <v>75</v>
      </c>
    </row>
    <row r="706" spans="1:17" s="3" customFormat="1" ht="14.25" x14ac:dyDescent="0.2">
      <c r="B706" s="72"/>
      <c r="I706" s="61"/>
      <c r="J706" s="61"/>
      <c r="K706" s="61"/>
      <c r="L706" s="61"/>
      <c r="M706" s="61"/>
      <c r="N706" s="62"/>
      <c r="O706" s="62">
        <f>+O705/J705-1</f>
        <v>-0.26160419146160308</v>
      </c>
      <c r="P706" s="31"/>
      <c r="Q706" s="63" t="s">
        <v>76</v>
      </c>
    </row>
    <row r="707" spans="1:17" s="70" customFormat="1" ht="14.25" x14ac:dyDescent="0.2">
      <c r="A707" s="64"/>
      <c r="B707" s="65"/>
      <c r="C707" s="66"/>
      <c r="D707" s="66"/>
      <c r="E707" s="66"/>
      <c r="F707" s="66"/>
      <c r="G707" s="66"/>
      <c r="H707" s="66"/>
      <c r="I707" s="66"/>
      <c r="J707" s="66"/>
      <c r="K707" s="66">
        <f>RATE(K$348-$J$348,,-$J705,K705)</f>
        <v>5.8351188718862072E-2</v>
      </c>
      <c r="L707" s="66">
        <f>RATE(L$348-$J$348,,-$J705,L705)</f>
        <v>-3.3151771514827851E-2</v>
      </c>
      <c r="M707" s="66">
        <f>RATE(M$348-$J$348,,-$J705,M705)</f>
        <v>-3.4790651072013658E-2</v>
      </c>
      <c r="N707" s="67">
        <f>RATE(N$348-$J$348,,-$J705,N705)</f>
        <v>-0.11628744267151125</v>
      </c>
      <c r="O707" s="67">
        <f>RATE(O$348-$J$348,,-$J705,O705)</f>
        <v>-5.885217144724765E-2</v>
      </c>
      <c r="P707" s="68"/>
      <c r="Q707" s="69" t="s">
        <v>77</v>
      </c>
    </row>
    <row r="708" spans="1:17" s="3" customFormat="1" ht="14.25" x14ac:dyDescent="0.2">
      <c r="B708" s="73"/>
      <c r="C708" s="74"/>
      <c r="D708" s="74"/>
      <c r="E708" s="74"/>
      <c r="F708" s="74"/>
      <c r="G708" s="74"/>
      <c r="H708" s="74"/>
      <c r="I708" s="74"/>
      <c r="J708" s="74"/>
      <c r="K708" s="74"/>
      <c r="L708" s="74">
        <f>+K$651+K708</f>
        <v>10</v>
      </c>
      <c r="M708" s="74">
        <f>+L$651+L708</f>
        <v>18</v>
      </c>
      <c r="N708" s="75">
        <f>+M$651+M708</f>
        <v>26</v>
      </c>
      <c r="O708" s="75">
        <f>+N$651+N708</f>
        <v>35</v>
      </c>
      <c r="P708" s="31"/>
      <c r="Q708" s="36" t="s">
        <v>74</v>
      </c>
    </row>
    <row r="709" spans="1:17" s="3" customFormat="1" ht="14.25" x14ac:dyDescent="0.2">
      <c r="B709" s="76"/>
      <c r="C709" s="77"/>
      <c r="D709" s="77"/>
      <c r="E709" s="77"/>
      <c r="F709" s="77"/>
      <c r="G709" s="77"/>
      <c r="H709" s="77"/>
      <c r="I709" s="77"/>
      <c r="J709" s="77"/>
      <c r="K709" s="77">
        <f>+K$661+K708</f>
        <v>288.73030694304322</v>
      </c>
      <c r="L709" s="77">
        <f>+L$661+L708</f>
        <v>253.30723786876717</v>
      </c>
      <c r="M709" s="77">
        <f>+M$661+M708</f>
        <v>243.10701297151041</v>
      </c>
      <c r="N709" s="78">
        <f>+N$661+N708</f>
        <v>160.15476401320601</v>
      </c>
      <c r="O709" s="78">
        <f>+O$661+O708</f>
        <v>197</v>
      </c>
      <c r="P709" s="31"/>
      <c r="Q709" s="36" t="s">
        <v>75</v>
      </c>
    </row>
    <row r="710" spans="1:17" s="3" customFormat="1" ht="14.25" x14ac:dyDescent="0.2">
      <c r="B710" s="72"/>
      <c r="I710" s="61"/>
      <c r="J710" s="61"/>
      <c r="K710" s="61"/>
      <c r="L710" s="61"/>
      <c r="M710" s="61"/>
      <c r="N710" s="62"/>
      <c r="O710" s="62">
        <f>+O709/K709-1</f>
        <v>-0.31770238432620967</v>
      </c>
      <c r="P710" s="31"/>
      <c r="Q710" s="63" t="s">
        <v>76</v>
      </c>
    </row>
    <row r="711" spans="1:17" s="70" customFormat="1" ht="14.25" x14ac:dyDescent="0.2">
      <c r="A711" s="64"/>
      <c r="B711" s="65"/>
      <c r="C711" s="66"/>
      <c r="D711" s="66"/>
      <c r="E711" s="66"/>
      <c r="F711" s="66"/>
      <c r="G711" s="66"/>
      <c r="H711" s="66"/>
      <c r="I711" s="66"/>
      <c r="J711" s="66"/>
      <c r="K711" s="66"/>
      <c r="L711" s="66">
        <f>RATE(L$348-$K$348,,-$K709,L709)</f>
        <v>-0.12268566278795194</v>
      </c>
      <c r="M711" s="66">
        <f>RATE(M$348-$K$348,,-$K709,M709)</f>
        <v>-8.240179074681242E-2</v>
      </c>
      <c r="N711" s="67">
        <f>RATE(N$348-$K$348,,-$K709,N709)</f>
        <v>-0.17835825468466085</v>
      </c>
      <c r="O711" s="67">
        <f>RATE(O$348-$K$348,,-$K709,O709)</f>
        <v>-9.1147380239474315E-2</v>
      </c>
      <c r="P711" s="68"/>
      <c r="Q711" s="69" t="s">
        <v>77</v>
      </c>
    </row>
    <row r="712" spans="1:17" s="3" customFormat="1" ht="14.25" x14ac:dyDescent="0.2">
      <c r="B712" s="73"/>
      <c r="C712" s="74"/>
      <c r="D712" s="74"/>
      <c r="E712" s="74"/>
      <c r="F712" s="74"/>
      <c r="G712" s="74"/>
      <c r="H712" s="74"/>
      <c r="I712" s="74"/>
      <c r="J712" s="74"/>
      <c r="K712" s="74"/>
      <c r="L712" s="74"/>
      <c r="M712" s="74">
        <f>+L$651+L712</f>
        <v>8</v>
      </c>
      <c r="N712" s="75">
        <f>+M$651+M712</f>
        <v>16</v>
      </c>
      <c r="O712" s="75">
        <f>+N$651+N712</f>
        <v>25</v>
      </c>
      <c r="P712" s="31"/>
      <c r="Q712" s="36" t="s">
        <v>74</v>
      </c>
    </row>
    <row r="713" spans="1:17" s="3" customFormat="1" ht="14.25" x14ac:dyDescent="0.2">
      <c r="B713" s="76"/>
      <c r="C713" s="77"/>
      <c r="D713" s="77"/>
      <c r="E713" s="77"/>
      <c r="F713" s="77"/>
      <c r="G713" s="77"/>
      <c r="H713" s="77"/>
      <c r="I713" s="77"/>
      <c r="J713" s="77"/>
      <c r="K713" s="77"/>
      <c r="L713" s="77">
        <f>+L$661+L712</f>
        <v>243.30723786876717</v>
      </c>
      <c r="M713" s="77">
        <f>+M$661+M712</f>
        <v>233.10701297151041</v>
      </c>
      <c r="N713" s="78">
        <f>+N$661+N712</f>
        <v>150.15476401320601</v>
      </c>
      <c r="O713" s="78">
        <f>+O$661+O712</f>
        <v>187</v>
      </c>
      <c r="P713" s="31"/>
      <c r="Q713" s="36" t="s">
        <v>75</v>
      </c>
    </row>
    <row r="714" spans="1:17" s="3" customFormat="1" ht="14.25" x14ac:dyDescent="0.2">
      <c r="B714" s="72"/>
      <c r="I714" s="61"/>
      <c r="J714" s="61"/>
      <c r="K714" s="61"/>
      <c r="L714" s="61"/>
      <c r="M714" s="61"/>
      <c r="N714" s="62"/>
      <c r="O714" s="62">
        <f>+O713/L713-1</f>
        <v>-0.23142442601373681</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-4.1923228370043204E-2</v>
      </c>
      <c r="N715" s="67">
        <f>RATE(N$348-$L$348,,-$L713,N713)</f>
        <v>-0.21441705987249984</v>
      </c>
      <c r="O715" s="67">
        <f>RATE(O$348-$L$348,,-$L713,O713)</f>
        <v>-8.3999889563894828E-2</v>
      </c>
      <c r="P715" s="68"/>
      <c r="Q715" s="69" t="s">
        <v>77</v>
      </c>
    </row>
    <row r="716" spans="1:17" s="3" customFormat="1" ht="14.25" x14ac:dyDescent="0.2">
      <c r="B716" s="73"/>
      <c r="C716" s="74"/>
      <c r="D716" s="74"/>
      <c r="E716" s="74"/>
      <c r="F716" s="74"/>
      <c r="G716" s="74"/>
      <c r="H716" s="74"/>
      <c r="I716" s="74"/>
      <c r="J716" s="74"/>
      <c r="K716" s="74"/>
      <c r="L716" s="74"/>
      <c r="M716" s="74"/>
      <c r="N716" s="75">
        <f>+M$651+M716</f>
        <v>8</v>
      </c>
      <c r="O716" s="75">
        <f>+N$651+N716</f>
        <v>17</v>
      </c>
      <c r="P716" s="31"/>
      <c r="Q716" s="36" t="s">
        <v>74</v>
      </c>
    </row>
    <row r="717" spans="1:17" s="3" customFormat="1" ht="14.25" x14ac:dyDescent="0.2">
      <c r="B717" s="76"/>
      <c r="C717" s="77"/>
      <c r="D717" s="77"/>
      <c r="E717" s="77"/>
      <c r="F717" s="77"/>
      <c r="G717" s="77"/>
      <c r="H717" s="77"/>
      <c r="I717" s="77"/>
      <c r="J717" s="77"/>
      <c r="K717" s="77"/>
      <c r="L717" s="77"/>
      <c r="M717" s="77">
        <f>+M$661+M716</f>
        <v>225.10701297151041</v>
      </c>
      <c r="N717" s="78">
        <f>+N$661+N716</f>
        <v>142.15476401320601</v>
      </c>
      <c r="O717" s="78">
        <f>+O$661+O716</f>
        <v>179</v>
      </c>
      <c r="P717" s="31"/>
      <c r="Q717" s="36" t="s">
        <v>75</v>
      </c>
    </row>
    <row r="718" spans="1:17" s="3" customFormat="1" ht="14.25" x14ac:dyDescent="0.2">
      <c r="B718" s="72"/>
      <c r="I718" s="61"/>
      <c r="J718" s="61"/>
      <c r="K718" s="61"/>
      <c r="L718" s="61"/>
      <c r="M718" s="61"/>
      <c r="N718" s="62"/>
      <c r="O718" s="62">
        <f>+O717/M717-1</f>
        <v>-0.20482264129792227</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-0.36850139790537256</v>
      </c>
      <c r="O719" s="67">
        <f>RATE(O$348-$M$348,,-$M717,O717)</f>
        <v>-0.10827282271836859</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9</v>
      </c>
      <c r="P720" s="31"/>
      <c r="Q720" s="36" t="s">
        <v>74</v>
      </c>
    </row>
    <row r="721" spans="1:17" s="3" customFormat="1" ht="14.25" x14ac:dyDescent="0.2">
      <c r="B721" s="76"/>
      <c r="C721" s="77"/>
      <c r="D721" s="77"/>
      <c r="E721" s="77"/>
      <c r="F721" s="77"/>
      <c r="G721" s="77"/>
      <c r="H721" s="77"/>
      <c r="I721" s="77"/>
      <c r="J721" s="77"/>
      <c r="K721" s="77"/>
      <c r="L721" s="77"/>
      <c r="M721" s="77"/>
      <c r="N721" s="78">
        <f>+N$661+N720</f>
        <v>134.15476401320601</v>
      </c>
      <c r="O721" s="78">
        <f>+O$661+O720</f>
        <v>171</v>
      </c>
      <c r="P721" s="31"/>
      <c r="Q721" s="36" t="s">
        <v>75</v>
      </c>
    </row>
    <row r="722" spans="1:17" s="3" customFormat="1" ht="14.25" x14ac:dyDescent="0.2">
      <c r="B722" s="72"/>
      <c r="I722" s="61"/>
      <c r="J722" s="61"/>
      <c r="K722" s="61"/>
      <c r="L722" s="61"/>
      <c r="M722" s="61"/>
      <c r="N722" s="62"/>
      <c r="O722" s="62">
        <f>+O721/N721-1</f>
        <v>0.27464724236827709</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0.27464724236827703</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205" priority="1204" operator="lessThan">
      <formula>0</formula>
    </cfRule>
  </conditionalFormatting>
  <conditionalFormatting sqref="P583">
    <cfRule type="cellIs" dxfId="1204" priority="1199" operator="lessThan">
      <formula>0</formula>
    </cfRule>
  </conditionalFormatting>
  <conditionalFormatting sqref="B348:N348">
    <cfRule type="cellIs" dxfId="1203" priority="1198" operator="lessThan">
      <formula>0</formula>
    </cfRule>
  </conditionalFormatting>
  <conditionalFormatting sqref="P514:P515">
    <cfRule type="cellIs" dxfId="1202" priority="1200" operator="lessThan">
      <formula>0</formula>
    </cfRule>
  </conditionalFormatting>
  <conditionalFormatting sqref="P523 Q529 Q539:Q545">
    <cfRule type="cellIs" dxfId="1201" priority="1201" operator="lessThan">
      <formula>0</formula>
    </cfRule>
  </conditionalFormatting>
  <conditionalFormatting sqref="P531">
    <cfRule type="cellIs" dxfId="1200" priority="1202" operator="lessThan">
      <formula>0</formula>
    </cfRule>
  </conditionalFormatting>
  <conditionalFormatting sqref="P562">
    <cfRule type="cellIs" dxfId="1199" priority="1203" operator="lessThan">
      <formula>0</formula>
    </cfRule>
  </conditionalFormatting>
  <conditionalFormatting sqref="B348:N348">
    <cfRule type="cellIs" dxfId="1198" priority="1197" operator="lessThan">
      <formula>0</formula>
    </cfRule>
  </conditionalFormatting>
  <conditionalFormatting sqref="Q588">
    <cfRule type="cellIs" dxfId="1197" priority="1182" operator="lessThan">
      <formula>0</formula>
    </cfRule>
  </conditionalFormatting>
  <conditionalFormatting sqref="Q499:Q502">
    <cfRule type="cellIs" dxfId="1196" priority="1196" operator="lessThan">
      <formula>0</formula>
    </cfRule>
  </conditionalFormatting>
  <conditionalFormatting sqref="Q503">
    <cfRule type="cellIs" dxfId="1195" priority="1195" operator="lessThan">
      <formula>0</formula>
    </cfRule>
  </conditionalFormatting>
  <conditionalFormatting sqref="Q503">
    <cfRule type="cellIs" dxfId="1194" priority="1194" operator="lessThan">
      <formula>0</formula>
    </cfRule>
  </conditionalFormatting>
  <conditionalFormatting sqref="B514">
    <cfRule type="cellIs" dxfId="1193" priority="1192" operator="lessThan">
      <formula>0</formula>
    </cfRule>
  </conditionalFormatting>
  <conditionalFormatting sqref="B531">
    <cfRule type="cellIs" dxfId="1192" priority="1191" operator="lessThan">
      <formula>0</formula>
    </cfRule>
  </conditionalFormatting>
  <conditionalFormatting sqref="Q520">
    <cfRule type="cellIs" dxfId="1191" priority="1190" operator="lessThan">
      <formula>0</formula>
    </cfRule>
  </conditionalFormatting>
  <conditionalFormatting sqref="Q520">
    <cfRule type="cellIs" dxfId="1190" priority="1189" operator="lessThan">
      <formula>0</formula>
    </cfRule>
  </conditionalFormatting>
  <conditionalFormatting sqref="Q567">
    <cfRule type="cellIs" dxfId="1189" priority="1184" operator="lessThan">
      <formula>0</formula>
    </cfRule>
  </conditionalFormatting>
  <conditionalFormatting sqref="B523 B515">
    <cfRule type="cellIs" dxfId="1188" priority="1193" operator="lessThan">
      <formula>0</formula>
    </cfRule>
  </conditionalFormatting>
  <conditionalFormatting sqref="Q528">
    <cfRule type="cellIs" dxfId="1187" priority="1187" operator="lessThan">
      <formula>0</formula>
    </cfRule>
  </conditionalFormatting>
  <conditionalFormatting sqref="Q536">
    <cfRule type="cellIs" dxfId="1186" priority="1186" operator="lessThan">
      <formula>0</formula>
    </cfRule>
  </conditionalFormatting>
  <conditionalFormatting sqref="Q536">
    <cfRule type="cellIs" dxfId="1185" priority="1185" operator="lessThan">
      <formula>0</formula>
    </cfRule>
  </conditionalFormatting>
  <conditionalFormatting sqref="P539">
    <cfRule type="cellIs" dxfId="1184" priority="1173" operator="lessThan">
      <formula>0</formula>
    </cfRule>
  </conditionalFormatting>
  <conditionalFormatting sqref="Q528">
    <cfRule type="cellIs" dxfId="1183" priority="1188" operator="lessThan">
      <formula>0</formula>
    </cfRule>
  </conditionalFormatting>
  <conditionalFormatting sqref="Q567">
    <cfRule type="cellIs" dxfId="1182" priority="1183" operator="lessThan">
      <formula>0</formula>
    </cfRule>
  </conditionalFormatting>
  <conditionalFormatting sqref="P584:P587">
    <cfRule type="cellIs" dxfId="1181" priority="1175" operator="lessThan">
      <formula>0</formula>
    </cfRule>
  </conditionalFormatting>
  <conditionalFormatting sqref="P563:P566">
    <cfRule type="cellIs" dxfId="1180" priority="1176" operator="lessThan">
      <formula>0</formula>
    </cfRule>
  </conditionalFormatting>
  <conditionalFormatting sqref="Q366">
    <cfRule type="cellIs" dxfId="1179" priority="1134" operator="lessThan">
      <formula>0</formula>
    </cfRule>
  </conditionalFormatting>
  <conditionalFormatting sqref="Q588">
    <cfRule type="cellIs" dxfId="1178" priority="1181" operator="lessThan">
      <formula>0</formula>
    </cfRule>
  </conditionalFormatting>
  <conditionalFormatting sqref="Q544">
    <cfRule type="cellIs" dxfId="1177" priority="1172" operator="lessThan">
      <formula>0</formula>
    </cfRule>
  </conditionalFormatting>
  <conditionalFormatting sqref="J353:N354 K351:N352">
    <cfRule type="cellIs" dxfId="1176" priority="1161" operator="lessThan">
      <formula>0</formula>
    </cfRule>
  </conditionalFormatting>
  <conditionalFormatting sqref="P516:P519">
    <cfRule type="cellIs" dxfId="1175" priority="1180" operator="lessThan">
      <formula>0</formula>
    </cfRule>
  </conditionalFormatting>
  <conditionalFormatting sqref="P524:P527">
    <cfRule type="cellIs" dxfId="1174" priority="1179" operator="lessThan">
      <formula>0</formula>
    </cfRule>
  </conditionalFormatting>
  <conditionalFormatting sqref="P539:P543">
    <cfRule type="cellIs" dxfId="1173" priority="1178" operator="lessThan">
      <formula>0</formula>
    </cfRule>
  </conditionalFormatting>
  <conditionalFormatting sqref="P532:P535">
    <cfRule type="cellIs" dxfId="1172" priority="1177" operator="lessThan">
      <formula>0</formula>
    </cfRule>
  </conditionalFormatting>
  <conditionalFormatting sqref="Q544">
    <cfRule type="cellIs" dxfId="1171" priority="1171" operator="lessThan">
      <formula>0</formula>
    </cfRule>
  </conditionalFormatting>
  <conditionalFormatting sqref="Q354">
    <cfRule type="cellIs" dxfId="1170" priority="1154" operator="lessThan">
      <formula>0</formula>
    </cfRule>
  </conditionalFormatting>
  <conditionalFormatting sqref="Q540:Q543 B539">
    <cfRule type="cellIs" dxfId="1169" priority="1174" operator="lessThan">
      <formula>0</formula>
    </cfRule>
  </conditionalFormatting>
  <conditionalFormatting sqref="P555:P558">
    <cfRule type="cellIs" dxfId="1168" priority="1166" operator="lessThan">
      <formula>0</formula>
    </cfRule>
  </conditionalFormatting>
  <conditionalFormatting sqref="Q555:Q558 Q560">
    <cfRule type="cellIs" dxfId="1167" priority="1169" operator="lessThan">
      <formula>0</formula>
    </cfRule>
  </conditionalFormatting>
  <conditionalFormatting sqref="Q559">
    <cfRule type="cellIs" dxfId="1166" priority="1168" operator="lessThan">
      <formula>0</formula>
    </cfRule>
  </conditionalFormatting>
  <conditionalFormatting sqref="Q468:Q472">
    <cfRule type="cellIs" dxfId="1165" priority="1165" operator="lessThan">
      <formula>0</formula>
    </cfRule>
  </conditionalFormatting>
  <conditionalFormatting sqref="Q559">
    <cfRule type="cellIs" dxfId="1164" priority="1167" operator="lessThan">
      <formula>0</formula>
    </cfRule>
  </conditionalFormatting>
  <conditionalFormatting sqref="J351">
    <cfRule type="cellIs" dxfId="1163" priority="1160" operator="lessThan">
      <formula>0</formula>
    </cfRule>
  </conditionalFormatting>
  <conditionalFormatting sqref="P540:P543">
    <cfRule type="cellIs" dxfId="1162" priority="1170" operator="lessThan">
      <formula>0</formula>
    </cfRule>
  </conditionalFormatting>
  <conditionalFormatting sqref="P349:Q350 Q351:Q353">
    <cfRule type="cellIs" dxfId="1161" priority="1164" operator="lessThan">
      <formula>0</formula>
    </cfRule>
  </conditionalFormatting>
  <conditionalFormatting sqref="Q396">
    <cfRule type="cellIs" dxfId="1160" priority="1087" operator="lessThan">
      <formula>0</formula>
    </cfRule>
  </conditionalFormatting>
  <conditionalFormatting sqref="B349">
    <cfRule type="cellIs" dxfId="1159" priority="1159" operator="lessThan">
      <formula>0</formula>
    </cfRule>
  </conditionalFormatting>
  <conditionalFormatting sqref="P393:P395">
    <cfRule type="cellIs" dxfId="1158" priority="1091" operator="lessThan">
      <formula>0</formula>
    </cfRule>
  </conditionalFormatting>
  <conditionalFormatting sqref="Q397">
    <cfRule type="cellIs" dxfId="1157" priority="1089" operator="lessThan">
      <formula>0</formula>
    </cfRule>
  </conditionalFormatting>
  <conditionalFormatting sqref="P349:P350">
    <cfRule type="cellIs" dxfId="1156" priority="1163" operator="lessThan">
      <formula>0</formula>
    </cfRule>
  </conditionalFormatting>
  <conditionalFormatting sqref="P351:P354">
    <cfRule type="cellIs" dxfId="1155" priority="1162" operator="lessThan">
      <formula>0</formula>
    </cfRule>
  </conditionalFormatting>
  <conditionalFormatting sqref="C397:M397">
    <cfRule type="cellIs" dxfId="1154" priority="1086" operator="lessThan">
      <formula>0</formula>
    </cfRule>
  </conditionalFormatting>
  <conditionalFormatting sqref="Q355">
    <cfRule type="cellIs" dxfId="1153" priority="1157" operator="lessThan">
      <formula>0</formula>
    </cfRule>
  </conditionalFormatting>
  <conditionalFormatting sqref="P398:Q398 Q399:Q401">
    <cfRule type="cellIs" dxfId="1152" priority="1085" operator="lessThan">
      <formula>0</formula>
    </cfRule>
  </conditionalFormatting>
  <conditionalFormatting sqref="P399:P401">
    <cfRule type="cellIs" dxfId="1151" priority="1083" operator="lessThan">
      <formula>0</formula>
    </cfRule>
  </conditionalFormatting>
  <conditionalFormatting sqref="C357:J357">
    <cfRule type="cellIs" dxfId="1150" priority="1148" operator="lessThan">
      <formula>0</formula>
    </cfRule>
  </conditionalFormatting>
  <conditionalFormatting sqref="H385">
    <cfRule type="cellIs" dxfId="1149" priority="1048" operator="lessThan">
      <formula>0</formula>
    </cfRule>
  </conditionalFormatting>
  <conditionalFormatting sqref="Q402">
    <cfRule type="cellIs" dxfId="1148" priority="1081" operator="lessThan">
      <formula>0</formula>
    </cfRule>
  </conditionalFormatting>
  <conditionalFormatting sqref="B350">
    <cfRule type="cellIs" dxfId="1147" priority="1158" operator="lessThan">
      <formula>0</formula>
    </cfRule>
  </conditionalFormatting>
  <conditionalFormatting sqref="J352">
    <cfRule type="cellIs" dxfId="1146" priority="1155" operator="lessThan">
      <formula>0</formula>
    </cfRule>
  </conditionalFormatting>
  <conditionalFormatting sqref="P355">
    <cfRule type="cellIs" dxfId="1145" priority="1156" operator="lessThan">
      <formula>0</formula>
    </cfRule>
  </conditionalFormatting>
  <conditionalFormatting sqref="P440">
    <cfRule type="cellIs" dxfId="1144" priority="1034" operator="lessThan">
      <formula>0</formula>
    </cfRule>
  </conditionalFormatting>
  <conditionalFormatting sqref="Q354">
    <cfRule type="cellIs" dxfId="1143" priority="1153" operator="lessThan">
      <formula>0</formula>
    </cfRule>
  </conditionalFormatting>
  <conditionalFormatting sqref="P356:Q356 Q357:Q359">
    <cfRule type="cellIs" dxfId="1142" priority="1152" operator="lessThan">
      <formula>0</formula>
    </cfRule>
  </conditionalFormatting>
  <conditionalFormatting sqref="P356">
    <cfRule type="cellIs" dxfId="1141" priority="1151" operator="lessThan">
      <formula>0</formula>
    </cfRule>
  </conditionalFormatting>
  <conditionalFormatting sqref="P357:P360">
    <cfRule type="cellIs" dxfId="1140" priority="1150" operator="lessThan">
      <formula>0</formula>
    </cfRule>
  </conditionalFormatting>
  <conditionalFormatting sqref="I358 K358:N358 C359:M360 K357:M357">
    <cfRule type="cellIs" dxfId="1139" priority="1149" operator="lessThan">
      <formula>0</formula>
    </cfRule>
  </conditionalFormatting>
  <conditionalFormatting sqref="B356">
    <cfRule type="cellIs" dxfId="1138" priority="1146" operator="lessThan">
      <formula>0</formula>
    </cfRule>
  </conditionalFormatting>
  <conditionalFormatting sqref="I357">
    <cfRule type="cellIs" dxfId="1137" priority="1147" operator="lessThan">
      <formula>0</formula>
    </cfRule>
  </conditionalFormatting>
  <conditionalFormatting sqref="Q361">
    <cfRule type="cellIs" dxfId="1136" priority="1145" operator="lessThan">
      <formula>0</formula>
    </cfRule>
  </conditionalFormatting>
  <conditionalFormatting sqref="C358:J358">
    <cfRule type="cellIs" dxfId="1135" priority="1144" operator="lessThan">
      <formula>0</formula>
    </cfRule>
  </conditionalFormatting>
  <conditionalFormatting sqref="Q360">
    <cfRule type="cellIs" dxfId="1134" priority="1143" operator="lessThan">
      <formula>0</formula>
    </cfRule>
  </conditionalFormatting>
  <conditionalFormatting sqref="Q360">
    <cfRule type="cellIs" dxfId="1133" priority="1142" operator="lessThan">
      <formula>0</formula>
    </cfRule>
  </conditionalFormatting>
  <conditionalFormatting sqref="P362:Q362 Q363:Q365">
    <cfRule type="cellIs" dxfId="1132" priority="1141" operator="lessThan">
      <formula>0</formula>
    </cfRule>
  </conditionalFormatting>
  <conditionalFormatting sqref="P362">
    <cfRule type="cellIs" dxfId="1131" priority="1140" operator="lessThan">
      <formula>0</formula>
    </cfRule>
  </conditionalFormatting>
  <conditionalFormatting sqref="J363">
    <cfRule type="cellIs" dxfId="1130" priority="1138" operator="lessThan">
      <formula>0</formula>
    </cfRule>
  </conditionalFormatting>
  <conditionalFormatting sqref="K363:N364 J365:M366">
    <cfRule type="cellIs" dxfId="1129" priority="1139" operator="lessThan">
      <formula>0</formula>
    </cfRule>
  </conditionalFormatting>
  <conditionalFormatting sqref="P368">
    <cfRule type="cellIs" dxfId="1128" priority="1131" operator="lessThan">
      <formula>0</formula>
    </cfRule>
  </conditionalFormatting>
  <conditionalFormatting sqref="Q367">
    <cfRule type="cellIs" dxfId="1127" priority="1136" operator="lessThan">
      <formula>0</formula>
    </cfRule>
  </conditionalFormatting>
  <conditionalFormatting sqref="B362">
    <cfRule type="cellIs" dxfId="1126" priority="1137" operator="lessThan">
      <formula>0</formula>
    </cfRule>
  </conditionalFormatting>
  <conditionalFormatting sqref="P405:P407">
    <cfRule type="cellIs" dxfId="1125" priority="1069" operator="lessThan">
      <formula>0</formula>
    </cfRule>
  </conditionalFormatting>
  <conditionalFormatting sqref="J364">
    <cfRule type="cellIs" dxfId="1124" priority="1135" operator="lessThan">
      <formula>0</formula>
    </cfRule>
  </conditionalFormatting>
  <conditionalFormatting sqref="Q366">
    <cfRule type="cellIs" dxfId="1123" priority="1133" operator="lessThan">
      <formula>0</formula>
    </cfRule>
  </conditionalFormatting>
  <conditionalFormatting sqref="P368:Q368 Q369:Q371">
    <cfRule type="cellIs" dxfId="1122" priority="1132" operator="lessThan">
      <formula>0</formula>
    </cfRule>
  </conditionalFormatting>
  <conditionalFormatting sqref="Q372">
    <cfRule type="cellIs" dxfId="1121" priority="1123" operator="lessThan">
      <formula>0</formula>
    </cfRule>
  </conditionalFormatting>
  <conditionalFormatting sqref="I370 K369:N370 C371:M372">
    <cfRule type="cellIs" dxfId="1120" priority="1130" operator="lessThan">
      <formula>0</formula>
    </cfRule>
  </conditionalFormatting>
  <conditionalFormatting sqref="I369">
    <cfRule type="cellIs" dxfId="1119" priority="1128" operator="lessThan">
      <formula>0</formula>
    </cfRule>
  </conditionalFormatting>
  <conditionalFormatting sqref="C369:J369">
    <cfRule type="cellIs" dxfId="1118" priority="1129" operator="lessThan">
      <formula>0</formula>
    </cfRule>
  </conditionalFormatting>
  <conditionalFormatting sqref="B368">
    <cfRule type="cellIs" dxfId="1117" priority="1127" operator="lessThan">
      <formula>0</formula>
    </cfRule>
  </conditionalFormatting>
  <conditionalFormatting sqref="Q373">
    <cfRule type="cellIs" dxfId="1116" priority="1126" operator="lessThan">
      <formula>0</formula>
    </cfRule>
  </conditionalFormatting>
  <conditionalFormatting sqref="P411:P413">
    <cfRule type="cellIs" dxfId="1115" priority="1062" operator="lessThan">
      <formula>0</formula>
    </cfRule>
  </conditionalFormatting>
  <conditionalFormatting sqref="C370:J370">
    <cfRule type="cellIs" dxfId="1114" priority="1125" operator="lessThan">
      <formula>0</formula>
    </cfRule>
  </conditionalFormatting>
  <conditionalFormatting sqref="Q372">
    <cfRule type="cellIs" dxfId="1113" priority="1124" operator="lessThan">
      <formula>0</formula>
    </cfRule>
  </conditionalFormatting>
  <conditionalFormatting sqref="P374:Q374 Q375:Q377">
    <cfRule type="cellIs" dxfId="1112" priority="1122" operator="lessThan">
      <formula>0</formula>
    </cfRule>
  </conditionalFormatting>
  <conditionalFormatting sqref="P374">
    <cfRule type="cellIs" dxfId="1111" priority="1121" operator="lessThan">
      <formula>0</formula>
    </cfRule>
  </conditionalFormatting>
  <conditionalFormatting sqref="P375:P377">
    <cfRule type="cellIs" dxfId="1110" priority="1120" operator="lessThan">
      <formula>0</formula>
    </cfRule>
  </conditionalFormatting>
  <conditionalFormatting sqref="I376 K375:N376 C377:M378">
    <cfRule type="cellIs" dxfId="1109" priority="1119" operator="lessThan">
      <formula>0</formula>
    </cfRule>
  </conditionalFormatting>
  <conditionalFormatting sqref="I375">
    <cfRule type="cellIs" dxfId="1108" priority="1117" operator="lessThan">
      <formula>0</formula>
    </cfRule>
  </conditionalFormatting>
  <conditionalFormatting sqref="C375:J375">
    <cfRule type="cellIs" dxfId="1107" priority="1118" operator="lessThan">
      <formula>0</formula>
    </cfRule>
  </conditionalFormatting>
  <conditionalFormatting sqref="B374">
    <cfRule type="cellIs" dxfId="1106" priority="1116" operator="lessThan">
      <formula>0</formula>
    </cfRule>
  </conditionalFormatting>
  <conditionalFormatting sqref="Q379">
    <cfRule type="cellIs" dxfId="1105" priority="1115" operator="lessThan">
      <formula>0</formula>
    </cfRule>
  </conditionalFormatting>
  <conditionalFormatting sqref="C376:J376">
    <cfRule type="cellIs" dxfId="1104" priority="1114" operator="lessThan">
      <formula>0</formula>
    </cfRule>
  </conditionalFormatting>
  <conditionalFormatting sqref="Q378">
    <cfRule type="cellIs" dxfId="1103" priority="1113" operator="lessThan">
      <formula>0</formula>
    </cfRule>
  </conditionalFormatting>
  <conditionalFormatting sqref="Q378">
    <cfRule type="cellIs" dxfId="1102" priority="1112" operator="lessThan">
      <formula>0</formula>
    </cfRule>
  </conditionalFormatting>
  <conditionalFormatting sqref="P380:Q380 Q381:Q383">
    <cfRule type="cellIs" dxfId="1101" priority="1111" operator="lessThan">
      <formula>0</formula>
    </cfRule>
  </conditionalFormatting>
  <conditionalFormatting sqref="P380">
    <cfRule type="cellIs" dxfId="1100" priority="1110" operator="lessThan">
      <formula>0</formula>
    </cfRule>
  </conditionalFormatting>
  <conditionalFormatting sqref="P381:P383">
    <cfRule type="cellIs" dxfId="1099" priority="1109" operator="lessThan">
      <formula>0</formula>
    </cfRule>
  </conditionalFormatting>
  <conditionalFormatting sqref="I382 K381:N382 C383:N383 C384:M384">
    <cfRule type="cellIs" dxfId="1098" priority="1108" operator="lessThan">
      <formula>0</formula>
    </cfRule>
  </conditionalFormatting>
  <conditionalFormatting sqref="I381">
    <cfRule type="cellIs" dxfId="1097" priority="1106" operator="lessThan">
      <formula>0</formula>
    </cfRule>
  </conditionalFormatting>
  <conditionalFormatting sqref="C381:J381">
    <cfRule type="cellIs" dxfId="1096" priority="1107" operator="lessThan">
      <formula>0</formula>
    </cfRule>
  </conditionalFormatting>
  <conditionalFormatting sqref="B380">
    <cfRule type="cellIs" dxfId="1095" priority="1105" operator="lessThan">
      <formula>0</formula>
    </cfRule>
  </conditionalFormatting>
  <conditionalFormatting sqref="Q385">
    <cfRule type="cellIs" dxfId="1094" priority="1104" operator="lessThan">
      <formula>0</formula>
    </cfRule>
  </conditionalFormatting>
  <conditionalFormatting sqref="C382:J382">
    <cfRule type="cellIs" dxfId="1093" priority="1103" operator="lessThan">
      <formula>0</formula>
    </cfRule>
  </conditionalFormatting>
  <conditionalFormatting sqref="Q384">
    <cfRule type="cellIs" dxfId="1092" priority="1102" operator="lessThan">
      <formula>0</formula>
    </cfRule>
  </conditionalFormatting>
  <conditionalFormatting sqref="Q384">
    <cfRule type="cellIs" dxfId="1091" priority="1101" operator="lessThan">
      <formula>0</formula>
    </cfRule>
  </conditionalFormatting>
  <conditionalFormatting sqref="P386:Q386 Q387:Q389">
    <cfRule type="cellIs" dxfId="1090" priority="1100" operator="lessThan">
      <formula>0</formula>
    </cfRule>
  </conditionalFormatting>
  <conditionalFormatting sqref="P386">
    <cfRule type="cellIs" dxfId="1089" priority="1099" operator="lessThan">
      <formula>0</formula>
    </cfRule>
  </conditionalFormatting>
  <conditionalFormatting sqref="P387:P389">
    <cfRule type="cellIs" dxfId="1088" priority="1098" operator="lessThan">
      <formula>0</formula>
    </cfRule>
  </conditionalFormatting>
  <conditionalFormatting sqref="B386">
    <cfRule type="cellIs" dxfId="1087" priority="1097" operator="lessThan">
      <formula>0</formula>
    </cfRule>
  </conditionalFormatting>
  <conditionalFormatting sqref="Q391">
    <cfRule type="cellIs" dxfId="1086" priority="1096" operator="lessThan">
      <formula>0</formula>
    </cfRule>
  </conditionalFormatting>
  <conditionalFormatting sqref="Q390">
    <cfRule type="cellIs" dxfId="1085" priority="1095" operator="lessThan">
      <formula>0</formula>
    </cfRule>
  </conditionalFormatting>
  <conditionalFormatting sqref="Q390">
    <cfRule type="cellIs" dxfId="1084" priority="1094" operator="lessThan">
      <formula>0</formula>
    </cfRule>
  </conditionalFormatting>
  <conditionalFormatting sqref="P392:Q392 Q393:Q395">
    <cfRule type="cellIs" dxfId="1083" priority="1093" operator="lessThan">
      <formula>0</formula>
    </cfRule>
  </conditionalFormatting>
  <conditionalFormatting sqref="P392">
    <cfRule type="cellIs" dxfId="1082" priority="1092" operator="lessThan">
      <formula>0</formula>
    </cfRule>
  </conditionalFormatting>
  <conditionalFormatting sqref="H397">
    <cfRule type="cellIs" dxfId="1081" priority="1051" operator="lessThan">
      <formula>0</formula>
    </cfRule>
  </conditionalFormatting>
  <conditionalFormatting sqref="B392">
    <cfRule type="cellIs" dxfId="1080" priority="1090" operator="lessThan">
      <formula>0</formula>
    </cfRule>
  </conditionalFormatting>
  <conditionalFormatting sqref="H378">
    <cfRule type="cellIs" dxfId="1079" priority="1047" operator="lessThan">
      <formula>0</formula>
    </cfRule>
  </conditionalFormatting>
  <conditionalFormatting sqref="Q396">
    <cfRule type="cellIs" dxfId="1078" priority="1088" operator="lessThan">
      <formula>0</formula>
    </cfRule>
  </conditionalFormatting>
  <conditionalFormatting sqref="H360">
    <cfRule type="cellIs" dxfId="1077" priority="1045" operator="lessThan">
      <formula>0</formula>
    </cfRule>
  </conditionalFormatting>
  <conditionalFormatting sqref="H361">
    <cfRule type="cellIs" dxfId="1076" priority="1044" operator="lessThan">
      <formula>0</formula>
    </cfRule>
  </conditionalFormatting>
  <conditionalFormatting sqref="P398">
    <cfRule type="cellIs" dxfId="1075" priority="1084" operator="lessThan">
      <formula>0</formula>
    </cfRule>
  </conditionalFormatting>
  <conditionalFormatting sqref="Q438">
    <cfRule type="cellIs" dxfId="1074" priority="1037" operator="lessThan">
      <formula>0</formula>
    </cfRule>
  </conditionalFormatting>
  <conditionalFormatting sqref="H372">
    <cfRule type="cellIs" dxfId="1073" priority="1043" operator="lessThan">
      <formula>0</formula>
    </cfRule>
  </conditionalFormatting>
  <conditionalFormatting sqref="Q402">
    <cfRule type="cellIs" dxfId="1072" priority="1082" operator="lessThan">
      <formula>0</formula>
    </cfRule>
  </conditionalFormatting>
  <conditionalFormatting sqref="P440:Q440 Q441:Q443">
    <cfRule type="cellIs" dxfId="1071" priority="1035" operator="lessThan">
      <formula>0</formula>
    </cfRule>
  </conditionalFormatting>
  <conditionalFormatting sqref="C391:M391">
    <cfRule type="cellIs" dxfId="1070" priority="1080" operator="lessThan">
      <formula>0</formula>
    </cfRule>
  </conditionalFormatting>
  <conditionalFormatting sqref="C385:M385">
    <cfRule type="cellIs" dxfId="1069" priority="1079" operator="lessThan">
      <formula>0</formula>
    </cfRule>
  </conditionalFormatting>
  <conditionalFormatting sqref="C379:M379">
    <cfRule type="cellIs" dxfId="1068" priority="1078" operator="lessThan">
      <formula>0</formula>
    </cfRule>
  </conditionalFormatting>
  <conditionalFormatting sqref="C373:M373">
    <cfRule type="cellIs" dxfId="1067" priority="1077" operator="lessThan">
      <formula>0</formula>
    </cfRule>
  </conditionalFormatting>
  <conditionalFormatting sqref="J367:M367">
    <cfRule type="cellIs" dxfId="1066" priority="1076" operator="lessThan">
      <formula>0</formula>
    </cfRule>
  </conditionalFormatting>
  <conditionalFormatting sqref="C361:M361">
    <cfRule type="cellIs" dxfId="1065" priority="1075" operator="lessThan">
      <formula>0</formula>
    </cfRule>
  </conditionalFormatting>
  <conditionalFormatting sqref="J355:N355">
    <cfRule type="cellIs" dxfId="1064" priority="1074" operator="lessThan">
      <formula>0</formula>
    </cfRule>
  </conditionalFormatting>
  <conditionalFormatting sqref="B398">
    <cfRule type="cellIs" dxfId="1063" priority="1073" operator="lessThan">
      <formula>0</formula>
    </cfRule>
  </conditionalFormatting>
  <conditionalFormatting sqref="B403">
    <cfRule type="cellIs" dxfId="1062" priority="1072" operator="lessThan">
      <formula>0</formula>
    </cfRule>
  </conditionalFormatting>
  <conditionalFormatting sqref="Q408">
    <cfRule type="cellIs" dxfId="1061" priority="1066" operator="lessThan">
      <formula>0</formula>
    </cfRule>
  </conditionalFormatting>
  <conditionalFormatting sqref="Q409">
    <cfRule type="cellIs" dxfId="1060" priority="1068" operator="lessThan">
      <formula>0</formula>
    </cfRule>
  </conditionalFormatting>
  <conditionalFormatting sqref="P404:Q404 Q405:Q407">
    <cfRule type="cellIs" dxfId="1059" priority="1071" operator="lessThan">
      <formula>0</formula>
    </cfRule>
  </conditionalFormatting>
  <conditionalFormatting sqref="P404">
    <cfRule type="cellIs" dxfId="1058" priority="1070" operator="lessThan">
      <formula>0</formula>
    </cfRule>
  </conditionalFormatting>
  <conditionalFormatting sqref="Q408">
    <cfRule type="cellIs" dxfId="1057" priority="1067" operator="lessThan">
      <formula>0</formula>
    </cfRule>
  </conditionalFormatting>
  <conditionalFormatting sqref="B404">
    <cfRule type="cellIs" dxfId="1056" priority="1065" operator="lessThan">
      <formula>0</formula>
    </cfRule>
  </conditionalFormatting>
  <conditionalFormatting sqref="Q414">
    <cfRule type="cellIs" dxfId="1055" priority="1059" operator="lessThan">
      <formula>0</formula>
    </cfRule>
  </conditionalFormatting>
  <conditionalFormatting sqref="Q415">
    <cfRule type="cellIs" dxfId="1054" priority="1061" operator="lessThan">
      <formula>0</formula>
    </cfRule>
  </conditionalFormatting>
  <conditionalFormatting sqref="P410:Q410 Q411:Q413">
    <cfRule type="cellIs" dxfId="1053" priority="1064" operator="lessThan">
      <formula>0</formula>
    </cfRule>
  </conditionalFormatting>
  <conditionalFormatting sqref="P410">
    <cfRule type="cellIs" dxfId="1052" priority="1063" operator="lessThan">
      <formula>0</formula>
    </cfRule>
  </conditionalFormatting>
  <conditionalFormatting sqref="Q414">
    <cfRule type="cellIs" dxfId="1051" priority="1060" operator="lessThan">
      <formula>0</formula>
    </cfRule>
  </conditionalFormatting>
  <conditionalFormatting sqref="B410">
    <cfRule type="cellIs" dxfId="1050" priority="1058" operator="lessThan">
      <formula>0</formula>
    </cfRule>
  </conditionalFormatting>
  <conditionalFormatting sqref="Q432">
    <cfRule type="cellIs" dxfId="1049" priority="1052" operator="lessThan">
      <formula>0</formula>
    </cfRule>
  </conditionalFormatting>
  <conditionalFormatting sqref="P429:P431">
    <cfRule type="cellIs" dxfId="1048" priority="1055" operator="lessThan">
      <formula>0</formula>
    </cfRule>
  </conditionalFormatting>
  <conditionalFormatting sqref="Q433">
    <cfRule type="cellIs" dxfId="1047" priority="1054" operator="lessThan">
      <formula>0</formula>
    </cfRule>
  </conditionalFormatting>
  <conditionalFormatting sqref="P428:Q428 Q429:Q431">
    <cfRule type="cellIs" dxfId="1046" priority="1057" operator="lessThan">
      <formula>0</formula>
    </cfRule>
  </conditionalFormatting>
  <conditionalFormatting sqref="P428">
    <cfRule type="cellIs" dxfId="1045" priority="1056" operator="lessThan">
      <formula>0</formula>
    </cfRule>
  </conditionalFormatting>
  <conditionalFormatting sqref="Q432">
    <cfRule type="cellIs" dxfId="1044" priority="1053" operator="lessThan">
      <formula>0</formula>
    </cfRule>
  </conditionalFormatting>
  <conditionalFormatting sqref="H391">
    <cfRule type="cellIs" dxfId="1043" priority="1050" operator="lessThan">
      <formula>0</formula>
    </cfRule>
  </conditionalFormatting>
  <conditionalFormatting sqref="P435:P437">
    <cfRule type="cellIs" dxfId="1042" priority="1039" operator="lessThan">
      <formula>0</formula>
    </cfRule>
  </conditionalFormatting>
  <conditionalFormatting sqref="Q444">
    <cfRule type="cellIs" dxfId="1041" priority="1031" operator="lessThan">
      <formula>0</formula>
    </cfRule>
  </conditionalFormatting>
  <conditionalFormatting sqref="H384">
    <cfRule type="cellIs" dxfId="1040" priority="1049" operator="lessThan">
      <formula>0</formula>
    </cfRule>
  </conditionalFormatting>
  <conditionalFormatting sqref="H379">
    <cfRule type="cellIs" dxfId="1039" priority="1046" operator="lessThan">
      <formula>0</formula>
    </cfRule>
  </conditionalFormatting>
  <conditionalFormatting sqref="Q438">
    <cfRule type="cellIs" dxfId="1038" priority="1038" operator="lessThan">
      <formula>0</formula>
    </cfRule>
  </conditionalFormatting>
  <conditionalFormatting sqref="H373">
    <cfRule type="cellIs" dxfId="1037" priority="1042" operator="lessThan">
      <formula>0</formula>
    </cfRule>
  </conditionalFormatting>
  <conditionalFormatting sqref="P441:P443">
    <cfRule type="cellIs" dxfId="1036" priority="1033" operator="lessThan">
      <formula>0</formula>
    </cfRule>
  </conditionalFormatting>
  <conditionalFormatting sqref="P434:Q434 Q435:Q437">
    <cfRule type="cellIs" dxfId="1035" priority="1041" operator="lessThan">
      <formula>0</formula>
    </cfRule>
  </conditionalFormatting>
  <conditionalFormatting sqref="P434">
    <cfRule type="cellIs" dxfId="1034" priority="1040" operator="lessThan">
      <formula>0</formula>
    </cfRule>
  </conditionalFormatting>
  <conditionalFormatting sqref="B434">
    <cfRule type="cellIs" dxfId="1033" priority="1036" operator="lessThan">
      <formula>0</formula>
    </cfRule>
  </conditionalFormatting>
  <conditionalFormatting sqref="Q445:Q446">
    <cfRule type="cellIs" dxfId="1032" priority="1027" operator="lessThan">
      <formula>0</formula>
    </cfRule>
  </conditionalFormatting>
  <conditionalFormatting sqref="Q444">
    <cfRule type="cellIs" dxfId="1031" priority="1030" operator="lessThan">
      <formula>0</formula>
    </cfRule>
  </conditionalFormatting>
  <conditionalFormatting sqref="B446">
    <cfRule type="cellIs" dxfId="1030" priority="1026" operator="lessThan">
      <formula>0</formula>
    </cfRule>
  </conditionalFormatting>
  <conditionalFormatting sqref="B440">
    <cfRule type="cellIs" dxfId="1029" priority="1029" operator="lessThan">
      <formula>0</formula>
    </cfRule>
  </conditionalFormatting>
  <conditionalFormatting sqref="P446">
    <cfRule type="cellIs" dxfId="1028" priority="1032" operator="lessThan">
      <formula>0</formula>
    </cfRule>
  </conditionalFormatting>
  <conditionalFormatting sqref="B447">
    <cfRule type="cellIs" dxfId="1027" priority="1025" operator="lessThan">
      <formula>0</formula>
    </cfRule>
  </conditionalFormatting>
  <conditionalFormatting sqref="Q439">
    <cfRule type="cellIs" dxfId="1026" priority="1028" operator="lessThan">
      <formula>0</formula>
    </cfRule>
  </conditionalFormatting>
  <conditionalFormatting sqref="Q448:Q450">
    <cfRule type="cellIs" dxfId="1025" priority="1024" operator="lessThan">
      <formula>0</formula>
    </cfRule>
  </conditionalFormatting>
  <conditionalFormatting sqref="P448:P450">
    <cfRule type="cellIs" dxfId="1024" priority="1023" operator="lessThan">
      <formula>0</formula>
    </cfRule>
  </conditionalFormatting>
  <conditionalFormatting sqref="Q603">
    <cfRule type="cellIs" dxfId="1023" priority="998" operator="lessThan">
      <formula>0</formula>
    </cfRule>
  </conditionalFormatting>
  <conditionalFormatting sqref="B625">
    <cfRule type="cellIs" dxfId="1022" priority="962" operator="lessThan">
      <formula>0</formula>
    </cfRule>
  </conditionalFormatting>
  <conditionalFormatting sqref="P454:P456">
    <cfRule type="cellIs" dxfId="1021" priority="1019" operator="lessThan">
      <formula>0</formula>
    </cfRule>
  </conditionalFormatting>
  <conditionalFormatting sqref="Q457">
    <cfRule type="cellIs" dxfId="1020" priority="1018" operator="lessThan">
      <formula>0</formula>
    </cfRule>
  </conditionalFormatting>
  <conditionalFormatting sqref="Q597">
    <cfRule type="cellIs" dxfId="1019" priority="1007" operator="lessThan">
      <formula>0</formula>
    </cfRule>
  </conditionalFormatting>
  <conditionalFormatting sqref="Q451">
    <cfRule type="cellIs" dxfId="1018" priority="1022" operator="lessThan">
      <formula>0</formula>
    </cfRule>
  </conditionalFormatting>
  <conditionalFormatting sqref="Q451">
    <cfRule type="cellIs" dxfId="1017" priority="1021" operator="lessThan">
      <formula>0</formula>
    </cfRule>
  </conditionalFormatting>
  <conditionalFormatting sqref="Q457">
    <cfRule type="cellIs" dxfId="1016" priority="1017" operator="lessThan">
      <formula>0</formula>
    </cfRule>
  </conditionalFormatting>
  <conditionalFormatting sqref="J593:N595 J596:M596">
    <cfRule type="cellIs" dxfId="1015" priority="1011" operator="lessThan">
      <formula>0</formula>
    </cfRule>
  </conditionalFormatting>
  <conditionalFormatting sqref="B453">
    <cfRule type="cellIs" dxfId="1014" priority="1015" operator="lessThan">
      <formula>0</formula>
    </cfRule>
  </conditionalFormatting>
  <conditionalFormatting sqref="P599:P602">
    <cfRule type="cellIs" dxfId="1013" priority="1004" operator="lessThan">
      <formula>0</formula>
    </cfRule>
  </conditionalFormatting>
  <conditionalFormatting sqref="Q454:Q456">
    <cfRule type="cellIs" dxfId="1012" priority="1020" operator="lessThan">
      <formula>0</formula>
    </cfRule>
  </conditionalFormatting>
  <conditionalFormatting sqref="Q593:Q595">
    <cfRule type="cellIs" dxfId="1011" priority="1014" operator="lessThan">
      <formula>0</formula>
    </cfRule>
  </conditionalFormatting>
  <conditionalFormatting sqref="Q596">
    <cfRule type="cellIs" dxfId="1010" priority="1009" operator="lessThan">
      <formula>0</formula>
    </cfRule>
  </conditionalFormatting>
  <conditionalFormatting sqref="Q452">
    <cfRule type="cellIs" dxfId="1009" priority="1016" operator="lessThan">
      <formula>0</formula>
    </cfRule>
  </conditionalFormatting>
  <conditionalFormatting sqref="B592">
    <cfRule type="cellIs" dxfId="1008" priority="1006" operator="lessThan">
      <formula>0</formula>
    </cfRule>
  </conditionalFormatting>
  <conditionalFormatting sqref="P593:P595">
    <cfRule type="cellIs" dxfId="1007" priority="1013" operator="lessThan">
      <formula>0</formula>
    </cfRule>
  </conditionalFormatting>
  <conditionalFormatting sqref="J594">
    <cfRule type="cellIs" dxfId="1006" priority="1010" operator="lessThan">
      <formula>0</formula>
    </cfRule>
  </conditionalFormatting>
  <conditionalFormatting sqref="Q602">
    <cfRule type="cellIs" dxfId="1005" priority="999" operator="lessThan">
      <formula>0</formula>
    </cfRule>
  </conditionalFormatting>
  <conditionalFormatting sqref="J595:N595 K593:N594 J596:M596">
    <cfRule type="cellIs" dxfId="1004" priority="1012" operator="lessThan">
      <formula>0</formula>
    </cfRule>
  </conditionalFormatting>
  <conditionalFormatting sqref="Q596">
    <cfRule type="cellIs" dxfId="1003" priority="1008" operator="lessThan">
      <formula>0</formula>
    </cfRule>
  </conditionalFormatting>
  <conditionalFormatting sqref="J599:N599 J601:N602 J600:M600">
    <cfRule type="cellIs" dxfId="1002" priority="1002" operator="lessThan">
      <formula>0</formula>
    </cfRule>
  </conditionalFormatting>
  <conditionalFormatting sqref="P616:P619">
    <cfRule type="cellIs" dxfId="1001" priority="996" operator="lessThan">
      <formula>0</formula>
    </cfRule>
  </conditionalFormatting>
  <conditionalFormatting sqref="Q602">
    <cfRule type="cellIs" dxfId="1000" priority="1000" operator="lessThan">
      <formula>0</formula>
    </cfRule>
  </conditionalFormatting>
  <conditionalFormatting sqref="J600">
    <cfRule type="cellIs" dxfId="999" priority="1001" operator="lessThan">
      <formula>0</formula>
    </cfRule>
  </conditionalFormatting>
  <conditionalFormatting sqref="J601:N602 K599:N599 K600:M600">
    <cfRule type="cellIs" dxfId="998" priority="1003" operator="lessThan">
      <formula>0</formula>
    </cfRule>
  </conditionalFormatting>
  <conditionalFormatting sqref="Q599:Q601">
    <cfRule type="cellIs" dxfId="997" priority="1005" operator="lessThan">
      <formula>0</formula>
    </cfRule>
  </conditionalFormatting>
  <conditionalFormatting sqref="Q629">
    <cfRule type="cellIs" dxfId="996" priority="966" operator="lessThan">
      <formula>0</formula>
    </cfRule>
  </conditionalFormatting>
  <conditionalFormatting sqref="I626">
    <cfRule type="cellIs" dxfId="995" priority="969" operator="lessThan">
      <formula>0</formula>
    </cfRule>
  </conditionalFormatting>
  <conditionalFormatting sqref="C616:N619">
    <cfRule type="cellIs" dxfId="994" priority="994" operator="lessThan">
      <formula>0</formula>
    </cfRule>
  </conditionalFormatting>
  <conditionalFormatting sqref="Q619">
    <cfRule type="cellIs" dxfId="993" priority="990" operator="lessThan">
      <formula>0</formula>
    </cfRule>
  </conditionalFormatting>
  <conditionalFormatting sqref="I616">
    <cfRule type="cellIs" dxfId="992" priority="993" operator="lessThan">
      <formula>0</formula>
    </cfRule>
  </conditionalFormatting>
  <conditionalFormatting sqref="H621:H624">
    <cfRule type="cellIs" dxfId="991" priority="976" operator="lessThan">
      <formula>0</formula>
    </cfRule>
  </conditionalFormatting>
  <conditionalFormatting sqref="Q619">
    <cfRule type="cellIs" dxfId="990" priority="991" operator="lessThan">
      <formula>0</formula>
    </cfRule>
  </conditionalFormatting>
  <conditionalFormatting sqref="H616">
    <cfRule type="cellIs" dxfId="989" priority="987" operator="lessThan">
      <formula>0</formula>
    </cfRule>
  </conditionalFormatting>
  <conditionalFormatting sqref="H616:H619">
    <cfRule type="cellIs" dxfId="988" priority="988" operator="lessThan">
      <formula>0</formula>
    </cfRule>
  </conditionalFormatting>
  <conditionalFormatting sqref="C617:J617">
    <cfRule type="cellIs" dxfId="987" priority="992" operator="lessThan">
      <formula>0</formula>
    </cfRule>
  </conditionalFormatting>
  <conditionalFormatting sqref="H617:H619">
    <cfRule type="cellIs" dxfId="986" priority="989" operator="lessThan">
      <formula>0</formula>
    </cfRule>
  </conditionalFormatting>
  <conditionalFormatting sqref="I617 K616:N617 C618:N619">
    <cfRule type="cellIs" dxfId="985" priority="995" operator="lessThan">
      <formula>0</formula>
    </cfRule>
  </conditionalFormatting>
  <conditionalFormatting sqref="Q616:Q618">
    <cfRule type="cellIs" dxfId="984" priority="997" operator="lessThan">
      <formula>0</formula>
    </cfRule>
  </conditionalFormatting>
  <conditionalFormatting sqref="B615">
    <cfRule type="cellIs" dxfId="983" priority="986" operator="lessThan">
      <formula>0</formula>
    </cfRule>
  </conditionalFormatting>
  <conditionalFormatting sqref="Q624">
    <cfRule type="cellIs" dxfId="982" priority="978" operator="lessThan">
      <formula>0</formula>
    </cfRule>
  </conditionalFormatting>
  <conditionalFormatting sqref="I621">
    <cfRule type="cellIs" dxfId="981" priority="981" operator="lessThan">
      <formula>0</formula>
    </cfRule>
  </conditionalFormatting>
  <conditionalFormatting sqref="C621:N624">
    <cfRule type="cellIs" dxfId="980" priority="982" operator="lessThan">
      <formula>0</formula>
    </cfRule>
  </conditionalFormatting>
  <conditionalFormatting sqref="Q624">
    <cfRule type="cellIs" dxfId="979" priority="979" operator="lessThan">
      <formula>0</formula>
    </cfRule>
  </conditionalFormatting>
  <conditionalFormatting sqref="H621">
    <cfRule type="cellIs" dxfId="978" priority="975" operator="lessThan">
      <formula>0</formula>
    </cfRule>
  </conditionalFormatting>
  <conditionalFormatting sqref="P621:P624">
    <cfRule type="cellIs" dxfId="977" priority="984" operator="lessThan">
      <formula>0</formula>
    </cfRule>
  </conditionalFormatting>
  <conditionalFormatting sqref="C622:J622">
    <cfRule type="cellIs" dxfId="976" priority="980" operator="lessThan">
      <formula>0</formula>
    </cfRule>
  </conditionalFormatting>
  <conditionalFormatting sqref="H622:H624">
    <cfRule type="cellIs" dxfId="975" priority="977" operator="lessThan">
      <formula>0</formula>
    </cfRule>
  </conditionalFormatting>
  <conditionalFormatting sqref="I622 K621:N622 C623:N624">
    <cfRule type="cellIs" dxfId="974" priority="983" operator="lessThan">
      <formula>0</formula>
    </cfRule>
  </conditionalFormatting>
  <conditionalFormatting sqref="Q621:Q623">
    <cfRule type="cellIs" dxfId="973" priority="985" operator="lessThan">
      <formula>0</formula>
    </cfRule>
  </conditionalFormatting>
  <conditionalFormatting sqref="B620">
    <cfRule type="cellIs" dxfId="972" priority="974" operator="lessThan">
      <formula>0</formula>
    </cfRule>
  </conditionalFormatting>
  <conditionalFormatting sqref="C626:N629">
    <cfRule type="cellIs" dxfId="971" priority="970" operator="lessThan">
      <formula>0</formula>
    </cfRule>
  </conditionalFormatting>
  <conditionalFormatting sqref="Q629">
    <cfRule type="cellIs" dxfId="970" priority="967" operator="lessThan">
      <formula>0</formula>
    </cfRule>
  </conditionalFormatting>
  <conditionalFormatting sqref="H626">
    <cfRule type="cellIs" dxfId="969" priority="963" operator="lessThan">
      <formula>0</formula>
    </cfRule>
  </conditionalFormatting>
  <conditionalFormatting sqref="H626:H629">
    <cfRule type="cellIs" dxfId="968" priority="964" operator="lessThan">
      <formula>0</formula>
    </cfRule>
  </conditionalFormatting>
  <conditionalFormatting sqref="P626:P629">
    <cfRule type="cellIs" dxfId="967" priority="972" operator="lessThan">
      <formula>0</formula>
    </cfRule>
  </conditionalFormatting>
  <conditionalFormatting sqref="C627:J627">
    <cfRule type="cellIs" dxfId="966" priority="968" operator="lessThan">
      <formula>0</formula>
    </cfRule>
  </conditionalFormatting>
  <conditionalFormatting sqref="H627:H629">
    <cfRule type="cellIs" dxfId="965" priority="965" operator="lessThan">
      <formula>0</formula>
    </cfRule>
  </conditionalFormatting>
  <conditionalFormatting sqref="I627 K626:N627 C628:N629">
    <cfRule type="cellIs" dxfId="964" priority="971" operator="lessThan">
      <formula>0</formula>
    </cfRule>
  </conditionalFormatting>
  <conditionalFormatting sqref="Q626:Q628">
    <cfRule type="cellIs" dxfId="963" priority="973" operator="lessThan">
      <formula>0</formula>
    </cfRule>
  </conditionalFormatting>
  <conditionalFormatting sqref="C351:I351">
    <cfRule type="cellIs" dxfId="962" priority="959" operator="lessThan">
      <formula>0</formula>
    </cfRule>
  </conditionalFormatting>
  <conditionalFormatting sqref="C353:I354">
    <cfRule type="cellIs" dxfId="961" priority="960" operator="lessThan">
      <formula>0</formula>
    </cfRule>
  </conditionalFormatting>
  <conditionalFormatting sqref="P506:Q506">
    <cfRule type="cellIs" dxfId="960" priority="943" operator="lessThan">
      <formula>0</formula>
    </cfRule>
  </conditionalFormatting>
  <conditionalFormatting sqref="P499:P502">
    <cfRule type="cellIs" dxfId="959" priority="944" operator="lessThan">
      <formula>0</formula>
    </cfRule>
  </conditionalFormatting>
  <conditionalFormatting sqref="Q611:Q613">
    <cfRule type="cellIs" dxfId="958" priority="906" operator="lessThan">
      <formula>0</formula>
    </cfRule>
  </conditionalFormatting>
  <conditionalFormatting sqref="B498">
    <cfRule type="cellIs" dxfId="957" priority="961" operator="lessThan">
      <formula>0</formula>
    </cfRule>
  </conditionalFormatting>
  <conditionalFormatting sqref="N427">
    <cfRule type="cellIs" dxfId="956" priority="680" operator="lessThan">
      <formula>0</formula>
    </cfRule>
  </conditionalFormatting>
  <conditionalFormatting sqref="C352:I352">
    <cfRule type="cellIs" dxfId="955" priority="958" operator="lessThan">
      <formula>0</formula>
    </cfRule>
  </conditionalFormatting>
  <conditionalFormatting sqref="C355:I355">
    <cfRule type="cellIs" dxfId="954" priority="957" operator="lessThan">
      <formula>0</formula>
    </cfRule>
  </conditionalFormatting>
  <conditionalFormatting sqref="C365:I366">
    <cfRule type="cellIs" dxfId="953" priority="956" operator="lessThan">
      <formula>0</formula>
    </cfRule>
  </conditionalFormatting>
  <conditionalFormatting sqref="C363:I363">
    <cfRule type="cellIs" dxfId="952" priority="955" operator="lessThan">
      <formula>0</formula>
    </cfRule>
  </conditionalFormatting>
  <conditionalFormatting sqref="C364:I364">
    <cfRule type="cellIs" dxfId="951" priority="954" operator="lessThan">
      <formula>0</formula>
    </cfRule>
  </conditionalFormatting>
  <conditionalFormatting sqref="C367:I367">
    <cfRule type="cellIs" dxfId="950" priority="953" operator="lessThan">
      <formula>0</formula>
    </cfRule>
  </conditionalFormatting>
  <conditionalFormatting sqref="C593:I596">
    <cfRule type="cellIs" dxfId="949" priority="951" operator="lessThan">
      <formula>0</formula>
    </cfRule>
  </conditionalFormatting>
  <conditionalFormatting sqref="C594:I594">
    <cfRule type="cellIs" dxfId="948" priority="950" operator="lessThan">
      <formula>0</formula>
    </cfRule>
  </conditionalFormatting>
  <conditionalFormatting sqref="C595:I596">
    <cfRule type="cellIs" dxfId="947" priority="952" operator="lessThan">
      <formula>0</formula>
    </cfRule>
  </conditionalFormatting>
  <conditionalFormatting sqref="Q551">
    <cfRule type="cellIs" dxfId="946" priority="932" operator="lessThan">
      <formula>0</formula>
    </cfRule>
  </conditionalFormatting>
  <conditionalFormatting sqref="Q551">
    <cfRule type="cellIs" dxfId="945" priority="933" operator="lessThan">
      <formula>0</formula>
    </cfRule>
  </conditionalFormatting>
  <conditionalFormatting sqref="C599:I602">
    <cfRule type="cellIs" dxfId="944" priority="948" operator="lessThan">
      <formula>0</formula>
    </cfRule>
  </conditionalFormatting>
  <conditionalFormatting sqref="C600:I600">
    <cfRule type="cellIs" dxfId="943" priority="947" operator="lessThan">
      <formula>0</formula>
    </cfRule>
  </conditionalFormatting>
  <conditionalFormatting sqref="C601:I602">
    <cfRule type="cellIs" dxfId="942" priority="949" operator="lessThan">
      <formula>0</formula>
    </cfRule>
  </conditionalFormatting>
  <conditionalFormatting sqref="C461:C464">
    <cfRule type="cellIs" dxfId="941" priority="946" operator="lessThan">
      <formula>0</formula>
    </cfRule>
  </conditionalFormatting>
  <conditionalFormatting sqref="P468:P471">
    <cfRule type="cellIs" dxfId="940" priority="945" operator="lessThan">
      <formula>0</formula>
    </cfRule>
  </conditionalFormatting>
  <conditionalFormatting sqref="Q507:Q510">
    <cfRule type="cellIs" dxfId="939" priority="942" operator="lessThan">
      <formula>0</formula>
    </cfRule>
  </conditionalFormatting>
  <conditionalFormatting sqref="Q511:Q512">
    <cfRule type="cellIs" dxfId="938" priority="941" operator="lessThan">
      <formula>0</formula>
    </cfRule>
  </conditionalFormatting>
  <conditionalFormatting sqref="Q512">
    <cfRule type="cellIs" dxfId="937" priority="940" operator="lessThan">
      <formula>0</formula>
    </cfRule>
  </conditionalFormatting>
  <conditionalFormatting sqref="Q511">
    <cfRule type="cellIs" dxfId="936" priority="939" operator="lessThan">
      <formula>0</formula>
    </cfRule>
  </conditionalFormatting>
  <conditionalFormatting sqref="P507:P510">
    <cfRule type="cellIs" dxfId="935" priority="938" operator="lessThan">
      <formula>0</formula>
    </cfRule>
  </conditionalFormatting>
  <conditionalFormatting sqref="B506">
    <cfRule type="cellIs" dxfId="934" priority="937" operator="lessThan">
      <formula>0</formula>
    </cfRule>
  </conditionalFormatting>
  <conditionalFormatting sqref="C611:N614">
    <cfRule type="cellIs" dxfId="933" priority="903" operator="lessThan">
      <formula>0</formula>
    </cfRule>
  </conditionalFormatting>
  <conditionalFormatting sqref="Q614">
    <cfRule type="cellIs" dxfId="932" priority="900" operator="lessThan">
      <formula>0</formula>
    </cfRule>
  </conditionalFormatting>
  <conditionalFormatting sqref="P547:P550">
    <cfRule type="cellIs" dxfId="931" priority="931" operator="lessThan">
      <formula>0</formula>
    </cfRule>
  </conditionalFormatting>
  <conditionalFormatting sqref="H611:H614">
    <cfRule type="cellIs" dxfId="930" priority="897" operator="lessThan">
      <formula>0</formula>
    </cfRule>
  </conditionalFormatting>
  <conditionalFormatting sqref="Q504">
    <cfRule type="cellIs" dxfId="929" priority="936" operator="lessThan">
      <formula>0</formula>
    </cfRule>
  </conditionalFormatting>
  <conditionalFormatting sqref="Q547:Q550 Q552 Q554:Q560">
    <cfRule type="cellIs" dxfId="928" priority="935" operator="lessThan">
      <formula>0</formula>
    </cfRule>
  </conditionalFormatting>
  <conditionalFormatting sqref="P546">
    <cfRule type="cellIs" dxfId="927" priority="934" operator="lessThan">
      <formula>0</formula>
    </cfRule>
  </conditionalFormatting>
  <conditionalFormatting sqref="P554:P558">
    <cfRule type="cellIs" dxfId="926" priority="930" operator="lessThan">
      <formula>0</formula>
    </cfRule>
  </conditionalFormatting>
  <conditionalFormatting sqref="Q570:Q573 Q575">
    <cfRule type="cellIs" dxfId="925" priority="928" operator="lessThan">
      <formula>0</formula>
    </cfRule>
  </conditionalFormatting>
  <conditionalFormatting sqref="B546">
    <cfRule type="cellIs" dxfId="924" priority="929" operator="lessThan">
      <formula>0</formula>
    </cfRule>
  </conditionalFormatting>
  <conditionalFormatting sqref="P569">
    <cfRule type="cellIs" dxfId="923" priority="927" operator="lessThan">
      <formula>0</formula>
    </cfRule>
  </conditionalFormatting>
  <conditionalFormatting sqref="Q574">
    <cfRule type="cellIs" dxfId="922" priority="926" operator="lessThan">
      <formula>0</formula>
    </cfRule>
  </conditionalFormatting>
  <conditionalFormatting sqref="Q574">
    <cfRule type="cellIs" dxfId="921" priority="925" operator="lessThan">
      <formula>0</formula>
    </cfRule>
  </conditionalFormatting>
  <conditionalFormatting sqref="P570:P573">
    <cfRule type="cellIs" dxfId="920" priority="924" operator="lessThan">
      <formula>0</formula>
    </cfRule>
  </conditionalFormatting>
  <conditionalFormatting sqref="Q582 Q577:Q580">
    <cfRule type="cellIs" dxfId="919" priority="922" operator="lessThan">
      <formula>0</formula>
    </cfRule>
  </conditionalFormatting>
  <conditionalFormatting sqref="Q581">
    <cfRule type="cellIs" dxfId="918" priority="920" operator="lessThan">
      <formula>0</formula>
    </cfRule>
  </conditionalFormatting>
  <conditionalFormatting sqref="B569">
    <cfRule type="cellIs" dxfId="917" priority="923" operator="lessThan">
      <formula>0</formula>
    </cfRule>
  </conditionalFormatting>
  <conditionalFormatting sqref="P576">
    <cfRule type="cellIs" dxfId="916" priority="921" operator="lessThan">
      <formula>0</formula>
    </cfRule>
  </conditionalFormatting>
  <conditionalFormatting sqref="P577:P580">
    <cfRule type="cellIs" dxfId="915" priority="918" operator="lessThan">
      <formula>0</formula>
    </cfRule>
  </conditionalFormatting>
  <conditionalFormatting sqref="Q581">
    <cfRule type="cellIs" dxfId="914" priority="919" operator="lessThan">
      <formula>0</formula>
    </cfRule>
  </conditionalFormatting>
  <conditionalFormatting sqref="P605:P607 P609">
    <cfRule type="cellIs" dxfId="913" priority="916" operator="lessThan">
      <formula>0</formula>
    </cfRule>
  </conditionalFormatting>
  <conditionalFormatting sqref="Q605:Q607">
    <cfRule type="cellIs" dxfId="912" priority="917" operator="lessThan">
      <formula>0</formula>
    </cfRule>
  </conditionalFormatting>
  <conditionalFormatting sqref="C607:I607">
    <cfRule type="cellIs" dxfId="911" priority="909" operator="lessThan">
      <formula>0</formula>
    </cfRule>
  </conditionalFormatting>
  <conditionalFormatting sqref="C605:I607">
    <cfRule type="cellIs" dxfId="910" priority="908" operator="lessThan">
      <formula>0</formula>
    </cfRule>
  </conditionalFormatting>
  <conditionalFormatting sqref="B604">
    <cfRule type="cellIs" dxfId="909" priority="910" operator="lessThan">
      <formula>0</formula>
    </cfRule>
  </conditionalFormatting>
  <conditionalFormatting sqref="J605:N607">
    <cfRule type="cellIs" dxfId="908" priority="914" operator="lessThan">
      <formula>0</formula>
    </cfRule>
  </conditionalFormatting>
  <conditionalFormatting sqref="P611:P614">
    <cfRule type="cellIs" dxfId="907" priority="905" operator="lessThan">
      <formula>0</formula>
    </cfRule>
  </conditionalFormatting>
  <conditionalFormatting sqref="Q608:Q609">
    <cfRule type="cellIs" dxfId="906" priority="911" operator="lessThan">
      <formula>0</formula>
    </cfRule>
  </conditionalFormatting>
  <conditionalFormatting sqref="C433:M433">
    <cfRule type="cellIs" dxfId="905" priority="678" operator="lessThan">
      <formula>0</formula>
    </cfRule>
  </conditionalFormatting>
  <conditionalFormatting sqref="Q608:Q609">
    <cfRule type="cellIs" dxfId="904" priority="912" operator="lessThan">
      <formula>0</formula>
    </cfRule>
  </conditionalFormatting>
  <conditionalFormatting sqref="J606">
    <cfRule type="cellIs" dxfId="903" priority="913" operator="lessThan">
      <formula>0</formula>
    </cfRule>
  </conditionalFormatting>
  <conditionalFormatting sqref="J607:N607 K605:N606">
    <cfRule type="cellIs" dxfId="902" priority="915" operator="lessThan">
      <formula>0</formula>
    </cfRule>
  </conditionalFormatting>
  <conditionalFormatting sqref="I612 K611:N612 C613:N614">
    <cfRule type="cellIs" dxfId="901" priority="904" operator="lessThan">
      <formula>0</formula>
    </cfRule>
  </conditionalFormatting>
  <conditionalFormatting sqref="N427">
    <cfRule type="cellIs" dxfId="900" priority="681" operator="lessThan">
      <formula>0</formula>
    </cfRule>
  </conditionalFormatting>
  <conditionalFormatting sqref="B429:N429">
    <cfRule type="cellIs" dxfId="899" priority="673" operator="lessThan">
      <formula>0</formula>
    </cfRule>
  </conditionalFormatting>
  <conditionalFormatting sqref="C606:I606">
    <cfRule type="cellIs" dxfId="898" priority="907" operator="lessThan">
      <formula>0</formula>
    </cfRule>
  </conditionalFormatting>
  <conditionalFormatting sqref="B429:N429">
    <cfRule type="cellIs" dxfId="897" priority="674" operator="lessThan">
      <formula>0</formula>
    </cfRule>
  </conditionalFormatting>
  <conditionalFormatting sqref="H433">
    <cfRule type="cellIs" dxfId="896" priority="677" operator="lessThan">
      <formula>0</formula>
    </cfRule>
  </conditionalFormatting>
  <conditionalFormatting sqref="B433">
    <cfRule type="cellIs" dxfId="895" priority="676" operator="lessThan">
      <formula>0</formula>
    </cfRule>
  </conditionalFormatting>
  <conditionalFormatting sqref="B433">
    <cfRule type="cellIs" dxfId="894" priority="675" operator="lessThan">
      <formula>0</formula>
    </cfRule>
  </conditionalFormatting>
  <conditionalFormatting sqref="B429:N429">
    <cfRule type="cellIs" dxfId="893" priority="671" operator="lessThan">
      <formula>0</formula>
    </cfRule>
  </conditionalFormatting>
  <conditionalFormatting sqref="B429:N429">
    <cfRule type="cellIs" dxfId="892" priority="672" operator="lessThan">
      <formula>0</formula>
    </cfRule>
  </conditionalFormatting>
  <conditionalFormatting sqref="B435:N435">
    <cfRule type="cellIs" dxfId="891" priority="658" operator="lessThan">
      <formula>0</formula>
    </cfRule>
  </conditionalFormatting>
  <conditionalFormatting sqref="H611">
    <cfRule type="cellIs" dxfId="890" priority="896" operator="lessThan">
      <formula>0</formula>
    </cfRule>
  </conditionalFormatting>
  <conditionalFormatting sqref="C433:M433">
    <cfRule type="cellIs" dxfId="889" priority="679" operator="lessThan">
      <formula>0</formula>
    </cfRule>
  </conditionalFormatting>
  <conditionalFormatting sqref="H612:H614">
    <cfRule type="cellIs" dxfId="888" priority="898" operator="lessThan">
      <formula>0</formula>
    </cfRule>
  </conditionalFormatting>
  <conditionalFormatting sqref="Q614">
    <cfRule type="cellIs" dxfId="887" priority="899" operator="lessThan">
      <formula>0</formula>
    </cfRule>
  </conditionalFormatting>
  <conditionalFormatting sqref="I611">
    <cfRule type="cellIs" dxfId="886" priority="902" operator="lessThan">
      <formula>0</formula>
    </cfRule>
  </conditionalFormatting>
  <conditionalFormatting sqref="N439">
    <cfRule type="cellIs" dxfId="885" priority="651" operator="lessThan">
      <formula>0</formula>
    </cfRule>
  </conditionalFormatting>
  <conditionalFormatting sqref="C612:J612">
    <cfRule type="cellIs" dxfId="884" priority="901" operator="lessThan">
      <formula>0</formula>
    </cfRule>
  </conditionalFormatting>
  <conditionalFormatting sqref="B610">
    <cfRule type="cellIs" dxfId="883" priority="895" operator="lessThan">
      <formula>0</formula>
    </cfRule>
  </conditionalFormatting>
  <conditionalFormatting sqref="B435:N435">
    <cfRule type="cellIs" dxfId="882" priority="657" operator="lessThan">
      <formula>0</formula>
    </cfRule>
  </conditionalFormatting>
  <conditionalFormatting sqref="C445:M445">
    <cfRule type="cellIs" dxfId="881" priority="648" operator="lessThan">
      <formula>0</formula>
    </cfRule>
  </conditionalFormatting>
  <conditionalFormatting sqref="C445:M445">
    <cfRule type="cellIs" dxfId="880" priority="649" operator="lessThan">
      <formula>0</formula>
    </cfRule>
  </conditionalFormatting>
  <conditionalFormatting sqref="B435:N435">
    <cfRule type="cellIs" dxfId="879" priority="656" operator="lessThan">
      <formula>0</formula>
    </cfRule>
  </conditionalFormatting>
  <conditionalFormatting sqref="N438">
    <cfRule type="cellIs" dxfId="878" priority="652" operator="lessThan">
      <formula>0</formula>
    </cfRule>
  </conditionalFormatting>
  <conditionalFormatting sqref="B435:N435">
    <cfRule type="cellIs" dxfId="877" priority="655" operator="lessThan">
      <formula>0</formula>
    </cfRule>
  </conditionalFormatting>
  <conditionalFormatting sqref="B435:N435">
    <cfRule type="cellIs" dxfId="876" priority="653" operator="lessThan">
      <formula>0</formula>
    </cfRule>
  </conditionalFormatting>
  <conditionalFormatting sqref="B598">
    <cfRule type="cellIs" dxfId="875" priority="894" operator="lessThan">
      <formula>0</formula>
    </cfRule>
  </conditionalFormatting>
  <conditionalFormatting sqref="N439">
    <cfRule type="cellIs" dxfId="874" priority="650" operator="lessThan">
      <formula>0</formula>
    </cfRule>
  </conditionalFormatting>
  <conditionalFormatting sqref="B435:N435">
    <cfRule type="cellIs" dxfId="873" priority="654" operator="lessThan">
      <formula>0</formula>
    </cfRule>
  </conditionalFormatting>
  <conditionalFormatting sqref="B598">
    <cfRule type="cellIs" dxfId="872" priority="893" operator="lessThan">
      <formula>0</formula>
    </cfRule>
  </conditionalFormatting>
  <conditionalFormatting sqref="B641">
    <cfRule type="cellIs" dxfId="871" priority="881" operator="lessThan">
      <formula>0</formula>
    </cfRule>
  </conditionalFormatting>
  <conditionalFormatting sqref="B591">
    <cfRule type="cellIs" dxfId="870" priority="891" operator="lessThan">
      <formula>0</formula>
    </cfRule>
  </conditionalFormatting>
  <conditionalFormatting sqref="B591">
    <cfRule type="cellIs" dxfId="869" priority="892" operator="lessThan">
      <formula>0</formula>
    </cfRule>
  </conditionalFormatting>
  <conditionalFormatting sqref="B609">
    <cfRule type="cellIs" dxfId="868" priority="889" operator="lessThan">
      <formula>0</formula>
    </cfRule>
  </conditionalFormatting>
  <conditionalFormatting sqref="B609">
    <cfRule type="cellIs" dxfId="867"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6" priority="888" operator="lessThan">
      <formula>0</formula>
    </cfRule>
  </conditionalFormatting>
  <conditionalFormatting sqref="B646">
    <cfRule type="cellIs" dxfId="865" priority="885" operator="lessThan">
      <formula>0</formula>
    </cfRule>
  </conditionalFormatting>
  <conditionalFormatting sqref="B631">
    <cfRule type="cellIs" dxfId="864" priority="887" operator="lessThan">
      <formula>0</formula>
    </cfRule>
  </conditionalFormatting>
  <conditionalFormatting sqref="B635">
    <cfRule type="cellIs" dxfId="863" priority="886" operator="lessThan">
      <formula>0</formula>
    </cfRule>
  </conditionalFormatting>
  <conditionalFormatting sqref="B662">
    <cfRule type="cellIs" dxfId="862" priority="884" operator="lessThan">
      <formula>0</formula>
    </cfRule>
  </conditionalFormatting>
  <conditionalFormatting sqref="B671">
    <cfRule type="cellIs" dxfId="861" priority="883" operator="lessThan">
      <formula>0</formula>
    </cfRule>
  </conditionalFormatting>
  <conditionalFormatting sqref="I674:N674 P672:Q675">
    <cfRule type="cellIs" dxfId="860" priority="882" operator="lessThan">
      <formula>0</formula>
    </cfRule>
  </conditionalFormatting>
  <conditionalFormatting sqref="P641">
    <cfRule type="cellIs" dxfId="859" priority="879" operator="lessThan">
      <formula>0</formula>
    </cfRule>
  </conditionalFormatting>
  <conditionalFormatting sqref="P641">
    <cfRule type="cellIs" dxfId="858" priority="880" operator="lessThan">
      <formula>0</formula>
    </cfRule>
  </conditionalFormatting>
  <conditionalFormatting sqref="P422:Q422 Q423:Q425">
    <cfRule type="cellIs" dxfId="857" priority="866" operator="lessThan">
      <formula>0</formula>
    </cfRule>
  </conditionalFormatting>
  <conditionalFormatting sqref="B416">
    <cfRule type="cellIs" dxfId="856" priority="867" operator="lessThan">
      <formula>0</formula>
    </cfRule>
  </conditionalFormatting>
  <conditionalFormatting sqref="P423:P425">
    <cfRule type="cellIs" dxfId="855" priority="864" operator="lessThan">
      <formula>0</formula>
    </cfRule>
  </conditionalFormatting>
  <conditionalFormatting sqref="P422">
    <cfRule type="cellIs" dxfId="854" priority="865" operator="lessThan">
      <formula>0</formula>
    </cfRule>
  </conditionalFormatting>
  <conditionalFormatting sqref="Q426">
    <cfRule type="cellIs" dxfId="853" priority="862" operator="lessThan">
      <formula>0</formula>
    </cfRule>
  </conditionalFormatting>
  <conditionalFormatting sqref="Q427">
    <cfRule type="cellIs" dxfId="852" priority="863" operator="lessThan">
      <formula>0</formula>
    </cfRule>
  </conditionalFormatting>
  <conditionalFormatting sqref="B422">
    <cfRule type="cellIs" dxfId="851" priority="860" operator="lessThan">
      <formula>0</formula>
    </cfRule>
  </conditionalFormatting>
  <conditionalFormatting sqref="Q426">
    <cfRule type="cellIs" dxfId="850" priority="861" operator="lessThan">
      <formula>0</formula>
    </cfRule>
  </conditionalFormatting>
  <conditionalFormatting sqref="B454:N454">
    <cfRule type="cellIs" dxfId="849" priority="611" operator="lessThan">
      <formula>0</formula>
    </cfRule>
  </conditionalFormatting>
  <conditionalFormatting sqref="B454:N454">
    <cfRule type="cellIs" dxfId="848" priority="612" operator="lessThan">
      <formula>0</formula>
    </cfRule>
  </conditionalFormatting>
  <conditionalFormatting sqref="C652:I652">
    <cfRule type="cellIs" dxfId="847" priority="878" operator="lessThan">
      <formula>0</formula>
    </cfRule>
  </conditionalFormatting>
  <conditionalFormatting sqref="C653:I653">
    <cfRule type="cellIs" dxfId="846" priority="877" operator="lessThan">
      <formula>0</formula>
    </cfRule>
  </conditionalFormatting>
  <conditionalFormatting sqref="C658:M658">
    <cfRule type="cellIs" dxfId="845" priority="876" operator="lessThan">
      <formula>0</formula>
    </cfRule>
  </conditionalFormatting>
  <conditionalFormatting sqref="C647:N647">
    <cfRule type="cellIs" dxfId="844" priority="875" operator="lessThan">
      <formula>0</formula>
    </cfRule>
  </conditionalFormatting>
  <conditionalFormatting sqref="P650">
    <cfRule type="cellIs" dxfId="843" priority="874" operator="lessThan">
      <formula>0</formula>
    </cfRule>
  </conditionalFormatting>
  <conditionalFormatting sqref="P417:P419">
    <cfRule type="cellIs" dxfId="842" priority="871" operator="lessThan">
      <formula>0</formula>
    </cfRule>
  </conditionalFormatting>
  <conditionalFormatting sqref="Q420">
    <cfRule type="cellIs" dxfId="841" priority="868" operator="lessThan">
      <formula>0</formula>
    </cfRule>
  </conditionalFormatting>
  <conditionalFormatting sqref="Q421">
    <cfRule type="cellIs" dxfId="840" priority="870" operator="lessThan">
      <formula>0</formula>
    </cfRule>
  </conditionalFormatting>
  <conditionalFormatting sqref="P416:Q416 Q417:Q419">
    <cfRule type="cellIs" dxfId="839" priority="873" operator="lessThan">
      <formula>0</formula>
    </cfRule>
  </conditionalFormatting>
  <conditionalFormatting sqref="P416">
    <cfRule type="cellIs" dxfId="838" priority="872" operator="lessThan">
      <formula>0</formula>
    </cfRule>
  </conditionalFormatting>
  <conditionalFormatting sqref="Q420">
    <cfRule type="cellIs" dxfId="837" priority="869" operator="lessThan">
      <formula>0</formula>
    </cfRule>
  </conditionalFormatting>
  <conditionalFormatting sqref="B454:N454">
    <cfRule type="cellIs" dxfId="836" priority="610" operator="lessThan">
      <formula>0</formula>
    </cfRule>
  </conditionalFormatting>
  <conditionalFormatting sqref="B454:N454">
    <cfRule type="cellIs" dxfId="835" priority="609" operator="lessThan">
      <formula>0</formula>
    </cfRule>
  </conditionalFormatting>
  <conditionalFormatting sqref="B454:N454">
    <cfRule type="cellIs" dxfId="834" priority="608" operator="lessThan">
      <formula>0</formula>
    </cfRule>
  </conditionalFormatting>
  <conditionalFormatting sqref="B454:N454">
    <cfRule type="cellIs" dxfId="833" priority="606" operator="lessThan">
      <formula>0</formula>
    </cfRule>
  </conditionalFormatting>
  <conditionalFormatting sqref="B454:N454">
    <cfRule type="cellIs" dxfId="832" priority="607" operator="lessThan">
      <formula>0</formula>
    </cfRule>
  </conditionalFormatting>
  <conditionalFormatting sqref="N457">
    <cfRule type="cellIs" dxfId="831" priority="604" operator="lessThan">
      <formula>0</formula>
    </cfRule>
  </conditionalFormatting>
  <conditionalFormatting sqref="B454:N454">
    <cfRule type="cellIs" dxfId="830" priority="605" operator="lessThan">
      <formula>0</formula>
    </cfRule>
  </conditionalFormatting>
  <conditionalFormatting sqref="N458">
    <cfRule type="cellIs" dxfId="829" priority="603" operator="lessThan">
      <formula>0</formula>
    </cfRule>
  </conditionalFormatting>
  <conditionalFormatting sqref="P530">
    <cfRule type="cellIs" dxfId="828" priority="325" operator="lessThan">
      <formula>0</formula>
    </cfRule>
  </conditionalFormatting>
  <conditionalFormatting sqref="N458">
    <cfRule type="cellIs" dxfId="827" priority="602" operator="lessThan">
      <formula>0</formula>
    </cfRule>
  </conditionalFormatting>
  <conditionalFormatting sqref="D461:N464">
    <cfRule type="cellIs" dxfId="826" priority="599" operator="lessThan">
      <formula>0</formula>
    </cfRule>
  </conditionalFormatting>
  <conditionalFormatting sqref="P538">
    <cfRule type="cellIs" dxfId="825" priority="322" operator="lessThan">
      <formula>0</formula>
    </cfRule>
  </conditionalFormatting>
  <conditionalFormatting sqref="B461:B464">
    <cfRule type="cellIs" dxfId="824" priority="596" operator="lessThan">
      <formula>0</formula>
    </cfRule>
  </conditionalFormatting>
  <conditionalFormatting sqref="P553">
    <cfRule type="cellIs" dxfId="823" priority="319" operator="lessThan">
      <formula>0</formula>
    </cfRule>
  </conditionalFormatting>
  <conditionalFormatting sqref="B512">
    <cfRule type="cellIs" dxfId="822" priority="593" operator="lessThan">
      <formula>0</formula>
    </cfRule>
  </conditionalFormatting>
  <conditionalFormatting sqref="C512">
    <cfRule type="cellIs" dxfId="821" priority="590" operator="lessThan">
      <formula>0</formula>
    </cfRule>
  </conditionalFormatting>
  <conditionalFormatting sqref="P561">
    <cfRule type="cellIs" dxfId="820" priority="316" operator="lessThan">
      <formula>0</formula>
    </cfRule>
  </conditionalFormatting>
  <conditionalFormatting sqref="P590">
    <cfRule type="cellIs" dxfId="819" priority="313" operator="lessThan">
      <formula>0</formula>
    </cfRule>
  </conditionalFormatting>
  <conditionalFormatting sqref="N365">
    <cfRule type="cellIs" dxfId="818" priority="859" operator="lessThan">
      <formula>0</formula>
    </cfRule>
  </conditionalFormatting>
  <conditionalFormatting sqref="N371">
    <cfRule type="cellIs" dxfId="817" priority="858" operator="lessThan">
      <formula>0</formula>
    </cfRule>
  </conditionalFormatting>
  <conditionalFormatting sqref="N377">
    <cfRule type="cellIs" dxfId="816" priority="857" operator="lessThan">
      <formula>0</formula>
    </cfRule>
  </conditionalFormatting>
  <conditionalFormatting sqref="N359">
    <cfRule type="cellIs" dxfId="815" priority="856" operator="lessThan">
      <formula>0</formula>
    </cfRule>
  </conditionalFormatting>
  <conditionalFormatting sqref="B376">
    <cfRule type="cellIs" dxfId="814" priority="840" operator="lessThan">
      <formula>0</formula>
    </cfRule>
  </conditionalFormatting>
  <conditionalFormatting sqref="B588">
    <cfRule type="cellIs" dxfId="813" priority="850" operator="lessThan">
      <formula>0</formula>
    </cfRule>
  </conditionalFormatting>
  <conditionalFormatting sqref="B371:B372">
    <cfRule type="cellIs" dxfId="812" priority="845" operator="lessThan">
      <formula>0</formula>
    </cfRule>
  </conditionalFormatting>
  <conditionalFormatting sqref="B377:B378">
    <cfRule type="cellIs" dxfId="811" priority="842" operator="lessThan">
      <formula>0</formula>
    </cfRule>
  </conditionalFormatting>
  <conditionalFormatting sqref="C351:M354">
    <cfRule type="cellIs" dxfId="810" priority="855" operator="lessThan">
      <formula>0</formula>
    </cfRule>
  </conditionalFormatting>
  <conditionalFormatting sqref="B428">
    <cfRule type="cellIs" dxfId="809" priority="854" operator="lessThan">
      <formula>0</formula>
    </cfRule>
  </conditionalFormatting>
  <conditionalFormatting sqref="B428">
    <cfRule type="cellIs" dxfId="808" priority="853" operator="lessThan">
      <formula>0</formula>
    </cfRule>
  </conditionalFormatting>
  <conditionalFormatting sqref="B391 B397 B381:B385 B375:B379 B369:B373 B363:B367 B357:B361 B351:B355">
    <cfRule type="cellIs" dxfId="807" priority="852" operator="lessThan">
      <formula>0</formula>
    </cfRule>
  </conditionalFormatting>
  <conditionalFormatting sqref="B359:B360">
    <cfRule type="cellIs" dxfId="806" priority="848" operator="lessThan">
      <formula>0</formula>
    </cfRule>
  </conditionalFormatting>
  <conditionalFormatting sqref="B357">
    <cfRule type="cellIs" dxfId="805" priority="847" operator="lessThan">
      <formula>0</formula>
    </cfRule>
  </conditionalFormatting>
  <conditionalFormatting sqref="B585:B587">
    <cfRule type="cellIs" dxfId="804" priority="851" operator="lessThan">
      <formula>0</formula>
    </cfRule>
  </conditionalFormatting>
  <conditionalFormatting sqref="B584">
    <cfRule type="cellIs" dxfId="803" priority="849" operator="lessThan">
      <formula>0</formula>
    </cfRule>
  </conditionalFormatting>
  <conditionalFormatting sqref="B397">
    <cfRule type="cellIs" dxfId="802" priority="836" operator="lessThan">
      <formula>0</formula>
    </cfRule>
  </conditionalFormatting>
  <conditionalFormatting sqref="B358">
    <cfRule type="cellIs" dxfId="801" priority="846" operator="lessThan">
      <formula>0</formula>
    </cfRule>
  </conditionalFormatting>
  <conditionalFormatting sqref="B369">
    <cfRule type="cellIs" dxfId="800" priority="844" operator="lessThan">
      <formula>0</formula>
    </cfRule>
  </conditionalFormatting>
  <conditionalFormatting sqref="B370">
    <cfRule type="cellIs" dxfId="799" priority="843" operator="lessThan">
      <formula>0</formula>
    </cfRule>
  </conditionalFormatting>
  <conditionalFormatting sqref="B375">
    <cfRule type="cellIs" dxfId="798" priority="841" operator="lessThan">
      <formula>0</formula>
    </cfRule>
  </conditionalFormatting>
  <conditionalFormatting sqref="B383:B384">
    <cfRule type="cellIs" dxfId="797" priority="839" operator="lessThan">
      <formula>0</formula>
    </cfRule>
  </conditionalFormatting>
  <conditionalFormatting sqref="B381">
    <cfRule type="cellIs" dxfId="796" priority="838" operator="lessThan">
      <formula>0</formula>
    </cfRule>
  </conditionalFormatting>
  <conditionalFormatting sqref="B382">
    <cfRule type="cellIs" dxfId="795" priority="837" operator="lessThan">
      <formula>0</formula>
    </cfRule>
  </conditionalFormatting>
  <conditionalFormatting sqref="B391">
    <cfRule type="cellIs" dxfId="794" priority="835" operator="lessThan">
      <formula>0</formula>
    </cfRule>
  </conditionalFormatting>
  <conditionalFormatting sqref="B385">
    <cfRule type="cellIs" dxfId="793" priority="834" operator="lessThan">
      <formula>0</formula>
    </cfRule>
  </conditionalFormatting>
  <conditionalFormatting sqref="B379">
    <cfRule type="cellIs" dxfId="792" priority="833" operator="lessThan">
      <formula>0</formula>
    </cfRule>
  </conditionalFormatting>
  <conditionalFormatting sqref="B373">
    <cfRule type="cellIs" dxfId="791" priority="832" operator="lessThan">
      <formula>0</formula>
    </cfRule>
  </conditionalFormatting>
  <conditionalFormatting sqref="B361">
    <cfRule type="cellIs" dxfId="790" priority="831" operator="lessThan">
      <formula>0</formula>
    </cfRule>
  </conditionalFormatting>
  <conditionalFormatting sqref="B621:B624">
    <cfRule type="cellIs" dxfId="789" priority="826" operator="lessThan">
      <formula>0</formula>
    </cfRule>
  </conditionalFormatting>
  <conditionalFormatting sqref="B616:B619">
    <cfRule type="cellIs" dxfId="788" priority="829" operator="lessThan">
      <formula>0</formula>
    </cfRule>
  </conditionalFormatting>
  <conditionalFormatting sqref="B617">
    <cfRule type="cellIs" dxfId="787" priority="828" operator="lessThan">
      <formula>0</formula>
    </cfRule>
  </conditionalFormatting>
  <conditionalFormatting sqref="B618:B619">
    <cfRule type="cellIs" dxfId="786" priority="830" operator="lessThan">
      <formula>0</formula>
    </cfRule>
  </conditionalFormatting>
  <conditionalFormatting sqref="B628:B629">
    <cfRule type="cellIs" dxfId="785" priority="824" operator="lessThan">
      <formula>0</formula>
    </cfRule>
  </conditionalFormatting>
  <conditionalFormatting sqref="B622">
    <cfRule type="cellIs" dxfId="784" priority="825" operator="lessThan">
      <formula>0</formula>
    </cfRule>
  </conditionalFormatting>
  <conditionalFormatting sqref="B623:B624">
    <cfRule type="cellIs" dxfId="783" priority="827" operator="lessThan">
      <formula>0</formula>
    </cfRule>
  </conditionalFormatting>
  <conditionalFormatting sqref="B626:B629">
    <cfRule type="cellIs" dxfId="782" priority="823" operator="lessThan">
      <formula>0</formula>
    </cfRule>
  </conditionalFormatting>
  <conditionalFormatting sqref="B627">
    <cfRule type="cellIs" dxfId="781" priority="822" operator="lessThan">
      <formula>0</formula>
    </cfRule>
  </conditionalFormatting>
  <conditionalFormatting sqref="B365:B366">
    <cfRule type="cellIs" dxfId="780" priority="817" operator="lessThan">
      <formula>0</formula>
    </cfRule>
  </conditionalFormatting>
  <conditionalFormatting sqref="B355">
    <cfRule type="cellIs" dxfId="779" priority="818" operator="lessThan">
      <formula>0</formula>
    </cfRule>
  </conditionalFormatting>
  <conditionalFormatting sqref="B393:N393">
    <cfRule type="cellIs" dxfId="778" priority="772" operator="lessThan">
      <formula>0</formula>
    </cfRule>
  </conditionalFormatting>
  <conditionalFormatting sqref="B387:N387">
    <cfRule type="cellIs" dxfId="777" priority="783" operator="lessThan">
      <formula>0</formula>
    </cfRule>
  </conditionalFormatting>
  <conditionalFormatting sqref="B387:N387">
    <cfRule type="cellIs" dxfId="776" priority="782" operator="lessThan">
      <formula>0</formula>
    </cfRule>
  </conditionalFormatting>
  <conditionalFormatting sqref="B353:B354">
    <cfRule type="cellIs" dxfId="775" priority="821" operator="lessThan">
      <formula>0</formula>
    </cfRule>
  </conditionalFormatting>
  <conditionalFormatting sqref="B351">
    <cfRule type="cellIs" dxfId="774" priority="820" operator="lessThan">
      <formula>0</formula>
    </cfRule>
  </conditionalFormatting>
  <conditionalFormatting sqref="B352">
    <cfRule type="cellIs" dxfId="773" priority="819" operator="lessThan">
      <formula>0</formula>
    </cfRule>
  </conditionalFormatting>
  <conditionalFormatting sqref="B363">
    <cfRule type="cellIs" dxfId="772" priority="816" operator="lessThan">
      <formula>0</formula>
    </cfRule>
  </conditionalFormatting>
  <conditionalFormatting sqref="B364">
    <cfRule type="cellIs" dxfId="771" priority="815" operator="lessThan">
      <formula>0</formula>
    </cfRule>
  </conditionalFormatting>
  <conditionalFormatting sqref="B367">
    <cfRule type="cellIs" dxfId="770" priority="814" operator="lessThan">
      <formula>0</formula>
    </cfRule>
  </conditionalFormatting>
  <conditionalFormatting sqref="B593:B596">
    <cfRule type="cellIs" dxfId="769" priority="812" operator="lessThan">
      <formula>0</formula>
    </cfRule>
  </conditionalFormatting>
  <conditionalFormatting sqref="B594">
    <cfRule type="cellIs" dxfId="768" priority="811" operator="lessThan">
      <formula>0</formula>
    </cfRule>
  </conditionalFormatting>
  <conditionalFormatting sqref="B595:B596">
    <cfRule type="cellIs" dxfId="767" priority="813" operator="lessThan">
      <formula>0</formula>
    </cfRule>
  </conditionalFormatting>
  <conditionalFormatting sqref="B603">
    <cfRule type="cellIs" dxfId="766" priority="806" operator="lessThan">
      <formula>0</formula>
    </cfRule>
  </conditionalFormatting>
  <conditionalFormatting sqref="B603">
    <cfRule type="cellIs" dxfId="765" priority="807" operator="lessThan">
      <formula>0</formula>
    </cfRule>
  </conditionalFormatting>
  <conditionalFormatting sqref="B599:B602">
    <cfRule type="cellIs" dxfId="764" priority="809" operator="lessThan">
      <formula>0</formula>
    </cfRule>
  </conditionalFormatting>
  <conditionalFormatting sqref="B600">
    <cfRule type="cellIs" dxfId="763" priority="808" operator="lessThan">
      <formula>0</formula>
    </cfRule>
  </conditionalFormatting>
  <conditionalFormatting sqref="B601:B602">
    <cfRule type="cellIs" dxfId="762" priority="810" operator="lessThan">
      <formula>0</formula>
    </cfRule>
  </conditionalFormatting>
  <conditionalFormatting sqref="N390">
    <cfRule type="cellIs" dxfId="761" priority="777" operator="lessThan">
      <formula>0</formula>
    </cfRule>
  </conditionalFormatting>
  <conditionalFormatting sqref="B393:N393">
    <cfRule type="cellIs" dxfId="760" priority="775" operator="lessThan">
      <formula>0</formula>
    </cfRule>
  </conditionalFormatting>
  <conditionalFormatting sqref="B571:B573">
    <cfRule type="cellIs" dxfId="759" priority="805" operator="lessThan">
      <formula>0</formula>
    </cfRule>
  </conditionalFormatting>
  <conditionalFormatting sqref="B574">
    <cfRule type="cellIs" dxfId="758" priority="804" operator="lessThan">
      <formula>0</formula>
    </cfRule>
  </conditionalFormatting>
  <conditionalFormatting sqref="B570">
    <cfRule type="cellIs" dxfId="757" priority="803" operator="lessThan">
      <formula>0</formula>
    </cfRule>
  </conditionalFormatting>
  <conditionalFormatting sqref="B607:B608">
    <cfRule type="cellIs" dxfId="756" priority="802" operator="lessThan">
      <formula>0</formula>
    </cfRule>
  </conditionalFormatting>
  <conditionalFormatting sqref="B605:B608">
    <cfRule type="cellIs" dxfId="755" priority="801" operator="lessThan">
      <formula>0</formula>
    </cfRule>
  </conditionalFormatting>
  <conditionalFormatting sqref="B589">
    <cfRule type="cellIs" dxfId="754" priority="527" operator="lessThan">
      <formula>0</formula>
    </cfRule>
  </conditionalFormatting>
  <conditionalFormatting sqref="B613:B614">
    <cfRule type="cellIs" dxfId="753" priority="799" operator="lessThan">
      <formula>0</formula>
    </cfRule>
  </conditionalFormatting>
  <conditionalFormatting sqref="B606">
    <cfRule type="cellIs" dxfId="752" priority="800" operator="lessThan">
      <formula>0</formula>
    </cfRule>
  </conditionalFormatting>
  <conditionalFormatting sqref="B611:B614">
    <cfRule type="cellIs" dxfId="751" priority="798" operator="lessThan">
      <formula>0</formula>
    </cfRule>
  </conditionalFormatting>
  <conditionalFormatting sqref="O616:O619">
    <cfRule type="cellIs" dxfId="750" priority="278" operator="lessThan">
      <formula>0</formula>
    </cfRule>
  </conditionalFormatting>
  <conditionalFormatting sqref="O599 O601:O602">
    <cfRule type="cellIs" dxfId="749" priority="280" operator="lessThan">
      <formula>0</formula>
    </cfRule>
  </conditionalFormatting>
  <conditionalFormatting sqref="B612">
    <cfRule type="cellIs" dxfId="748" priority="797" operator="lessThan">
      <formula>0</formula>
    </cfRule>
  </conditionalFormatting>
  <conditionalFormatting sqref="D589">
    <cfRule type="cellIs" dxfId="747" priority="521" operator="lessThan">
      <formula>0</formula>
    </cfRule>
  </conditionalFormatting>
  <conditionalFormatting sqref="O605:O607">
    <cfRule type="cellIs" dxfId="746" priority="272" operator="lessThan">
      <formula>0</formula>
    </cfRule>
  </conditionalFormatting>
  <conditionalFormatting sqref="O626:O629">
    <cfRule type="cellIs" dxfId="745" priority="274" operator="lessThan">
      <formula>0</formula>
    </cfRule>
  </conditionalFormatting>
  <conditionalFormatting sqref="B650 B655:B657 B663 B665:B668 B642:B645 B670">
    <cfRule type="cellIs" dxfId="744" priority="796" operator="lessThan">
      <formula>0</formula>
    </cfRule>
  </conditionalFormatting>
  <conditionalFormatting sqref="N378">
    <cfRule type="cellIs" dxfId="743" priority="787" operator="lessThan">
      <formula>0</formula>
    </cfRule>
  </conditionalFormatting>
  <conditionalFormatting sqref="N372">
    <cfRule type="cellIs" dxfId="742" priority="788" operator="lessThan">
      <formula>0</formula>
    </cfRule>
  </conditionalFormatting>
  <conditionalFormatting sqref="B387:N387">
    <cfRule type="cellIs" dxfId="741" priority="785" operator="lessThan">
      <formula>0</formula>
    </cfRule>
  </conditionalFormatting>
  <conditionalFormatting sqref="N384">
    <cfRule type="cellIs" dxfId="740" priority="786" operator="lessThan">
      <formula>0</formula>
    </cfRule>
  </conditionalFormatting>
  <conditionalFormatting sqref="B387:N387">
    <cfRule type="cellIs" dxfId="739" priority="784" operator="lessThan">
      <formula>0</formula>
    </cfRule>
  </conditionalFormatting>
  <conditionalFormatting sqref="B387:N387">
    <cfRule type="cellIs" dxfId="738" priority="781" operator="lessThan">
      <formula>0</formula>
    </cfRule>
  </conditionalFormatting>
  <conditionalFormatting sqref="B652">
    <cfRule type="cellIs" dxfId="737" priority="795" operator="lessThan">
      <formula>0</formula>
    </cfRule>
  </conditionalFormatting>
  <conditionalFormatting sqref="B653">
    <cfRule type="cellIs" dxfId="736" priority="794" operator="lessThan">
      <formula>0</formula>
    </cfRule>
  </conditionalFormatting>
  <conditionalFormatting sqref="B658">
    <cfRule type="cellIs" dxfId="735" priority="793" operator="lessThan">
      <formula>0</formula>
    </cfRule>
  </conditionalFormatting>
  <conditionalFormatting sqref="B647">
    <cfRule type="cellIs" dxfId="734" priority="792" operator="lessThan">
      <formula>0</formula>
    </cfRule>
  </conditionalFormatting>
  <conditionalFormatting sqref="O365">
    <cfRule type="cellIs" dxfId="733" priority="266" operator="lessThan">
      <formula>0</formula>
    </cfRule>
  </conditionalFormatting>
  <conditionalFormatting sqref="O371">
    <cfRule type="cellIs" dxfId="732" priority="265" operator="lessThan">
      <formula>0</formula>
    </cfRule>
  </conditionalFormatting>
  <conditionalFormatting sqref="G589">
    <cfRule type="cellIs" dxfId="731" priority="512" operator="lessThan">
      <formula>0</formula>
    </cfRule>
  </conditionalFormatting>
  <conditionalFormatting sqref="O359">
    <cfRule type="cellIs" dxfId="730" priority="263" operator="lessThan">
      <formula>0</formula>
    </cfRule>
  </conditionalFormatting>
  <conditionalFormatting sqref="O360">
    <cfRule type="cellIs" dxfId="729" priority="262" operator="lessThan">
      <formula>0</formula>
    </cfRule>
  </conditionalFormatting>
  <conditionalFormatting sqref="H589">
    <cfRule type="cellIs" dxfId="728" priority="509" operator="lessThan">
      <formula>0</formula>
    </cfRule>
  </conditionalFormatting>
  <conditionalFormatting sqref="B351:B354">
    <cfRule type="cellIs" dxfId="727" priority="791" operator="lessThan">
      <formula>0</formula>
    </cfRule>
  </conditionalFormatting>
  <conditionalFormatting sqref="N360">
    <cfRule type="cellIs" dxfId="726" priority="790" operator="lessThan">
      <formula>0</formula>
    </cfRule>
  </conditionalFormatting>
  <conditionalFormatting sqref="N366">
    <cfRule type="cellIs" dxfId="725" priority="789" operator="lessThan">
      <formula>0</formula>
    </cfRule>
  </conditionalFormatting>
  <conditionalFormatting sqref="B387:N387">
    <cfRule type="cellIs" dxfId="724" priority="780" operator="lessThan">
      <formula>0</formula>
    </cfRule>
  </conditionalFormatting>
  <conditionalFormatting sqref="B387:N387">
    <cfRule type="cellIs" dxfId="723" priority="779" operator="lessThan">
      <formula>0</formula>
    </cfRule>
  </conditionalFormatting>
  <conditionalFormatting sqref="B387:N387">
    <cfRule type="cellIs" dxfId="722" priority="778" operator="lessThan">
      <formula>0</formula>
    </cfRule>
  </conditionalFormatting>
  <conditionalFormatting sqref="B393:N393">
    <cfRule type="cellIs" dxfId="721" priority="773" operator="lessThan">
      <formula>0</formula>
    </cfRule>
  </conditionalFormatting>
  <conditionalFormatting sqref="B393:N393">
    <cfRule type="cellIs" dxfId="720" priority="776" operator="lessThan">
      <formula>0</formula>
    </cfRule>
  </conditionalFormatting>
  <conditionalFormatting sqref="B393:N393">
    <cfRule type="cellIs" dxfId="719" priority="771" operator="lessThan">
      <formula>0</formula>
    </cfRule>
  </conditionalFormatting>
  <conditionalFormatting sqref="B393:N393">
    <cfRule type="cellIs" dxfId="718" priority="774" operator="lessThan">
      <formula>0</formula>
    </cfRule>
  </conditionalFormatting>
  <conditionalFormatting sqref="B393:N393">
    <cfRule type="cellIs" dxfId="717" priority="769" operator="lessThan">
      <formula>0</formula>
    </cfRule>
  </conditionalFormatting>
  <conditionalFormatting sqref="B393:N393">
    <cfRule type="cellIs" dxfId="716" priority="770" operator="lessThan">
      <formula>0</formula>
    </cfRule>
  </conditionalFormatting>
  <conditionalFormatting sqref="B399:N399">
    <cfRule type="cellIs" dxfId="715" priority="767" operator="lessThan">
      <formula>0</formula>
    </cfRule>
  </conditionalFormatting>
  <conditionalFormatting sqref="N396">
    <cfRule type="cellIs" dxfId="714" priority="768" operator="lessThan">
      <formula>0</formula>
    </cfRule>
  </conditionalFormatting>
  <conditionalFormatting sqref="B399:N399">
    <cfRule type="cellIs" dxfId="713" priority="766" operator="lessThan">
      <formula>0</formula>
    </cfRule>
  </conditionalFormatting>
  <conditionalFormatting sqref="B399:N399">
    <cfRule type="cellIs" dxfId="712" priority="765" operator="lessThan">
      <formula>0</formula>
    </cfRule>
  </conditionalFormatting>
  <conditionalFormatting sqref="B399:N399">
    <cfRule type="cellIs" dxfId="711" priority="764" operator="lessThan">
      <formula>0</formula>
    </cfRule>
  </conditionalFormatting>
  <conditionalFormatting sqref="B399:N399">
    <cfRule type="cellIs" dxfId="710" priority="763" operator="lessThan">
      <formula>0</formula>
    </cfRule>
  </conditionalFormatting>
  <conditionalFormatting sqref="B399:N399">
    <cfRule type="cellIs" dxfId="709" priority="762" operator="lessThan">
      <formula>0</formula>
    </cfRule>
  </conditionalFormatting>
  <conditionalFormatting sqref="B399:N399">
    <cfRule type="cellIs" dxfId="708" priority="761" operator="lessThan">
      <formula>0</formula>
    </cfRule>
  </conditionalFormatting>
  <conditionalFormatting sqref="B399:N399">
    <cfRule type="cellIs" dxfId="707" priority="760" operator="lessThan">
      <formula>0</formula>
    </cfRule>
  </conditionalFormatting>
  <conditionalFormatting sqref="N402">
    <cfRule type="cellIs" dxfId="706" priority="759" operator="lessThan">
      <formula>0</formula>
    </cfRule>
  </conditionalFormatting>
  <conditionalFormatting sqref="N355">
    <cfRule type="cellIs" dxfId="705" priority="758" operator="lessThan">
      <formula>0</formula>
    </cfRule>
  </conditionalFormatting>
  <conditionalFormatting sqref="N361">
    <cfRule type="cellIs" dxfId="704" priority="757" operator="lessThan">
      <formula>0</formula>
    </cfRule>
  </conditionalFormatting>
  <conditionalFormatting sqref="N361">
    <cfRule type="cellIs" dxfId="703" priority="756" operator="lessThan">
      <formula>0</formula>
    </cfRule>
  </conditionalFormatting>
  <conditionalFormatting sqref="N367">
    <cfRule type="cellIs" dxfId="702" priority="755" operator="lessThan">
      <formula>0</formula>
    </cfRule>
  </conditionalFormatting>
  <conditionalFormatting sqref="N367">
    <cfRule type="cellIs" dxfId="701" priority="754" operator="lessThan">
      <formula>0</formula>
    </cfRule>
  </conditionalFormatting>
  <conditionalFormatting sqref="N373">
    <cfRule type="cellIs" dxfId="700" priority="753" operator="lessThan">
      <formula>0</formula>
    </cfRule>
  </conditionalFormatting>
  <conditionalFormatting sqref="N373">
    <cfRule type="cellIs" dxfId="699" priority="752" operator="lessThan">
      <formula>0</formula>
    </cfRule>
  </conditionalFormatting>
  <conditionalFormatting sqref="N379">
    <cfRule type="cellIs" dxfId="698" priority="751" operator="lessThan">
      <formula>0</formula>
    </cfRule>
  </conditionalFormatting>
  <conditionalFormatting sqref="N379">
    <cfRule type="cellIs" dxfId="697" priority="750" operator="lessThan">
      <formula>0</formula>
    </cfRule>
  </conditionalFormatting>
  <conditionalFormatting sqref="N385">
    <cfRule type="cellIs" dxfId="696" priority="749" operator="lessThan">
      <formula>0</formula>
    </cfRule>
  </conditionalFormatting>
  <conditionalFormatting sqref="N385">
    <cfRule type="cellIs" dxfId="695" priority="748" operator="lessThan">
      <formula>0</formula>
    </cfRule>
  </conditionalFormatting>
  <conditionalFormatting sqref="N391">
    <cfRule type="cellIs" dxfId="694" priority="747" operator="lessThan">
      <formula>0</formula>
    </cfRule>
  </conditionalFormatting>
  <conditionalFormatting sqref="N391">
    <cfRule type="cellIs" dxfId="693" priority="746" operator="lessThan">
      <formula>0</formula>
    </cfRule>
  </conditionalFormatting>
  <conditionalFormatting sqref="N397">
    <cfRule type="cellIs" dxfId="692" priority="745" operator="lessThan">
      <formula>0</formula>
    </cfRule>
  </conditionalFormatting>
  <conditionalFormatting sqref="N397">
    <cfRule type="cellIs" dxfId="691" priority="744" operator="lessThan">
      <formula>0</formula>
    </cfRule>
  </conditionalFormatting>
  <conditionalFormatting sqref="C409:M409">
    <cfRule type="cellIs" dxfId="690" priority="743" operator="lessThan">
      <formula>0</formula>
    </cfRule>
  </conditionalFormatting>
  <conditionalFormatting sqref="C409:M409">
    <cfRule type="cellIs" dxfId="689" priority="742" operator="lessThan">
      <formula>0</formula>
    </cfRule>
  </conditionalFormatting>
  <conditionalFormatting sqref="H409">
    <cfRule type="cellIs" dxfId="688" priority="741" operator="lessThan">
      <formula>0</formula>
    </cfRule>
  </conditionalFormatting>
  <conditionalFormatting sqref="B409">
    <cfRule type="cellIs" dxfId="687" priority="740" operator="lessThan">
      <formula>0</formula>
    </cfRule>
  </conditionalFormatting>
  <conditionalFormatting sqref="B409">
    <cfRule type="cellIs" dxfId="686" priority="739" operator="lessThan">
      <formula>0</formula>
    </cfRule>
  </conditionalFormatting>
  <conditionalFormatting sqref="B405:N405">
    <cfRule type="cellIs" dxfId="685" priority="738" operator="lessThan">
      <formula>0</formula>
    </cfRule>
  </conditionalFormatting>
  <conditionalFormatting sqref="B405:N405">
    <cfRule type="cellIs" dxfId="684" priority="737" operator="lessThan">
      <formula>0</formula>
    </cfRule>
  </conditionalFormatting>
  <conditionalFormatting sqref="B405:N405">
    <cfRule type="cellIs" dxfId="683" priority="736" operator="lessThan">
      <formula>0</formula>
    </cfRule>
  </conditionalFormatting>
  <conditionalFormatting sqref="B405:N405">
    <cfRule type="cellIs" dxfId="682" priority="735" operator="lessThan">
      <formula>0</formula>
    </cfRule>
  </conditionalFormatting>
  <conditionalFormatting sqref="B405:N405">
    <cfRule type="cellIs" dxfId="681" priority="734" operator="lessThan">
      <formula>0</formula>
    </cfRule>
  </conditionalFormatting>
  <conditionalFormatting sqref="B405:N405">
    <cfRule type="cellIs" dxfId="680" priority="733" operator="lessThan">
      <formula>0</formula>
    </cfRule>
  </conditionalFormatting>
  <conditionalFormatting sqref="B405:N405">
    <cfRule type="cellIs" dxfId="679" priority="732" operator="lessThan">
      <formula>0</formula>
    </cfRule>
  </conditionalFormatting>
  <conditionalFormatting sqref="B405:N405">
    <cfRule type="cellIs" dxfId="678" priority="731" operator="lessThan">
      <formula>0</formula>
    </cfRule>
  </conditionalFormatting>
  <conditionalFormatting sqref="N408">
    <cfRule type="cellIs" dxfId="677" priority="730" operator="lessThan">
      <formula>0</formula>
    </cfRule>
  </conditionalFormatting>
  <conditionalFormatting sqref="N409">
    <cfRule type="cellIs" dxfId="676" priority="729" operator="lessThan">
      <formula>0</formula>
    </cfRule>
  </conditionalFormatting>
  <conditionalFormatting sqref="N409">
    <cfRule type="cellIs" dxfId="675" priority="728" operator="lessThan">
      <formula>0</formula>
    </cfRule>
  </conditionalFormatting>
  <conditionalFormatting sqref="C415:M415">
    <cfRule type="cellIs" dxfId="674" priority="727" operator="lessThan">
      <formula>0</formula>
    </cfRule>
  </conditionalFormatting>
  <conditionalFormatting sqref="C415:M415">
    <cfRule type="cellIs" dxfId="673" priority="726" operator="lessThan">
      <formula>0</formula>
    </cfRule>
  </conditionalFormatting>
  <conditionalFormatting sqref="H415">
    <cfRule type="cellIs" dxfId="672" priority="725" operator="lessThan">
      <formula>0</formula>
    </cfRule>
  </conditionalFormatting>
  <conditionalFormatting sqref="B415">
    <cfRule type="cellIs" dxfId="671" priority="724" operator="lessThan">
      <formula>0</formula>
    </cfRule>
  </conditionalFormatting>
  <conditionalFormatting sqref="B415">
    <cfRule type="cellIs" dxfId="670" priority="723" operator="lessThan">
      <formula>0</formula>
    </cfRule>
  </conditionalFormatting>
  <conditionalFormatting sqref="B411:N411">
    <cfRule type="cellIs" dxfId="669" priority="722" operator="lessThan">
      <formula>0</formula>
    </cfRule>
  </conditionalFormatting>
  <conditionalFormatting sqref="B411:N411">
    <cfRule type="cellIs" dxfId="668" priority="721" operator="lessThan">
      <formula>0</formula>
    </cfRule>
  </conditionalFormatting>
  <conditionalFormatting sqref="B411:N411">
    <cfRule type="cellIs" dxfId="667" priority="720" operator="lessThan">
      <formula>0</formula>
    </cfRule>
  </conditionalFormatting>
  <conditionalFormatting sqref="B411:N411">
    <cfRule type="cellIs" dxfId="666" priority="719" operator="lessThan">
      <formula>0</formula>
    </cfRule>
  </conditionalFormatting>
  <conditionalFormatting sqref="B411:N411">
    <cfRule type="cellIs" dxfId="665" priority="718" operator="lessThan">
      <formula>0</formula>
    </cfRule>
  </conditionalFormatting>
  <conditionalFormatting sqref="B411:N411">
    <cfRule type="cellIs" dxfId="664" priority="717" operator="lessThan">
      <formula>0</formula>
    </cfRule>
  </conditionalFormatting>
  <conditionalFormatting sqref="B411:N411">
    <cfRule type="cellIs" dxfId="663" priority="716" operator="lessThan">
      <formula>0</formula>
    </cfRule>
  </conditionalFormatting>
  <conditionalFormatting sqref="B411:N411">
    <cfRule type="cellIs" dxfId="662" priority="715" operator="lessThan">
      <formula>0</formula>
    </cfRule>
  </conditionalFormatting>
  <conditionalFormatting sqref="N414">
    <cfRule type="cellIs" dxfId="661" priority="714" operator="lessThan">
      <formula>0</formula>
    </cfRule>
  </conditionalFormatting>
  <conditionalFormatting sqref="N415">
    <cfRule type="cellIs" dxfId="660" priority="713" operator="lessThan">
      <formula>0</formula>
    </cfRule>
  </conditionalFormatting>
  <conditionalFormatting sqref="N415">
    <cfRule type="cellIs" dxfId="659" priority="712" operator="lessThan">
      <formula>0</formula>
    </cfRule>
  </conditionalFormatting>
  <conditionalFormatting sqref="C421:M421">
    <cfRule type="cellIs" dxfId="658" priority="711" operator="lessThan">
      <formula>0</formula>
    </cfRule>
  </conditionalFormatting>
  <conditionalFormatting sqref="C421:M421">
    <cfRule type="cellIs" dxfId="657" priority="710" operator="lessThan">
      <formula>0</formula>
    </cfRule>
  </conditionalFormatting>
  <conditionalFormatting sqref="H421">
    <cfRule type="cellIs" dxfId="656" priority="709" operator="lessThan">
      <formula>0</formula>
    </cfRule>
  </conditionalFormatting>
  <conditionalFormatting sqref="B421">
    <cfRule type="cellIs" dxfId="655" priority="708" operator="lessThan">
      <formula>0</formula>
    </cfRule>
  </conditionalFormatting>
  <conditionalFormatting sqref="B421">
    <cfRule type="cellIs" dxfId="654" priority="707" operator="lessThan">
      <formula>0</formula>
    </cfRule>
  </conditionalFormatting>
  <conditionalFormatting sqref="B417:N417">
    <cfRule type="cellIs" dxfId="653" priority="706" operator="lessThan">
      <formula>0</formula>
    </cfRule>
  </conditionalFormatting>
  <conditionalFormatting sqref="B417:N417">
    <cfRule type="cellIs" dxfId="652" priority="705" operator="lessThan">
      <formula>0</formula>
    </cfRule>
  </conditionalFormatting>
  <conditionalFormatting sqref="B417:N417">
    <cfRule type="cellIs" dxfId="651" priority="704" operator="lessThan">
      <formula>0</formula>
    </cfRule>
  </conditionalFormatting>
  <conditionalFormatting sqref="B417:N417">
    <cfRule type="cellIs" dxfId="650" priority="703" operator="lessThan">
      <formula>0</formula>
    </cfRule>
  </conditionalFormatting>
  <conditionalFormatting sqref="B417:N417">
    <cfRule type="cellIs" dxfId="649" priority="702" operator="lessThan">
      <formula>0</formula>
    </cfRule>
  </conditionalFormatting>
  <conditionalFormatting sqref="B417:N417">
    <cfRule type="cellIs" dxfId="648" priority="701" operator="lessThan">
      <formula>0</formula>
    </cfRule>
  </conditionalFormatting>
  <conditionalFormatting sqref="B417:N417">
    <cfRule type="cellIs" dxfId="647" priority="700" operator="lessThan">
      <formula>0</formula>
    </cfRule>
  </conditionalFormatting>
  <conditionalFormatting sqref="B417:N417">
    <cfRule type="cellIs" dxfId="646" priority="699" operator="lessThan">
      <formula>0</formula>
    </cfRule>
  </conditionalFormatting>
  <conditionalFormatting sqref="N420">
    <cfRule type="cellIs" dxfId="645" priority="698" operator="lessThan">
      <formula>0</formula>
    </cfRule>
  </conditionalFormatting>
  <conditionalFormatting sqref="N421">
    <cfRule type="cellIs" dxfId="644" priority="697" operator="lessThan">
      <formula>0</formula>
    </cfRule>
  </conditionalFormatting>
  <conditionalFormatting sqref="N421">
    <cfRule type="cellIs" dxfId="643" priority="696" operator="lessThan">
      <formula>0</formula>
    </cfRule>
  </conditionalFormatting>
  <conditionalFormatting sqref="C427:M427">
    <cfRule type="cellIs" dxfId="642" priority="695" operator="lessThan">
      <formula>0</formula>
    </cfRule>
  </conditionalFormatting>
  <conditionalFormatting sqref="C427:M427">
    <cfRule type="cellIs" dxfId="641" priority="694" operator="lessThan">
      <formula>0</formula>
    </cfRule>
  </conditionalFormatting>
  <conditionalFormatting sqref="H427">
    <cfRule type="cellIs" dxfId="640" priority="693" operator="lessThan">
      <formula>0</formula>
    </cfRule>
  </conditionalFormatting>
  <conditionalFormatting sqref="B427">
    <cfRule type="cellIs" dxfId="639" priority="692" operator="lessThan">
      <formula>0</formula>
    </cfRule>
  </conditionalFormatting>
  <conditionalFormatting sqref="B427">
    <cfRule type="cellIs" dxfId="638" priority="691" operator="lessThan">
      <formula>0</formula>
    </cfRule>
  </conditionalFormatting>
  <conditionalFormatting sqref="B423:N423">
    <cfRule type="cellIs" dxfId="637" priority="690" operator="lessThan">
      <formula>0</formula>
    </cfRule>
  </conditionalFormatting>
  <conditionalFormatting sqref="B423:N423">
    <cfRule type="cellIs" dxfId="636" priority="689" operator="lessThan">
      <formula>0</formula>
    </cfRule>
  </conditionalFormatting>
  <conditionalFormatting sqref="B423:N423">
    <cfRule type="cellIs" dxfId="635" priority="688" operator="lessThan">
      <formula>0</formula>
    </cfRule>
  </conditionalFormatting>
  <conditionalFormatting sqref="B423:N423">
    <cfRule type="cellIs" dxfId="634" priority="687" operator="lessThan">
      <formula>0</formula>
    </cfRule>
  </conditionalFormatting>
  <conditionalFormatting sqref="B423:N423">
    <cfRule type="cellIs" dxfId="633" priority="686" operator="lessThan">
      <formula>0</formula>
    </cfRule>
  </conditionalFormatting>
  <conditionalFormatting sqref="B423:N423">
    <cfRule type="cellIs" dxfId="632" priority="685" operator="lessThan">
      <formula>0</formula>
    </cfRule>
  </conditionalFormatting>
  <conditionalFormatting sqref="B423:N423">
    <cfRule type="cellIs" dxfId="631" priority="684" operator="lessThan">
      <formula>0</formula>
    </cfRule>
  </conditionalFormatting>
  <conditionalFormatting sqref="B423:N423">
    <cfRule type="cellIs" dxfId="630" priority="683" operator="lessThan">
      <formula>0</formula>
    </cfRule>
  </conditionalFormatting>
  <conditionalFormatting sqref="N426">
    <cfRule type="cellIs" dxfId="629" priority="682" operator="lessThan">
      <formula>0</formula>
    </cfRule>
  </conditionalFormatting>
  <conditionalFormatting sqref="C537:N537">
    <cfRule type="cellIs" dxfId="628" priority="402" operator="lessThan">
      <formula>0</formula>
    </cfRule>
  </conditionalFormatting>
  <conditionalFormatting sqref="C568:N568">
    <cfRule type="cellIs" dxfId="627" priority="399" operator="lessThan">
      <formula>0</formula>
    </cfRule>
  </conditionalFormatting>
  <conditionalFormatting sqref="I552:N552">
    <cfRule type="cellIs" dxfId="626" priority="396" operator="lessThan">
      <formula>0</formula>
    </cfRule>
  </conditionalFormatting>
  <conditionalFormatting sqref="I560:N560">
    <cfRule type="cellIs" dxfId="625" priority="393" operator="lessThan">
      <formula>0</formula>
    </cfRule>
  </conditionalFormatting>
  <conditionalFormatting sqref="B429:N429">
    <cfRule type="cellIs" dxfId="624" priority="670" operator="lessThan">
      <formula>0</formula>
    </cfRule>
  </conditionalFormatting>
  <conditionalFormatting sqref="B429:N429">
    <cfRule type="cellIs" dxfId="623" priority="669" operator="lessThan">
      <formula>0</formula>
    </cfRule>
  </conditionalFormatting>
  <conditionalFormatting sqref="B429:N429">
    <cfRule type="cellIs" dxfId="622" priority="668" operator="lessThan">
      <formula>0</formula>
    </cfRule>
  </conditionalFormatting>
  <conditionalFormatting sqref="B429:N429">
    <cfRule type="cellIs" dxfId="621" priority="667" operator="lessThan">
      <formula>0</formula>
    </cfRule>
  </conditionalFormatting>
  <conditionalFormatting sqref="N432">
    <cfRule type="cellIs" dxfId="620" priority="666" operator="lessThan">
      <formula>0</formula>
    </cfRule>
  </conditionalFormatting>
  <conditionalFormatting sqref="C439:M439">
    <cfRule type="cellIs" dxfId="619" priority="665" operator="lessThan">
      <formula>0</formula>
    </cfRule>
  </conditionalFormatting>
  <conditionalFormatting sqref="C439:M439">
    <cfRule type="cellIs" dxfId="618" priority="664" operator="lessThan">
      <formula>0</formula>
    </cfRule>
  </conditionalFormatting>
  <conditionalFormatting sqref="H439">
    <cfRule type="cellIs" dxfId="617" priority="663" operator="lessThan">
      <formula>0</formula>
    </cfRule>
  </conditionalFormatting>
  <conditionalFormatting sqref="B439">
    <cfRule type="cellIs" dxfId="616" priority="662" operator="lessThan">
      <formula>0</formula>
    </cfRule>
  </conditionalFormatting>
  <conditionalFormatting sqref="B439">
    <cfRule type="cellIs" dxfId="615" priority="661" operator="lessThan">
      <formula>0</formula>
    </cfRule>
  </conditionalFormatting>
  <conditionalFormatting sqref="B435:N435">
    <cfRule type="cellIs" dxfId="614" priority="660" operator="lessThan">
      <formula>0</formula>
    </cfRule>
  </conditionalFormatting>
  <conditionalFormatting sqref="B435:N435">
    <cfRule type="cellIs" dxfId="613" priority="659" operator="lessThan">
      <formula>0</formula>
    </cfRule>
  </conditionalFormatting>
  <conditionalFormatting sqref="C641:N645">
    <cfRule type="cellIs" dxfId="612" priority="378" operator="lessThan">
      <formula>0</formula>
    </cfRule>
  </conditionalFormatting>
  <conditionalFormatting sqref="C597:N597">
    <cfRule type="cellIs" dxfId="611" priority="377" operator="lessThan">
      <formula>0</formula>
    </cfRule>
  </conditionalFormatting>
  <conditionalFormatting sqref="C603:N603">
    <cfRule type="cellIs" dxfId="610" priority="374" operator="lessThan">
      <formula>0</formula>
    </cfRule>
  </conditionalFormatting>
  <conditionalFormatting sqref="C603:N603">
    <cfRule type="cellIs" dxfId="609" priority="373" operator="lessThan">
      <formula>0</formula>
    </cfRule>
  </conditionalFormatting>
  <conditionalFormatting sqref="C603:N603">
    <cfRule type="cellIs" dxfId="608" priority="372" operator="lessThan">
      <formula>0</formula>
    </cfRule>
  </conditionalFormatting>
  <conditionalFormatting sqref="H445">
    <cfRule type="cellIs" dxfId="607" priority="647" operator="lessThan">
      <formula>0</formula>
    </cfRule>
  </conditionalFormatting>
  <conditionalFormatting sqref="B445">
    <cfRule type="cellIs" dxfId="606" priority="646" operator="lessThan">
      <formula>0</formula>
    </cfRule>
  </conditionalFormatting>
  <conditionalFormatting sqref="B445">
    <cfRule type="cellIs" dxfId="605" priority="645" operator="lessThan">
      <formula>0</formula>
    </cfRule>
  </conditionalFormatting>
  <conditionalFormatting sqref="B441:N441">
    <cfRule type="cellIs" dxfId="604" priority="644" operator="lessThan">
      <formula>0</formula>
    </cfRule>
  </conditionalFormatting>
  <conditionalFormatting sqref="B441:N441">
    <cfRule type="cellIs" dxfId="603" priority="643" operator="lessThan">
      <formula>0</formula>
    </cfRule>
  </conditionalFormatting>
  <conditionalFormatting sqref="B441:N441">
    <cfRule type="cellIs" dxfId="602" priority="642" operator="lessThan">
      <formula>0</formula>
    </cfRule>
  </conditionalFormatting>
  <conditionalFormatting sqref="B441:N441">
    <cfRule type="cellIs" dxfId="601" priority="641" operator="lessThan">
      <formula>0</formula>
    </cfRule>
  </conditionalFormatting>
  <conditionalFormatting sqref="B441:N441">
    <cfRule type="cellIs" dxfId="600" priority="640" operator="lessThan">
      <formula>0</formula>
    </cfRule>
  </conditionalFormatting>
  <conditionalFormatting sqref="B441:N441">
    <cfRule type="cellIs" dxfId="599" priority="639" operator="lessThan">
      <formula>0</formula>
    </cfRule>
  </conditionalFormatting>
  <conditionalFormatting sqref="B441:N441">
    <cfRule type="cellIs" dxfId="598" priority="638" operator="lessThan">
      <formula>0</formula>
    </cfRule>
  </conditionalFormatting>
  <conditionalFormatting sqref="B441:N441">
    <cfRule type="cellIs" dxfId="597" priority="637" operator="lessThan">
      <formula>0</formula>
    </cfRule>
  </conditionalFormatting>
  <conditionalFormatting sqref="N444">
    <cfRule type="cellIs" dxfId="596" priority="636" operator="lessThan">
      <formula>0</formula>
    </cfRule>
  </conditionalFormatting>
  <conditionalFormatting sqref="N445">
    <cfRule type="cellIs" dxfId="595" priority="635" operator="lessThan">
      <formula>0</formula>
    </cfRule>
  </conditionalFormatting>
  <conditionalFormatting sqref="N445">
    <cfRule type="cellIs" dxfId="594" priority="634" operator="lessThan">
      <formula>0</formula>
    </cfRule>
  </conditionalFormatting>
  <conditionalFormatting sqref="C452:M452">
    <cfRule type="cellIs" dxfId="593" priority="633" operator="lessThan">
      <formula>0</formula>
    </cfRule>
  </conditionalFormatting>
  <conditionalFormatting sqref="C452:M452">
    <cfRule type="cellIs" dxfId="592" priority="632" operator="lessThan">
      <formula>0</formula>
    </cfRule>
  </conditionalFormatting>
  <conditionalFormatting sqref="H452">
    <cfRule type="cellIs" dxfId="591" priority="631" operator="lessThan">
      <formula>0</formula>
    </cfRule>
  </conditionalFormatting>
  <conditionalFormatting sqref="B452">
    <cfRule type="cellIs" dxfId="590" priority="630" operator="lessThan">
      <formula>0</formula>
    </cfRule>
  </conditionalFormatting>
  <conditionalFormatting sqref="B452">
    <cfRule type="cellIs" dxfId="589" priority="629" operator="lessThan">
      <formula>0</formula>
    </cfRule>
  </conditionalFormatting>
  <conditionalFormatting sqref="B448:N448">
    <cfRule type="cellIs" dxfId="588" priority="628" operator="lessThan">
      <formula>0</formula>
    </cfRule>
  </conditionalFormatting>
  <conditionalFormatting sqref="B448:N448">
    <cfRule type="cellIs" dxfId="587" priority="627" operator="lessThan">
      <formula>0</formula>
    </cfRule>
  </conditionalFormatting>
  <conditionalFormatting sqref="B448:N448">
    <cfRule type="cellIs" dxfId="586" priority="626" operator="lessThan">
      <formula>0</formula>
    </cfRule>
  </conditionalFormatting>
  <conditionalFormatting sqref="B448:N448">
    <cfRule type="cellIs" dxfId="585" priority="625" operator="lessThan">
      <formula>0</formula>
    </cfRule>
  </conditionalFormatting>
  <conditionalFormatting sqref="B448:N448">
    <cfRule type="cellIs" dxfId="584" priority="624" operator="lessThan">
      <formula>0</formula>
    </cfRule>
  </conditionalFormatting>
  <conditionalFormatting sqref="B448:N448">
    <cfRule type="cellIs" dxfId="583" priority="623" operator="lessThan">
      <formula>0</formula>
    </cfRule>
  </conditionalFormatting>
  <conditionalFormatting sqref="B448:N448">
    <cfRule type="cellIs" dxfId="582" priority="622" operator="lessThan">
      <formula>0</formula>
    </cfRule>
  </conditionalFormatting>
  <conditionalFormatting sqref="B448:N448">
    <cfRule type="cellIs" dxfId="581" priority="621" operator="lessThan">
      <formula>0</formula>
    </cfRule>
  </conditionalFormatting>
  <conditionalFormatting sqref="N451">
    <cfRule type="cellIs" dxfId="580" priority="620" operator="lessThan">
      <formula>0</formula>
    </cfRule>
  </conditionalFormatting>
  <conditionalFormatting sqref="N452">
    <cfRule type="cellIs" dxfId="579" priority="619" operator="lessThan">
      <formula>0</formula>
    </cfRule>
  </conditionalFormatting>
  <conditionalFormatting sqref="N452">
    <cfRule type="cellIs" dxfId="578" priority="618" operator="lessThan">
      <formula>0</formula>
    </cfRule>
  </conditionalFormatting>
  <conditionalFormatting sqref="C458:M458">
    <cfRule type="cellIs" dxfId="577" priority="617" operator="lessThan">
      <formula>0</formula>
    </cfRule>
  </conditionalFormatting>
  <conditionalFormatting sqref="C458:M458">
    <cfRule type="cellIs" dxfId="576" priority="616" operator="lessThan">
      <formula>0</formula>
    </cfRule>
  </conditionalFormatting>
  <conditionalFormatting sqref="H458">
    <cfRule type="cellIs" dxfId="575" priority="615" operator="lessThan">
      <formula>0</formula>
    </cfRule>
  </conditionalFormatting>
  <conditionalFormatting sqref="B458">
    <cfRule type="cellIs" dxfId="574" priority="614" operator="lessThan">
      <formula>0</formula>
    </cfRule>
  </conditionalFormatting>
  <conditionalFormatting sqref="B458">
    <cfRule type="cellIs" dxfId="573" priority="613" operator="lessThan">
      <formula>0</formula>
    </cfRule>
  </conditionalFormatting>
  <conditionalFormatting sqref="Q505">
    <cfRule type="cellIs" dxfId="572" priority="335" operator="lessThan">
      <formula>0</formula>
    </cfRule>
  </conditionalFormatting>
  <conditionalFormatting sqref="P505">
    <cfRule type="cellIs" dxfId="571" priority="334" operator="lessThan">
      <formula>0</formula>
    </cfRule>
  </conditionalFormatting>
  <conditionalFormatting sqref="Q513">
    <cfRule type="cellIs" dxfId="570" priority="332" operator="lessThan">
      <formula>0</formula>
    </cfRule>
  </conditionalFormatting>
  <conditionalFormatting sqref="P513">
    <cfRule type="cellIs" dxfId="569" priority="331" operator="lessThan">
      <formula>0</formula>
    </cfRule>
  </conditionalFormatting>
  <conditionalFormatting sqref="Q522">
    <cfRule type="cellIs" dxfId="568" priority="329" operator="lessThan">
      <formula>0</formula>
    </cfRule>
  </conditionalFormatting>
  <conditionalFormatting sqref="P522">
    <cfRule type="cellIs" dxfId="567" priority="328" operator="lessThan">
      <formula>0</formula>
    </cfRule>
  </conditionalFormatting>
  <conditionalFormatting sqref="Q530">
    <cfRule type="cellIs" dxfId="566" priority="326" operator="lessThan">
      <formula>0</formula>
    </cfRule>
  </conditionalFormatting>
  <conditionalFormatting sqref="C461:C464">
    <cfRule type="expression" dxfId="565" priority="600">
      <formula>C461/B461&gt;1</formula>
    </cfRule>
    <cfRule type="expression" dxfId="564" priority="601">
      <formula>C461/B461&lt;1</formula>
    </cfRule>
  </conditionalFormatting>
  <conditionalFormatting sqref="Q538">
    <cfRule type="cellIs" dxfId="563" priority="323" operator="lessThan">
      <formula>0</formula>
    </cfRule>
  </conditionalFormatting>
  <conditionalFormatting sqref="D461:N464">
    <cfRule type="expression" dxfId="562" priority="597">
      <formula>D461/C461&gt;1</formula>
    </cfRule>
    <cfRule type="expression" dxfId="561" priority="598">
      <formula>D461/C461&lt;1</formula>
    </cfRule>
  </conditionalFormatting>
  <conditionalFormatting sqref="Q553">
    <cfRule type="cellIs" dxfId="560" priority="320" operator="lessThan">
      <formula>0</formula>
    </cfRule>
  </conditionalFormatting>
  <conditionalFormatting sqref="B461:B464 B552:N552 B560:N560 B575:N575 B589:N589">
    <cfRule type="expression" dxfId="559" priority="594">
      <formula>B461/#REF!&gt;1</formula>
    </cfRule>
    <cfRule type="expression" dxfId="558" priority="595">
      <formula>B461/#REF!&lt;1</formula>
    </cfRule>
  </conditionalFormatting>
  <conditionalFormatting sqref="Q561">
    <cfRule type="cellIs" dxfId="557" priority="317" operator="lessThan">
      <formula>0</formula>
    </cfRule>
  </conditionalFormatting>
  <conditionalFormatting sqref="B512">
    <cfRule type="expression" dxfId="556" priority="591">
      <formula>B512/#REF!&gt;1</formula>
    </cfRule>
    <cfRule type="expression" dxfId="555" priority="592">
      <formula>B512/#REF!&lt;1</formula>
    </cfRule>
  </conditionalFormatting>
  <conditionalFormatting sqref="Q590">
    <cfRule type="cellIs" dxfId="554" priority="314" operator="lessThan">
      <formula>0</formula>
    </cfRule>
  </conditionalFormatting>
  <conditionalFormatting sqref="C512">
    <cfRule type="expression" dxfId="553" priority="588">
      <formula>C512/B512&gt;1</formula>
    </cfRule>
    <cfRule type="expression" dxfId="552" priority="589">
      <formula>C512/B512&lt;1</formula>
    </cfRule>
  </conditionalFormatting>
  <conditionalFormatting sqref="D512">
    <cfRule type="cellIs" dxfId="551" priority="587" operator="lessThan">
      <formula>0</formula>
    </cfRule>
  </conditionalFormatting>
  <conditionalFormatting sqref="D512">
    <cfRule type="expression" dxfId="550" priority="585">
      <formula>D512/C512&gt;1</formula>
    </cfRule>
    <cfRule type="expression" dxfId="549" priority="586">
      <formula>D512/C512&lt;1</formula>
    </cfRule>
  </conditionalFormatting>
  <conditionalFormatting sqref="E512">
    <cfRule type="cellIs" dxfId="548" priority="584" operator="lessThan">
      <formula>0</formula>
    </cfRule>
  </conditionalFormatting>
  <conditionalFormatting sqref="E512">
    <cfRule type="expression" dxfId="547" priority="582">
      <formula>E512/D512&gt;1</formula>
    </cfRule>
    <cfRule type="expression" dxfId="546" priority="583">
      <formula>E512/D512&lt;1</formula>
    </cfRule>
  </conditionalFormatting>
  <conditionalFormatting sqref="F512">
    <cfRule type="cellIs" dxfId="545" priority="581" operator="lessThan">
      <formula>0</formula>
    </cfRule>
  </conditionalFormatting>
  <conditionalFormatting sqref="F512">
    <cfRule type="expression" dxfId="544" priority="579">
      <formula>F512/E512&gt;1</formula>
    </cfRule>
    <cfRule type="expression" dxfId="543" priority="580">
      <formula>F512/E512&lt;1</formula>
    </cfRule>
  </conditionalFormatting>
  <conditionalFormatting sqref="G512">
    <cfRule type="cellIs" dxfId="542" priority="578" operator="lessThan">
      <formula>0</formula>
    </cfRule>
  </conditionalFormatting>
  <conditionalFormatting sqref="G512">
    <cfRule type="expression" dxfId="541" priority="576">
      <formula>G512/F512&gt;1</formula>
    </cfRule>
    <cfRule type="expression" dxfId="540" priority="577">
      <formula>G512/F512&lt;1</formula>
    </cfRule>
  </conditionalFormatting>
  <conditionalFormatting sqref="H512">
    <cfRule type="cellIs" dxfId="539" priority="575" operator="lessThan">
      <formula>0</formula>
    </cfRule>
  </conditionalFormatting>
  <conditionalFormatting sqref="H512">
    <cfRule type="expression" dxfId="538" priority="573">
      <formula>H512/G512&gt;1</formula>
    </cfRule>
    <cfRule type="expression" dxfId="537" priority="574">
      <formula>H512/G512&lt;1</formula>
    </cfRule>
  </conditionalFormatting>
  <conditionalFormatting sqref="I512:N512">
    <cfRule type="cellIs" dxfId="536" priority="572" operator="lessThan">
      <formula>0</formula>
    </cfRule>
  </conditionalFormatting>
  <conditionalFormatting sqref="I512:N512">
    <cfRule type="expression" dxfId="535" priority="570">
      <formula>I512/H512&gt;1</formula>
    </cfRule>
    <cfRule type="expression" dxfId="534" priority="571">
      <formula>I512/H512&lt;1</formula>
    </cfRule>
  </conditionalFormatting>
  <conditionalFormatting sqref="B552">
    <cfRule type="cellIs" dxfId="533" priority="569" operator="lessThan">
      <formula>0</formula>
    </cfRule>
  </conditionalFormatting>
  <conditionalFormatting sqref="B552">
    <cfRule type="expression" dxfId="532" priority="567">
      <formula>B552/#REF!&gt;1</formula>
    </cfRule>
    <cfRule type="expression" dxfId="531" priority="568">
      <formula>B552/#REF!&lt;1</formula>
    </cfRule>
  </conditionalFormatting>
  <conditionalFormatting sqref="C552">
    <cfRule type="cellIs" dxfId="530" priority="566" operator="lessThan">
      <formula>0</formula>
    </cfRule>
  </conditionalFormatting>
  <conditionalFormatting sqref="C552">
    <cfRule type="expression" dxfId="529" priority="564">
      <formula>C552/B552&gt;1</formula>
    </cfRule>
    <cfRule type="expression" dxfId="528" priority="565">
      <formula>C552/B552&lt;1</formula>
    </cfRule>
  </conditionalFormatting>
  <conditionalFormatting sqref="D552">
    <cfRule type="cellIs" dxfId="527" priority="563" operator="lessThan">
      <formula>0</formula>
    </cfRule>
  </conditionalFormatting>
  <conditionalFormatting sqref="D552">
    <cfRule type="expression" dxfId="526" priority="561">
      <formula>D552/C552&gt;1</formula>
    </cfRule>
    <cfRule type="expression" dxfId="525" priority="562">
      <formula>D552/C552&lt;1</formula>
    </cfRule>
  </conditionalFormatting>
  <conditionalFormatting sqref="E552">
    <cfRule type="cellIs" dxfId="524" priority="560" operator="lessThan">
      <formula>0</formula>
    </cfRule>
  </conditionalFormatting>
  <conditionalFormatting sqref="E552">
    <cfRule type="expression" dxfId="523" priority="558">
      <formula>E552/D552&gt;1</formula>
    </cfRule>
    <cfRule type="expression" dxfId="522" priority="559">
      <formula>E552/D552&lt;1</formula>
    </cfRule>
  </conditionalFormatting>
  <conditionalFormatting sqref="F552">
    <cfRule type="cellIs" dxfId="521" priority="557" operator="lessThan">
      <formula>0</formula>
    </cfRule>
  </conditionalFormatting>
  <conditionalFormatting sqref="F552">
    <cfRule type="expression" dxfId="520" priority="555">
      <formula>F552/E552&gt;1</formula>
    </cfRule>
    <cfRule type="expression" dxfId="519" priority="556">
      <formula>F552/E552&lt;1</formula>
    </cfRule>
  </conditionalFormatting>
  <conditionalFormatting sqref="G552">
    <cfRule type="cellIs" dxfId="518" priority="554" operator="lessThan">
      <formula>0</formula>
    </cfRule>
  </conditionalFormatting>
  <conditionalFormatting sqref="G552">
    <cfRule type="expression" dxfId="517" priority="552">
      <formula>G552/F552&gt;1</formula>
    </cfRule>
    <cfRule type="expression" dxfId="516" priority="553">
      <formula>G552/F552&lt;1</formula>
    </cfRule>
  </conditionalFormatting>
  <conditionalFormatting sqref="H552">
    <cfRule type="cellIs" dxfId="515" priority="551" operator="lessThan">
      <formula>0</formula>
    </cfRule>
  </conditionalFormatting>
  <conditionalFormatting sqref="H552">
    <cfRule type="expression" dxfId="514" priority="549">
      <formula>H552/G552&gt;1</formula>
    </cfRule>
    <cfRule type="expression" dxfId="513" priority="550">
      <formula>H552/G552&lt;1</formula>
    </cfRule>
  </conditionalFormatting>
  <conditionalFormatting sqref="B560">
    <cfRule type="cellIs" dxfId="512" priority="548" operator="lessThan">
      <formula>0</formula>
    </cfRule>
  </conditionalFormatting>
  <conditionalFormatting sqref="B560">
    <cfRule type="expression" dxfId="511" priority="546">
      <formula>B560/#REF!&gt;1</formula>
    </cfRule>
    <cfRule type="expression" dxfId="510" priority="547">
      <formula>B560/#REF!&lt;1</formula>
    </cfRule>
  </conditionalFormatting>
  <conditionalFormatting sqref="C560">
    <cfRule type="cellIs" dxfId="509" priority="545" operator="lessThan">
      <formula>0</formula>
    </cfRule>
  </conditionalFormatting>
  <conditionalFormatting sqref="C560">
    <cfRule type="expression" dxfId="508" priority="543">
      <formula>C560/B560&gt;1</formula>
    </cfRule>
    <cfRule type="expression" dxfId="507" priority="544">
      <formula>C560/B560&lt;1</formula>
    </cfRule>
  </conditionalFormatting>
  <conditionalFormatting sqref="D560">
    <cfRule type="cellIs" dxfId="506" priority="542" operator="lessThan">
      <formula>0</formula>
    </cfRule>
  </conditionalFormatting>
  <conditionalFormatting sqref="D560">
    <cfRule type="expression" dxfId="505" priority="540">
      <formula>D560/C560&gt;1</formula>
    </cfRule>
    <cfRule type="expression" dxfId="504" priority="541">
      <formula>D560/C560&lt;1</formula>
    </cfRule>
  </conditionalFormatting>
  <conditionalFormatting sqref="E560">
    <cfRule type="cellIs" dxfId="503" priority="539" operator="lessThan">
      <formula>0</formula>
    </cfRule>
  </conditionalFormatting>
  <conditionalFormatting sqref="E560">
    <cfRule type="expression" dxfId="502" priority="537">
      <formula>E560/D560&gt;1</formula>
    </cfRule>
    <cfRule type="expression" dxfId="501" priority="538">
      <formula>E560/D560&lt;1</formula>
    </cfRule>
  </conditionalFormatting>
  <conditionalFormatting sqref="F560">
    <cfRule type="cellIs" dxfId="500" priority="536" operator="lessThan">
      <formula>0</formula>
    </cfRule>
  </conditionalFormatting>
  <conditionalFormatting sqref="F560">
    <cfRule type="expression" dxfId="499" priority="534">
      <formula>F560/E560&gt;1</formula>
    </cfRule>
    <cfRule type="expression" dxfId="498" priority="535">
      <formula>F560/E560&lt;1</formula>
    </cfRule>
  </conditionalFormatting>
  <conditionalFormatting sqref="G560">
    <cfRule type="cellIs" dxfId="497" priority="533" operator="lessThan">
      <formula>0</formula>
    </cfRule>
  </conditionalFormatting>
  <conditionalFormatting sqref="G560">
    <cfRule type="expression" dxfId="496" priority="531">
      <formula>G560/F560&gt;1</formula>
    </cfRule>
    <cfRule type="expression" dxfId="495" priority="532">
      <formula>G560/F560&lt;1</formula>
    </cfRule>
  </conditionalFormatting>
  <conditionalFormatting sqref="H560">
    <cfRule type="cellIs" dxfId="494" priority="530" operator="lessThan">
      <formula>0</formula>
    </cfRule>
  </conditionalFormatting>
  <conditionalFormatting sqref="H560">
    <cfRule type="expression" dxfId="493" priority="528">
      <formula>H560/G560&gt;1</formula>
    </cfRule>
    <cfRule type="expression" dxfId="492" priority="529">
      <formula>H560/G560&lt;1</formula>
    </cfRule>
  </conditionalFormatting>
  <conditionalFormatting sqref="O616:O619">
    <cfRule type="cellIs" dxfId="491" priority="279" operator="lessThan">
      <formula>0</formula>
    </cfRule>
  </conditionalFormatting>
  <conditionalFormatting sqref="B589">
    <cfRule type="expression" dxfId="490" priority="525">
      <formula>B589/#REF!&gt;1</formula>
    </cfRule>
    <cfRule type="expression" dxfId="489" priority="526">
      <formula>B589/#REF!&lt;1</formula>
    </cfRule>
  </conditionalFormatting>
  <conditionalFormatting sqref="C589">
    <cfRule type="cellIs" dxfId="488" priority="524" operator="lessThan">
      <formula>0</formula>
    </cfRule>
  </conditionalFormatting>
  <conditionalFormatting sqref="C589">
    <cfRule type="expression" dxfId="487" priority="522">
      <formula>C589/B589&gt;1</formula>
    </cfRule>
    <cfRule type="expression" dxfId="486" priority="523">
      <formula>C589/B589&lt;1</formula>
    </cfRule>
  </conditionalFormatting>
  <conditionalFormatting sqref="O605:O607">
    <cfRule type="cellIs" dxfId="485" priority="273" operator="lessThan">
      <formula>0</formula>
    </cfRule>
  </conditionalFormatting>
  <conditionalFormatting sqref="D589">
    <cfRule type="expression" dxfId="484" priority="519">
      <formula>D589/C589&gt;1</formula>
    </cfRule>
    <cfRule type="expression" dxfId="483" priority="520">
      <formula>D589/C589&lt;1</formula>
    </cfRule>
  </conditionalFormatting>
  <conditionalFormatting sqref="E589">
    <cfRule type="cellIs" dxfId="482" priority="518" operator="lessThan">
      <formula>0</formula>
    </cfRule>
  </conditionalFormatting>
  <conditionalFormatting sqref="E589">
    <cfRule type="expression" dxfId="481" priority="516">
      <formula>E589/D589&gt;1</formula>
    </cfRule>
    <cfRule type="expression" dxfId="480" priority="517">
      <formula>E589/D589&lt;1</formula>
    </cfRule>
  </conditionalFormatting>
  <conditionalFormatting sqref="F589">
    <cfRule type="cellIs" dxfId="479" priority="515" operator="lessThan">
      <formula>0</formula>
    </cfRule>
  </conditionalFormatting>
  <conditionalFormatting sqref="F589">
    <cfRule type="expression" dxfId="478" priority="513">
      <formula>F589/E589&gt;1</formula>
    </cfRule>
    <cfRule type="expression" dxfId="477" priority="514">
      <formula>F589/E589&lt;1</formula>
    </cfRule>
  </conditionalFormatting>
  <conditionalFormatting sqref="O377">
    <cfRule type="cellIs" dxfId="476" priority="264" operator="lessThan">
      <formula>0</formula>
    </cfRule>
  </conditionalFormatting>
  <conditionalFormatting sqref="G589">
    <cfRule type="expression" dxfId="475" priority="510">
      <formula>G589/F589&gt;1</formula>
    </cfRule>
    <cfRule type="expression" dxfId="474" priority="511">
      <formula>G589/F589&lt;1</formula>
    </cfRule>
  </conditionalFormatting>
  <conditionalFormatting sqref="O366">
    <cfRule type="cellIs" dxfId="473" priority="261" operator="lessThan">
      <formula>0</formula>
    </cfRule>
  </conditionalFormatting>
  <conditionalFormatting sqref="H589">
    <cfRule type="expression" dxfId="472" priority="507">
      <formula>H589/G589&gt;1</formula>
    </cfRule>
    <cfRule type="expression" dxfId="471" priority="508">
      <formula>H589/G589&lt;1</formula>
    </cfRule>
  </conditionalFormatting>
  <conditionalFormatting sqref="N596">
    <cfRule type="cellIs" dxfId="470" priority="506" operator="lessThan">
      <formula>0</formula>
    </cfRule>
  </conditionalFormatting>
  <conditionalFormatting sqref="O387">
    <cfRule type="cellIs" dxfId="469" priority="256" operator="lessThan">
      <formula>0</formula>
    </cfRule>
  </conditionalFormatting>
  <conditionalFormatting sqref="O387">
    <cfRule type="cellIs" dxfId="468" priority="257" operator="lessThan">
      <formula>0</formula>
    </cfRule>
  </conditionalFormatting>
  <conditionalFormatting sqref="O387">
    <cfRule type="cellIs" dxfId="467" priority="254" operator="lessThan">
      <formula>0</formula>
    </cfRule>
  </conditionalFormatting>
  <conditionalFormatting sqref="O387">
    <cfRule type="cellIs" dxfId="466" priority="255" operator="lessThan">
      <formula>0</formula>
    </cfRule>
  </conditionalFormatting>
  <conditionalFormatting sqref="N600">
    <cfRule type="cellIs" dxfId="465" priority="505" operator="lessThan">
      <formula>0</formula>
    </cfRule>
  </conditionalFormatting>
  <conditionalFormatting sqref="N600">
    <cfRule type="cellIs" dxfId="464" priority="504" operator="lessThan">
      <formula>0</formula>
    </cfRule>
  </conditionalFormatting>
  <conditionalFormatting sqref="P363">
    <cfRule type="cellIs" dxfId="463" priority="503" operator="lessThan">
      <formula>0</formula>
    </cfRule>
  </conditionalFormatting>
  <conditionalFormatting sqref="P364:P365">
    <cfRule type="cellIs" dxfId="462" priority="502" operator="lessThan">
      <formula>0</formula>
    </cfRule>
  </conditionalFormatting>
  <conditionalFormatting sqref="P461:P464">
    <cfRule type="cellIs" dxfId="461" priority="501" operator="lessThan">
      <formula>0</formula>
    </cfRule>
  </conditionalFormatting>
  <conditionalFormatting sqref="P361">
    <cfRule type="cellIs" dxfId="460" priority="500" operator="lessThan">
      <formula>0</formula>
    </cfRule>
  </conditionalFormatting>
  <conditionalFormatting sqref="P366:P367">
    <cfRule type="cellIs" dxfId="459" priority="499" operator="lessThan">
      <formula>0</formula>
    </cfRule>
  </conditionalFormatting>
  <conditionalFormatting sqref="P369:P373">
    <cfRule type="cellIs" dxfId="458" priority="498" operator="lessThan">
      <formula>0</formula>
    </cfRule>
  </conditionalFormatting>
  <conditionalFormatting sqref="P378:P379">
    <cfRule type="cellIs" dxfId="457" priority="497" operator="lessThan">
      <formula>0</formula>
    </cfRule>
  </conditionalFormatting>
  <conditionalFormatting sqref="P384:P385">
    <cfRule type="cellIs" dxfId="456" priority="496" operator="lessThan">
      <formula>0</formula>
    </cfRule>
  </conditionalFormatting>
  <conditionalFormatting sqref="P390:P391">
    <cfRule type="cellIs" dxfId="455" priority="495" operator="lessThan">
      <formula>0</formula>
    </cfRule>
  </conditionalFormatting>
  <conditionalFormatting sqref="P396:P397">
    <cfRule type="cellIs" dxfId="454" priority="494" operator="lessThan">
      <formula>0</formula>
    </cfRule>
  </conditionalFormatting>
  <conditionalFormatting sqref="P402">
    <cfRule type="cellIs" dxfId="453" priority="493" operator="lessThan">
      <formula>0</formula>
    </cfRule>
  </conditionalFormatting>
  <conditionalFormatting sqref="P408:P409">
    <cfRule type="cellIs" dxfId="452" priority="492" operator="lessThan">
      <formula>0</formula>
    </cfRule>
  </conditionalFormatting>
  <conditionalFormatting sqref="P414:P415">
    <cfRule type="cellIs" dxfId="451" priority="491" operator="lessThan">
      <formula>0</formula>
    </cfRule>
  </conditionalFormatting>
  <conditionalFormatting sqref="P420:P421">
    <cfRule type="cellIs" dxfId="450" priority="490" operator="lessThan">
      <formula>0</formula>
    </cfRule>
  </conditionalFormatting>
  <conditionalFormatting sqref="P426:P427">
    <cfRule type="cellIs" dxfId="449" priority="489" operator="lessThan">
      <formula>0</formula>
    </cfRule>
  </conditionalFormatting>
  <conditionalFormatting sqref="P432:P433">
    <cfRule type="cellIs" dxfId="448" priority="488" operator="lessThan">
      <formula>0</formula>
    </cfRule>
  </conditionalFormatting>
  <conditionalFormatting sqref="P438:P439">
    <cfRule type="cellIs" dxfId="447" priority="487" operator="lessThan">
      <formula>0</formula>
    </cfRule>
  </conditionalFormatting>
  <conditionalFormatting sqref="P444:P445">
    <cfRule type="cellIs" dxfId="446" priority="486" operator="lessThan">
      <formula>0</formula>
    </cfRule>
  </conditionalFormatting>
  <conditionalFormatting sqref="P451:P452">
    <cfRule type="cellIs" dxfId="445" priority="485" operator="lessThan">
      <formula>0</formula>
    </cfRule>
  </conditionalFormatting>
  <conditionalFormatting sqref="P457:P458">
    <cfRule type="cellIs" dxfId="444" priority="484" operator="lessThan">
      <formula>0</formula>
    </cfRule>
  </conditionalFormatting>
  <conditionalFormatting sqref="P465">
    <cfRule type="cellIs" dxfId="443" priority="483" operator="lessThan">
      <formula>0</formula>
    </cfRule>
  </conditionalFormatting>
  <conditionalFormatting sqref="P472">
    <cfRule type="cellIs" dxfId="442" priority="482" operator="lessThan">
      <formula>0</formula>
    </cfRule>
  </conditionalFormatting>
  <conditionalFormatting sqref="P503:P504">
    <cfRule type="cellIs" dxfId="441" priority="481" operator="lessThan">
      <formula>0</formula>
    </cfRule>
  </conditionalFormatting>
  <conditionalFormatting sqref="P511:P512">
    <cfRule type="cellIs" dxfId="440" priority="480" operator="lessThan">
      <formula>0</formula>
    </cfRule>
  </conditionalFormatting>
  <conditionalFormatting sqref="P520:P521">
    <cfRule type="cellIs" dxfId="439" priority="479" operator="lessThan">
      <formula>0</formula>
    </cfRule>
  </conditionalFormatting>
  <conditionalFormatting sqref="P528:P529">
    <cfRule type="cellIs" dxfId="438" priority="478" operator="lessThan">
      <formula>0</formula>
    </cfRule>
  </conditionalFormatting>
  <conditionalFormatting sqref="P544:P545">
    <cfRule type="cellIs" dxfId="437" priority="477" operator="lessThan">
      <formula>0</formula>
    </cfRule>
  </conditionalFormatting>
  <conditionalFormatting sqref="P536:P537">
    <cfRule type="cellIs" dxfId="436" priority="476" operator="lessThan">
      <formula>0</formula>
    </cfRule>
  </conditionalFormatting>
  <conditionalFormatting sqref="P551:P552">
    <cfRule type="cellIs" dxfId="435" priority="475" operator="lessThan">
      <formula>0</formula>
    </cfRule>
  </conditionalFormatting>
  <conditionalFormatting sqref="P559:P560">
    <cfRule type="cellIs" dxfId="434" priority="474" operator="lessThan">
      <formula>0</formula>
    </cfRule>
  </conditionalFormatting>
  <conditionalFormatting sqref="P567:P568">
    <cfRule type="cellIs" dxfId="433" priority="473" operator="lessThan">
      <formula>0</formula>
    </cfRule>
  </conditionalFormatting>
  <conditionalFormatting sqref="P574:P575">
    <cfRule type="cellIs" dxfId="432" priority="472" operator="lessThan">
      <formula>0</formula>
    </cfRule>
  </conditionalFormatting>
  <conditionalFormatting sqref="P581:P582">
    <cfRule type="cellIs" dxfId="431" priority="471" operator="lessThan">
      <formula>0</formula>
    </cfRule>
  </conditionalFormatting>
  <conditionalFormatting sqref="P588:P589">
    <cfRule type="cellIs" dxfId="430" priority="470" operator="lessThan">
      <formula>0</formula>
    </cfRule>
  </conditionalFormatting>
  <conditionalFormatting sqref="P596:P597">
    <cfRule type="cellIs" dxfId="429" priority="469" operator="lessThan">
      <formula>0</formula>
    </cfRule>
  </conditionalFormatting>
  <conditionalFormatting sqref="P603">
    <cfRule type="cellIs" dxfId="428" priority="468" operator="lessThan">
      <formula>0</formula>
    </cfRule>
  </conditionalFormatting>
  <conditionalFormatting sqref="P608">
    <cfRule type="cellIs" dxfId="427" priority="467" operator="lessThan">
      <formula>0</formula>
    </cfRule>
  </conditionalFormatting>
  <conditionalFormatting sqref="O405">
    <cfRule type="cellIs" dxfId="426" priority="214" operator="lessThan">
      <formula>0</formula>
    </cfRule>
  </conditionalFormatting>
  <conditionalFormatting sqref="P632:P634">
    <cfRule type="cellIs" dxfId="425" priority="466" operator="lessThan">
      <formula>0</formula>
    </cfRule>
  </conditionalFormatting>
  <conditionalFormatting sqref="I710:N710 P708:Q711">
    <cfRule type="cellIs" dxfId="424" priority="460" operator="lessThan">
      <formula>0</formula>
    </cfRule>
  </conditionalFormatting>
  <conditionalFormatting sqref="P636:P637 P641:P645">
    <cfRule type="cellIs" dxfId="423" priority="465" operator="lessThan">
      <formula>0</formula>
    </cfRule>
  </conditionalFormatting>
  <conditionalFormatting sqref="P648">
    <cfRule type="cellIs" dxfId="422" priority="464" operator="lessThan">
      <formula>0</formula>
    </cfRule>
  </conditionalFormatting>
  <conditionalFormatting sqref="P649">
    <cfRule type="cellIs" dxfId="421" priority="463" operator="lessThan">
      <formula>0</formula>
    </cfRule>
  </conditionalFormatting>
  <conditionalFormatting sqref="P651">
    <cfRule type="cellIs" dxfId="420" priority="462" operator="lessThan">
      <formula>0</formula>
    </cfRule>
  </conditionalFormatting>
  <conditionalFormatting sqref="P652">
    <cfRule type="cellIs" dxfId="419" priority="461" operator="lessThan">
      <formula>0</formula>
    </cfRule>
  </conditionalFormatting>
  <conditionalFormatting sqref="D654:N654 D651:N651 D648:N649 D632:N634">
    <cfRule type="expression" dxfId="418" priority="433">
      <formula>D632/C632&gt;1</formula>
    </cfRule>
    <cfRule type="expression" dxfId="417" priority="434">
      <formula>D632/C632&lt;1</formula>
    </cfRule>
  </conditionalFormatting>
  <conditionalFormatting sqref="C507:C510">
    <cfRule type="cellIs" dxfId="416" priority="459" operator="lessThan">
      <formula>0</formula>
    </cfRule>
  </conditionalFormatting>
  <conditionalFormatting sqref="C507:C510">
    <cfRule type="expression" dxfId="415" priority="457">
      <formula>C507/B507&gt;1</formula>
    </cfRule>
    <cfRule type="expression" dxfId="414" priority="458">
      <formula>C507/B507&lt;1</formula>
    </cfRule>
  </conditionalFormatting>
  <conditionalFormatting sqref="D507:N510">
    <cfRule type="cellIs" dxfId="413" priority="456" operator="lessThan">
      <formula>0</formula>
    </cfRule>
  </conditionalFormatting>
  <conditionalFormatting sqref="D507:N510">
    <cfRule type="expression" dxfId="412" priority="454">
      <formula>D507/C507&gt;1</formula>
    </cfRule>
    <cfRule type="expression" dxfId="411" priority="455">
      <formula>D507/C507&lt;1</formula>
    </cfRule>
  </conditionalFormatting>
  <conditionalFormatting sqref="B507:B510">
    <cfRule type="cellIs" dxfId="410" priority="453" operator="lessThan">
      <formula>0</formula>
    </cfRule>
  </conditionalFormatting>
  <conditionalFormatting sqref="B507:B510">
    <cfRule type="expression" dxfId="409" priority="451">
      <formula>B507/#REF!&gt;1</formula>
    </cfRule>
    <cfRule type="expression" dxfId="408" priority="452">
      <formula>B507/#REF!&lt;1</formula>
    </cfRule>
  </conditionalFormatting>
  <conditionalFormatting sqref="J588:N588 J574:N574 J559:N559 J551:N551">
    <cfRule type="cellIs" dxfId="407" priority="450" operator="lessThan">
      <formula>0</formula>
    </cfRule>
  </conditionalFormatting>
  <conditionalFormatting sqref="C588:I588 C584:C587 C574:I574 C570:C573 C559:I559 C555:C558 C551:I551 C547:C550">
    <cfRule type="cellIs" dxfId="406" priority="449" operator="lessThan">
      <formula>0</formula>
    </cfRule>
  </conditionalFormatting>
  <conditionalFormatting sqref="C588:M588 C574:M574 C559:M559 C551:M551">
    <cfRule type="cellIs" dxfId="405" priority="448" operator="lessThan">
      <formula>0</formula>
    </cfRule>
  </conditionalFormatting>
  <conditionalFormatting sqref="C584:C587 C570:C573 C555:C558 C547:C550">
    <cfRule type="expression" dxfId="404" priority="446">
      <formula>C547/B547&gt;1</formula>
    </cfRule>
    <cfRule type="expression" dxfId="403" priority="447">
      <formula>C547/B547&lt;1</formula>
    </cfRule>
  </conditionalFormatting>
  <conditionalFormatting sqref="D584:N587 D570:N573 D555:N558 D547:N550">
    <cfRule type="cellIs" dxfId="402" priority="445" operator="lessThan">
      <formula>0</formula>
    </cfRule>
  </conditionalFormatting>
  <conditionalFormatting sqref="D584:N587 D570:N573 D555:N558 D547:N550">
    <cfRule type="expression" dxfId="401" priority="443">
      <formula>D547/C547&gt;1</formula>
    </cfRule>
    <cfRule type="expression" dxfId="400" priority="444">
      <formula>D547/C547&lt;1</formula>
    </cfRule>
  </conditionalFormatting>
  <conditionalFormatting sqref="C588:N588 C574:N574 C559:N559 C551:N551">
    <cfRule type="cellIs" dxfId="399" priority="442" operator="lessThan">
      <formula>0</formula>
    </cfRule>
  </conditionalFormatting>
  <conditionalFormatting sqref="C588:N588 C574:N574 C559:N559 C551:N551">
    <cfRule type="expression" dxfId="398" priority="440">
      <formula>C551/B551&gt;1</formula>
    </cfRule>
    <cfRule type="expression" dxfId="397" priority="441">
      <formula>C551/B551&lt;1</formula>
    </cfRule>
  </conditionalFormatting>
  <conditionalFormatting sqref="B654 B651 B648:B649 B632:B634 B641:B645">
    <cfRule type="cellIs" dxfId="396" priority="439" operator="lessThan">
      <formula>0</formula>
    </cfRule>
  </conditionalFormatting>
  <conditionalFormatting sqref="C654 C651 C648:C649 C632:C634">
    <cfRule type="cellIs" dxfId="395" priority="438" operator="lessThan">
      <formula>0</formula>
    </cfRule>
  </conditionalFormatting>
  <conditionalFormatting sqref="C654 C651 C648:C649 C632:C634">
    <cfRule type="expression" dxfId="394" priority="436">
      <formula>C632/B632&gt;1</formula>
    </cfRule>
    <cfRule type="expression" dxfId="393" priority="437">
      <formula>C632/B632&lt;1</formula>
    </cfRule>
  </conditionalFormatting>
  <conditionalFormatting sqref="D654:N654 D651:N651 D648:N649 D632:N634">
    <cfRule type="cellIs" dxfId="392" priority="435" operator="lessThan">
      <formula>0</formula>
    </cfRule>
  </conditionalFormatting>
  <conditionalFormatting sqref="B504:N504 B537 B568 B597">
    <cfRule type="expression" dxfId="391" priority="1205">
      <formula>B504/#REF!&gt;1</formula>
    </cfRule>
    <cfRule type="expression" dxfId="390" priority="1206">
      <formula>B504/#REF!&lt;1</formula>
    </cfRule>
  </conditionalFormatting>
  <conditionalFormatting sqref="C465">
    <cfRule type="cellIs" dxfId="389" priority="432" operator="lessThan">
      <formula>0</formula>
    </cfRule>
  </conditionalFormatting>
  <conditionalFormatting sqref="C465">
    <cfRule type="expression" dxfId="388" priority="430">
      <formula>C465/B465&gt;1</formula>
    </cfRule>
    <cfRule type="expression" dxfId="387" priority="431">
      <formula>C465/B465&lt;1</formula>
    </cfRule>
  </conditionalFormatting>
  <conditionalFormatting sqref="D465:N465">
    <cfRule type="cellIs" dxfId="386" priority="429" operator="lessThan">
      <formula>0</formula>
    </cfRule>
  </conditionalFormatting>
  <conditionalFormatting sqref="D465:N465">
    <cfRule type="expression" dxfId="385" priority="427">
      <formula>D465/C465&gt;1</formula>
    </cfRule>
    <cfRule type="expression" dxfId="384" priority="428">
      <formula>D465/C465&lt;1</formula>
    </cfRule>
  </conditionalFormatting>
  <conditionalFormatting sqref="B465">
    <cfRule type="cellIs" dxfId="383" priority="426" operator="lessThan">
      <formula>0</formula>
    </cfRule>
  </conditionalFormatting>
  <conditionalFormatting sqref="B465">
    <cfRule type="expression" dxfId="382" priority="424">
      <formula>B465/#REF!&gt;1</formula>
    </cfRule>
    <cfRule type="expression" dxfId="381" priority="425">
      <formula>B465/#REF!&lt;1</formula>
    </cfRule>
  </conditionalFormatting>
  <conditionalFormatting sqref="C511">
    <cfRule type="cellIs" dxfId="380" priority="423" operator="lessThan">
      <formula>0</formula>
    </cfRule>
  </conditionalFormatting>
  <conditionalFormatting sqref="D511:N511">
    <cfRule type="cellIs" dxfId="379" priority="420" operator="lessThan">
      <formula>0</formula>
    </cfRule>
  </conditionalFormatting>
  <conditionalFormatting sqref="C511">
    <cfRule type="expression" dxfId="378" priority="421">
      <formula>C511/B511&gt;1</formula>
    </cfRule>
    <cfRule type="expression" dxfId="377" priority="422">
      <formula>C511/B511&lt;1</formula>
    </cfRule>
  </conditionalFormatting>
  <conditionalFormatting sqref="D511:N511">
    <cfRule type="expression" dxfId="376" priority="418">
      <formula>D511/C511&gt;1</formula>
    </cfRule>
    <cfRule type="expression" dxfId="375" priority="419">
      <formula>D511/C511&lt;1</formula>
    </cfRule>
  </conditionalFormatting>
  <conditionalFormatting sqref="B511">
    <cfRule type="cellIs" dxfId="374" priority="417" operator="lessThan">
      <formula>0</formula>
    </cfRule>
  </conditionalFormatting>
  <conditionalFormatting sqref="B511">
    <cfRule type="expression" dxfId="373" priority="415">
      <formula>B511/#REF!&gt;1</formula>
    </cfRule>
    <cfRule type="expression" dxfId="372" priority="416">
      <formula>B511/#REF!&lt;1</formula>
    </cfRule>
  </conditionalFormatting>
  <conditionalFormatting sqref="B529 B521">
    <cfRule type="cellIs" dxfId="371" priority="414" operator="lessThan">
      <formula>0</formula>
    </cfRule>
  </conditionalFormatting>
  <conditionalFormatting sqref="B529 B521">
    <cfRule type="expression" dxfId="370" priority="412">
      <formula>B521/#REF!&gt;1</formula>
    </cfRule>
    <cfRule type="expression" dxfId="369" priority="413">
      <formula>B521/#REF!&lt;1</formula>
    </cfRule>
  </conditionalFormatting>
  <conditionalFormatting sqref="C521">
    <cfRule type="cellIs" dxfId="368" priority="411" operator="lessThan">
      <formula>0</formula>
    </cfRule>
  </conditionalFormatting>
  <conditionalFormatting sqref="C521 B636:O637">
    <cfRule type="expression" dxfId="367" priority="409">
      <formula>B521/A521&gt;1</formula>
    </cfRule>
    <cfRule type="expression" dxfId="366" priority="410">
      <formula>B521/A521&lt;1</formula>
    </cfRule>
  </conditionalFormatting>
  <conditionalFormatting sqref="C603:N603">
    <cfRule type="expression" dxfId="365" priority="370">
      <formula>C603/B603&gt;1</formula>
    </cfRule>
    <cfRule type="expression" dxfId="364" priority="371">
      <formula>C603/B603&lt;1</formula>
    </cfRule>
  </conditionalFormatting>
  <conditionalFormatting sqref="I552:N552">
    <cfRule type="expression" dxfId="363" priority="394">
      <formula>I552/H552&gt;1</formula>
    </cfRule>
    <cfRule type="expression" dxfId="362" priority="395">
      <formula>I552/H552&lt;1</formula>
    </cfRule>
  </conditionalFormatting>
  <conditionalFormatting sqref="I560:N560">
    <cfRule type="expression" dxfId="361" priority="391">
      <formula>I560/H560&gt;1</formula>
    </cfRule>
    <cfRule type="expression" dxfId="360" priority="392">
      <formula>I560/H560&lt;1</formula>
    </cfRule>
  </conditionalFormatting>
  <conditionalFormatting sqref="B575:N575">
    <cfRule type="cellIs" dxfId="359" priority="390" operator="lessThan">
      <formula>0</formula>
    </cfRule>
  </conditionalFormatting>
  <conditionalFormatting sqref="B575:N575">
    <cfRule type="expression" dxfId="358" priority="388">
      <formula>B575/A575&gt;1</formula>
    </cfRule>
    <cfRule type="expression" dxfId="357" priority="389">
      <formula>B575/A575&lt;1</formula>
    </cfRule>
  </conditionalFormatting>
  <conditionalFormatting sqref="B589:N589">
    <cfRule type="cellIs" dxfId="356" priority="387" operator="lessThan">
      <formula>0</formula>
    </cfRule>
  </conditionalFormatting>
  <conditionalFormatting sqref="B589:N589">
    <cfRule type="expression" dxfId="355" priority="385">
      <formula>B589/A589&gt;1</formula>
    </cfRule>
    <cfRule type="expression" dxfId="354" priority="386">
      <formula>B589/A589&lt;1</formula>
    </cfRule>
  </conditionalFormatting>
  <conditionalFormatting sqref="N608">
    <cfRule type="cellIs" dxfId="353" priority="363" operator="lessThan">
      <formula>0</formula>
    </cfRule>
  </conditionalFormatting>
  <conditionalFormatting sqref="D521:N521">
    <cfRule type="cellIs" dxfId="352" priority="408" operator="lessThan">
      <formula>0</formula>
    </cfRule>
  </conditionalFormatting>
  <conditionalFormatting sqref="D521:N521">
    <cfRule type="expression" dxfId="351" priority="406">
      <formula>D521/C521&gt;1</formula>
    </cfRule>
    <cfRule type="expression" dxfId="350" priority="407">
      <formula>D521/C521&lt;1</formula>
    </cfRule>
  </conditionalFormatting>
  <conditionalFormatting sqref="C529:N529">
    <cfRule type="cellIs" dxfId="349" priority="405" operator="lessThan">
      <formula>0</formula>
    </cfRule>
  </conditionalFormatting>
  <conditionalFormatting sqref="C529:N529">
    <cfRule type="expression" dxfId="348" priority="403">
      <formula>C529/B529&gt;1</formula>
    </cfRule>
    <cfRule type="expression" dxfId="347" priority="404">
      <formula>C529/B529&lt;1</formula>
    </cfRule>
  </conditionalFormatting>
  <conditionalFormatting sqref="C582:N582">
    <cfRule type="expression" dxfId="346" priority="379">
      <formula>C582/B582&gt;1</formula>
    </cfRule>
    <cfRule type="expression" dxfId="345" priority="380">
      <formula>C582/B582&lt;1</formula>
    </cfRule>
  </conditionalFormatting>
  <conditionalFormatting sqref="C537:N537">
    <cfRule type="expression" dxfId="344" priority="400">
      <formula>C537/B537&gt;1</formula>
    </cfRule>
    <cfRule type="expression" dxfId="343" priority="401">
      <formula>C537/B537&lt;1</formula>
    </cfRule>
  </conditionalFormatting>
  <conditionalFormatting sqref="C568:N568">
    <cfRule type="expression" dxfId="342" priority="397">
      <formula>C568/B568&gt;1</formula>
    </cfRule>
    <cfRule type="expression" dxfId="341" priority="398">
      <formula>C568/B568&lt;1</formula>
    </cfRule>
  </conditionalFormatting>
  <conditionalFormatting sqref="C608:M608">
    <cfRule type="expression" dxfId="340" priority="365">
      <formula>C608/B608&gt;1</formula>
    </cfRule>
    <cfRule type="expression" dxfId="339" priority="366">
      <formula>C608/B608&lt;1</formula>
    </cfRule>
  </conditionalFormatting>
  <conditionalFormatting sqref="N608">
    <cfRule type="expression" dxfId="338" priority="360">
      <formula>N608/M608&gt;1</formula>
    </cfRule>
    <cfRule type="expression" dxfId="337" priority="361">
      <formula>N608/M608&lt;1</formula>
    </cfRule>
  </conditionalFormatting>
  <conditionalFormatting sqref="C608:M608">
    <cfRule type="cellIs" dxfId="336" priority="369" operator="lessThan">
      <formula>0</formula>
    </cfRule>
  </conditionalFormatting>
  <conditionalFormatting sqref="C608:M608">
    <cfRule type="cellIs" dxfId="335" priority="368" operator="lessThan">
      <formula>0</formula>
    </cfRule>
  </conditionalFormatting>
  <conditionalFormatting sqref="B582">
    <cfRule type="cellIs" dxfId="334" priority="382" operator="lessThan">
      <formula>0</formula>
    </cfRule>
  </conditionalFormatting>
  <conditionalFormatting sqref="B582">
    <cfRule type="expression" dxfId="333" priority="383">
      <formula>B582/#REF!&gt;1</formula>
    </cfRule>
    <cfRule type="expression" dxfId="332" priority="384">
      <formula>B582/#REF!&lt;1</formula>
    </cfRule>
  </conditionalFormatting>
  <conditionalFormatting sqref="C582:N582">
    <cfRule type="cellIs" dxfId="331" priority="381" operator="lessThan">
      <formula>0</formula>
    </cfRule>
  </conditionalFormatting>
  <conditionalFormatting sqref="C597:N597">
    <cfRule type="expression" dxfId="330" priority="375">
      <formula>C597/B597&gt;1</formula>
    </cfRule>
    <cfRule type="expression" dxfId="329" priority="376">
      <formula>C597/B597&lt;1</formula>
    </cfRule>
  </conditionalFormatting>
  <conditionalFormatting sqref="N608">
    <cfRule type="cellIs" dxfId="328" priority="364" operator="lessThan">
      <formula>0</formula>
    </cfRule>
  </conditionalFormatting>
  <conditionalFormatting sqref="C608:M608">
    <cfRule type="cellIs" dxfId="327" priority="367" operator="lessThan">
      <formula>0</formula>
    </cfRule>
  </conditionalFormatting>
  <conditionalFormatting sqref="N608">
    <cfRule type="cellIs" dxfId="326" priority="362" operator="lessThan">
      <formula>0</formula>
    </cfRule>
  </conditionalFormatting>
  <conditionalFormatting sqref="B676:N679">
    <cfRule type="cellIs" dxfId="325" priority="359" operator="lessThan">
      <formula>0</formula>
    </cfRule>
  </conditionalFormatting>
  <conditionalFormatting sqref="I678:N678 P676:Q679">
    <cfRule type="cellIs" dxfId="324" priority="358" operator="lessThan">
      <formula>0</formula>
    </cfRule>
  </conditionalFormatting>
  <conditionalFormatting sqref="B680:N683">
    <cfRule type="cellIs" dxfId="323" priority="357" operator="lessThan">
      <formula>0</formula>
    </cfRule>
  </conditionalFormatting>
  <conditionalFormatting sqref="I682:N682 P680:Q683">
    <cfRule type="cellIs" dxfId="322" priority="356" operator="lessThan">
      <formula>0</formula>
    </cfRule>
  </conditionalFormatting>
  <conditionalFormatting sqref="B684:N687">
    <cfRule type="cellIs" dxfId="321" priority="355" operator="lessThan">
      <formula>0</formula>
    </cfRule>
  </conditionalFormatting>
  <conditionalFormatting sqref="I686:N686 P684:Q687">
    <cfRule type="cellIs" dxfId="320" priority="354" operator="lessThan">
      <formula>0</formula>
    </cfRule>
  </conditionalFormatting>
  <conditionalFormatting sqref="B688:N691">
    <cfRule type="cellIs" dxfId="319" priority="353" operator="lessThan">
      <formula>0</formula>
    </cfRule>
  </conditionalFormatting>
  <conditionalFormatting sqref="I690:N690 P688:Q691">
    <cfRule type="cellIs" dxfId="318" priority="352" operator="lessThan">
      <formula>0</formula>
    </cfRule>
  </conditionalFormatting>
  <conditionalFormatting sqref="B692:N695 O694">
    <cfRule type="cellIs" dxfId="317" priority="351" operator="lessThan">
      <formula>0</formula>
    </cfRule>
  </conditionalFormatting>
  <conditionalFormatting sqref="P692:Q695 I694:O694">
    <cfRule type="cellIs" dxfId="316" priority="350" operator="lessThan">
      <formula>0</formula>
    </cfRule>
  </conditionalFormatting>
  <conditionalFormatting sqref="B696:N699">
    <cfRule type="cellIs" dxfId="315" priority="349" operator="lessThan">
      <formula>0</formula>
    </cfRule>
  </conditionalFormatting>
  <conditionalFormatting sqref="I698:N698 P696:Q699">
    <cfRule type="cellIs" dxfId="314" priority="348" operator="lessThan">
      <formula>0</formula>
    </cfRule>
  </conditionalFormatting>
  <conditionalFormatting sqref="B700:N703">
    <cfRule type="cellIs" dxfId="313" priority="347" operator="lessThan">
      <formula>0</formula>
    </cfRule>
  </conditionalFormatting>
  <conditionalFormatting sqref="I702:N702 P700:Q703">
    <cfRule type="cellIs" dxfId="312" priority="346" operator="lessThan">
      <formula>0</formula>
    </cfRule>
  </conditionalFormatting>
  <conditionalFormatting sqref="B704:N707">
    <cfRule type="cellIs" dxfId="311" priority="345" operator="lessThan">
      <formula>0</formula>
    </cfRule>
  </conditionalFormatting>
  <conditionalFormatting sqref="I706:N706 P704:Q707">
    <cfRule type="cellIs" dxfId="310" priority="344" operator="lessThan">
      <formula>0</formula>
    </cfRule>
  </conditionalFormatting>
  <conditionalFormatting sqref="B712:N715">
    <cfRule type="cellIs" dxfId="309" priority="343" operator="lessThan">
      <formula>0</formula>
    </cfRule>
  </conditionalFormatting>
  <conditionalFormatting sqref="I714:N714 P712:Q715">
    <cfRule type="cellIs" dxfId="308" priority="342" operator="lessThan">
      <formula>0</formula>
    </cfRule>
  </conditionalFormatting>
  <conditionalFormatting sqref="B716:N719">
    <cfRule type="cellIs" dxfId="307" priority="341" operator="lessThan">
      <formula>0</formula>
    </cfRule>
  </conditionalFormatting>
  <conditionalFormatting sqref="I718:N718 P716:Q719">
    <cfRule type="cellIs" dxfId="306" priority="340" operator="lessThan">
      <formula>0</formula>
    </cfRule>
  </conditionalFormatting>
  <conditionalFormatting sqref="P654">
    <cfRule type="cellIs" dxfId="305" priority="339" operator="lessThan">
      <formula>0</formula>
    </cfRule>
  </conditionalFormatting>
  <conditionalFormatting sqref="Q466">
    <cfRule type="cellIs" dxfId="304" priority="338" operator="lessThan">
      <formula>0</formula>
    </cfRule>
  </conditionalFormatting>
  <conditionalFormatting sqref="P466">
    <cfRule type="cellIs" dxfId="303" priority="337" operator="lessThan">
      <formula>0</formula>
    </cfRule>
  </conditionalFormatting>
  <conditionalFormatting sqref="B466:N466">
    <cfRule type="cellIs" dxfId="302" priority="336" operator="lessThan">
      <formula>0</formula>
    </cfRule>
  </conditionalFormatting>
  <conditionalFormatting sqref="B505:N505">
    <cfRule type="cellIs" dxfId="301" priority="333" operator="lessThan">
      <formula>0</formula>
    </cfRule>
  </conditionalFormatting>
  <conditionalFormatting sqref="B513:N513">
    <cfRule type="cellIs" dxfId="300" priority="330" operator="lessThan">
      <formula>0</formula>
    </cfRule>
  </conditionalFormatting>
  <conditionalFormatting sqref="B522:N522">
    <cfRule type="cellIs" dxfId="299" priority="327" operator="lessThan">
      <formula>0</formula>
    </cfRule>
  </conditionalFormatting>
  <conditionalFormatting sqref="B530:N530">
    <cfRule type="cellIs" dxfId="298" priority="324" operator="lessThan">
      <formula>0</formula>
    </cfRule>
  </conditionalFormatting>
  <conditionalFormatting sqref="B538:N538">
    <cfRule type="cellIs" dxfId="297" priority="321" operator="lessThan">
      <formula>0</formula>
    </cfRule>
  </conditionalFormatting>
  <conditionalFormatting sqref="B553:N553">
    <cfRule type="cellIs" dxfId="296" priority="318" operator="lessThan">
      <formula>0</formula>
    </cfRule>
  </conditionalFormatting>
  <conditionalFormatting sqref="B561:N561">
    <cfRule type="cellIs" dxfId="295" priority="315" operator="lessThan">
      <formula>0</formula>
    </cfRule>
  </conditionalFormatting>
  <conditionalFormatting sqref="B590:N590">
    <cfRule type="cellIs" dxfId="294" priority="312" operator="lessThan">
      <formula>0</formula>
    </cfRule>
  </conditionalFormatting>
  <conditionalFormatting sqref="O608">
    <cfRule type="cellIs" dxfId="293" priority="50" operator="lessThan">
      <formula>0</formula>
    </cfRule>
  </conditionalFormatting>
  <conditionalFormatting sqref="O608">
    <cfRule type="cellIs" dxfId="292" priority="51" operator="lessThan">
      <formula>0</formula>
    </cfRule>
  </conditionalFormatting>
  <conditionalFormatting sqref="O603">
    <cfRule type="cellIs" dxfId="291" priority="54" operator="lessThan">
      <formula>0</formula>
    </cfRule>
  </conditionalFormatting>
  <conditionalFormatting sqref="O603">
    <cfRule type="cellIs" dxfId="290" priority="55" operator="lessThan">
      <formula>0</formula>
    </cfRule>
  </conditionalFormatting>
  <conditionalFormatting sqref="O603">
    <cfRule type="cellIs" dxfId="289" priority="56" operator="lessThan">
      <formula>0</formula>
    </cfRule>
  </conditionalFormatting>
  <conditionalFormatting sqref="O608">
    <cfRule type="cellIs" dxfId="288" priority="49" operator="lessThan">
      <formula>0</formula>
    </cfRule>
  </conditionalFormatting>
  <conditionalFormatting sqref="P491:Q491">
    <cfRule type="cellIs" dxfId="287" priority="311" operator="lessThan">
      <formula>0</formula>
    </cfRule>
  </conditionalFormatting>
  <conditionalFormatting sqref="Q492:Q496">
    <cfRule type="cellIs" dxfId="286" priority="310" operator="lessThan">
      <formula>0</formula>
    </cfRule>
  </conditionalFormatting>
  <conditionalFormatting sqref="P492:P495">
    <cfRule type="cellIs" dxfId="285" priority="309" operator="lessThan">
      <formula>0</formula>
    </cfRule>
  </conditionalFormatting>
  <conditionalFormatting sqref="P496">
    <cfRule type="cellIs" dxfId="284" priority="308" operator="lessThan">
      <formula>0</formula>
    </cfRule>
  </conditionalFormatting>
  <conditionalFormatting sqref="P473:Q473 B473">
    <cfRule type="cellIs" dxfId="283" priority="307" operator="lessThan">
      <formula>0</formula>
    </cfRule>
  </conditionalFormatting>
  <conditionalFormatting sqref="Q474:Q478">
    <cfRule type="cellIs" dxfId="282" priority="306" operator="lessThan">
      <formula>0</formula>
    </cfRule>
  </conditionalFormatting>
  <conditionalFormatting sqref="P474:P477">
    <cfRule type="cellIs" dxfId="281" priority="305" operator="lessThan">
      <formula>0</formula>
    </cfRule>
  </conditionalFormatting>
  <conditionalFormatting sqref="P478">
    <cfRule type="cellIs" dxfId="280" priority="304" operator="lessThan">
      <formula>0</formula>
    </cfRule>
  </conditionalFormatting>
  <conditionalFormatting sqref="P479:Q479 B479">
    <cfRule type="cellIs" dxfId="279" priority="303" operator="lessThan">
      <formula>0</formula>
    </cfRule>
  </conditionalFormatting>
  <conditionalFormatting sqref="Q480:Q484">
    <cfRule type="cellIs" dxfId="278" priority="302" operator="lessThan">
      <formula>0</formula>
    </cfRule>
  </conditionalFormatting>
  <conditionalFormatting sqref="P480:P483">
    <cfRule type="cellIs" dxfId="277" priority="301" operator="lessThan">
      <formula>0</formula>
    </cfRule>
  </conditionalFormatting>
  <conditionalFormatting sqref="P484">
    <cfRule type="cellIs" dxfId="276" priority="300" operator="lessThan">
      <formula>0</formula>
    </cfRule>
  </conditionalFormatting>
  <conditionalFormatting sqref="P485:Q485 B485">
    <cfRule type="cellIs" dxfId="275" priority="299" operator="lessThan">
      <formula>0</formula>
    </cfRule>
  </conditionalFormatting>
  <conditionalFormatting sqref="Q486:Q490">
    <cfRule type="cellIs" dxfId="274" priority="298" operator="lessThan">
      <formula>0</formula>
    </cfRule>
  </conditionalFormatting>
  <conditionalFormatting sqref="P486:P489">
    <cfRule type="cellIs" dxfId="273" priority="297" operator="lessThan">
      <formula>0</formula>
    </cfRule>
  </conditionalFormatting>
  <conditionalFormatting sqref="P490">
    <cfRule type="cellIs" dxfId="272"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271" priority="293" operator="lessThan">
      <formula>0</formula>
    </cfRule>
  </conditionalFormatting>
  <conditionalFormatting sqref="O348">
    <cfRule type="cellIs" dxfId="270" priority="292" operator="lessThan">
      <formula>0</formula>
    </cfRule>
  </conditionalFormatting>
  <conditionalFormatting sqref="O348">
    <cfRule type="cellIs" dxfId="269" priority="291" operator="lessThan">
      <formula>0</formula>
    </cfRule>
  </conditionalFormatting>
  <conditionalFormatting sqref="O351:O354">
    <cfRule type="cellIs" dxfId="268" priority="290" operator="lessThan">
      <formula>0</formula>
    </cfRule>
  </conditionalFormatting>
  <conditionalFormatting sqref="O358">
    <cfRule type="cellIs" dxfId="267" priority="289" operator="lessThan">
      <formula>0</formula>
    </cfRule>
  </conditionalFormatting>
  <conditionalFormatting sqref="O363:O364">
    <cfRule type="cellIs" dxfId="266" priority="288" operator="lessThan">
      <formula>0</formula>
    </cfRule>
  </conditionalFormatting>
  <conditionalFormatting sqref="O369:O370">
    <cfRule type="cellIs" dxfId="265" priority="287" operator="lessThan">
      <formula>0</formula>
    </cfRule>
  </conditionalFormatting>
  <conditionalFormatting sqref="O375:O376">
    <cfRule type="cellIs" dxfId="264" priority="286" operator="lessThan">
      <formula>0</formula>
    </cfRule>
  </conditionalFormatting>
  <conditionalFormatting sqref="O381:O383">
    <cfRule type="cellIs" dxfId="263" priority="285" operator="lessThan">
      <formula>0</formula>
    </cfRule>
  </conditionalFormatting>
  <conditionalFormatting sqref="O355">
    <cfRule type="cellIs" dxfId="262" priority="284" operator="lessThan">
      <formula>0</formula>
    </cfRule>
  </conditionalFormatting>
  <conditionalFormatting sqref="O593:O595">
    <cfRule type="cellIs" dxfId="261" priority="282" operator="lessThan">
      <formula>0</formula>
    </cfRule>
  </conditionalFormatting>
  <conditionalFormatting sqref="O593:O595">
    <cfRule type="cellIs" dxfId="260" priority="283" operator="lessThan">
      <formula>0</formula>
    </cfRule>
  </conditionalFormatting>
  <conditionalFormatting sqref="O601:O602 O599">
    <cfRule type="cellIs" dxfId="259" priority="281" operator="lessThan">
      <formula>0</formula>
    </cfRule>
  </conditionalFormatting>
  <conditionalFormatting sqref="O621:O624">
    <cfRule type="cellIs" dxfId="258" priority="276" operator="lessThan">
      <formula>0</formula>
    </cfRule>
  </conditionalFormatting>
  <conditionalFormatting sqref="O621:O624">
    <cfRule type="cellIs" dxfId="257" priority="277" operator="lessThan">
      <formula>0</formula>
    </cfRule>
  </conditionalFormatting>
  <conditionalFormatting sqref="O626:O629">
    <cfRule type="cellIs" dxfId="256" priority="275" operator="lessThan">
      <formula>0</formula>
    </cfRule>
  </conditionalFormatting>
  <conditionalFormatting sqref="O611:O614">
    <cfRule type="cellIs" dxfId="255" priority="270" operator="lessThan">
      <formula>0</formula>
    </cfRule>
  </conditionalFormatting>
  <conditionalFormatting sqref="O611:O614">
    <cfRule type="cellIs" dxfId="254" priority="271" operator="lessThan">
      <formula>0</formula>
    </cfRule>
  </conditionalFormatting>
  <conditionalFormatting sqref="O650 O663 O655:O661 O642:O645 O652:O653 O672:O675 O708:O711 O665:O670">
    <cfRule type="cellIs" dxfId="253" priority="269" operator="lessThan">
      <formula>0</formula>
    </cfRule>
  </conditionalFormatting>
  <conditionalFormatting sqref="O674">
    <cfRule type="cellIs" dxfId="252" priority="268" operator="lessThan">
      <formula>0</formula>
    </cfRule>
  </conditionalFormatting>
  <conditionalFormatting sqref="O647">
    <cfRule type="cellIs" dxfId="251" priority="267" operator="lessThan">
      <formula>0</formula>
    </cfRule>
  </conditionalFormatting>
  <conditionalFormatting sqref="O393">
    <cfRule type="cellIs" dxfId="250" priority="244" operator="lessThan">
      <formula>0</formula>
    </cfRule>
  </conditionalFormatting>
  <conditionalFormatting sqref="O390">
    <cfRule type="cellIs" dxfId="249" priority="249" operator="lessThan">
      <formula>0</formula>
    </cfRule>
  </conditionalFormatting>
  <conditionalFormatting sqref="O393">
    <cfRule type="cellIs" dxfId="248" priority="247" operator="lessThan">
      <formula>0</formula>
    </cfRule>
  </conditionalFormatting>
  <conditionalFormatting sqref="O378">
    <cfRule type="cellIs" dxfId="247" priority="259" operator="lessThan">
      <formula>0</formula>
    </cfRule>
  </conditionalFormatting>
  <conditionalFormatting sqref="O372">
    <cfRule type="cellIs" dxfId="246" priority="260" operator="lessThan">
      <formula>0</formula>
    </cfRule>
  </conditionalFormatting>
  <conditionalFormatting sqref="O384">
    <cfRule type="cellIs" dxfId="245" priority="258" operator="lessThan">
      <formula>0</formula>
    </cfRule>
  </conditionalFormatting>
  <conditionalFormatting sqref="O387">
    <cfRule type="cellIs" dxfId="244" priority="253" operator="lessThan">
      <formula>0</formula>
    </cfRule>
  </conditionalFormatting>
  <conditionalFormatting sqref="O387">
    <cfRule type="cellIs" dxfId="243" priority="252" operator="lessThan">
      <formula>0</formula>
    </cfRule>
  </conditionalFormatting>
  <conditionalFormatting sqref="O387">
    <cfRule type="cellIs" dxfId="242" priority="251" operator="lessThan">
      <formula>0</formula>
    </cfRule>
  </conditionalFormatting>
  <conditionalFormatting sqref="O387">
    <cfRule type="cellIs" dxfId="241" priority="250" operator="lessThan">
      <formula>0</formula>
    </cfRule>
  </conditionalFormatting>
  <conditionalFormatting sqref="O393">
    <cfRule type="cellIs" dxfId="240" priority="245" operator="lessThan">
      <formula>0</formula>
    </cfRule>
  </conditionalFormatting>
  <conditionalFormatting sqref="O393">
    <cfRule type="cellIs" dxfId="239" priority="248" operator="lessThan">
      <formula>0</formula>
    </cfRule>
  </conditionalFormatting>
  <conditionalFormatting sqref="O393">
    <cfRule type="cellIs" dxfId="238" priority="243" operator="lessThan">
      <formula>0</formula>
    </cfRule>
  </conditionalFormatting>
  <conditionalFormatting sqref="O393">
    <cfRule type="cellIs" dxfId="237" priority="246" operator="lessThan">
      <formula>0</formula>
    </cfRule>
  </conditionalFormatting>
  <conditionalFormatting sqref="O393">
    <cfRule type="cellIs" dxfId="236" priority="241" operator="lessThan">
      <formula>0</formula>
    </cfRule>
  </conditionalFormatting>
  <conditionalFormatting sqref="O393">
    <cfRule type="cellIs" dxfId="235" priority="242" operator="lessThan">
      <formula>0</formula>
    </cfRule>
  </conditionalFormatting>
  <conditionalFormatting sqref="O399">
    <cfRule type="cellIs" dxfId="234" priority="239" operator="lessThan">
      <formula>0</formula>
    </cfRule>
  </conditionalFormatting>
  <conditionalFormatting sqref="O396">
    <cfRule type="cellIs" dxfId="233" priority="240" operator="lessThan">
      <formula>0</formula>
    </cfRule>
  </conditionalFormatting>
  <conditionalFormatting sqref="O399">
    <cfRule type="cellIs" dxfId="232" priority="238" operator="lessThan">
      <formula>0</formula>
    </cfRule>
  </conditionalFormatting>
  <conditionalFormatting sqref="O399">
    <cfRule type="cellIs" dxfId="231" priority="237" operator="lessThan">
      <formula>0</formula>
    </cfRule>
  </conditionalFormatting>
  <conditionalFormatting sqref="O399">
    <cfRule type="cellIs" dxfId="230" priority="236" operator="lessThan">
      <formula>0</formula>
    </cfRule>
  </conditionalFormatting>
  <conditionalFormatting sqref="O399">
    <cfRule type="cellIs" dxfId="229" priority="235" operator="lessThan">
      <formula>0</formula>
    </cfRule>
  </conditionalFormatting>
  <conditionalFormatting sqref="O399">
    <cfRule type="cellIs" dxfId="228" priority="234" operator="lessThan">
      <formula>0</formula>
    </cfRule>
  </conditionalFormatting>
  <conditionalFormatting sqref="O399">
    <cfRule type="cellIs" dxfId="227" priority="233" operator="lessThan">
      <formula>0</formula>
    </cfRule>
  </conditionalFormatting>
  <conditionalFormatting sqref="O399">
    <cfRule type="cellIs" dxfId="226" priority="232" operator="lessThan">
      <formula>0</formula>
    </cfRule>
  </conditionalFormatting>
  <conditionalFormatting sqref="O402">
    <cfRule type="cellIs" dxfId="225" priority="231" operator="lessThan">
      <formula>0</formula>
    </cfRule>
  </conditionalFormatting>
  <conditionalFormatting sqref="O355">
    <cfRule type="cellIs" dxfId="224" priority="230" operator="lessThan">
      <formula>0</formula>
    </cfRule>
  </conditionalFormatting>
  <conditionalFormatting sqref="O361">
    <cfRule type="cellIs" dxfId="223" priority="229" operator="lessThan">
      <formula>0</formula>
    </cfRule>
  </conditionalFormatting>
  <conditionalFormatting sqref="O361">
    <cfRule type="cellIs" dxfId="222" priority="228" operator="lessThan">
      <formula>0</formula>
    </cfRule>
  </conditionalFormatting>
  <conditionalFormatting sqref="O367">
    <cfRule type="cellIs" dxfId="221" priority="227" operator="lessThan">
      <formula>0</formula>
    </cfRule>
  </conditionalFormatting>
  <conditionalFormatting sqref="O367">
    <cfRule type="cellIs" dxfId="220" priority="226" operator="lessThan">
      <formula>0</formula>
    </cfRule>
  </conditionalFormatting>
  <conditionalFormatting sqref="O373">
    <cfRule type="cellIs" dxfId="219" priority="225" operator="lessThan">
      <formula>0</formula>
    </cfRule>
  </conditionalFormatting>
  <conditionalFormatting sqref="O373">
    <cfRule type="cellIs" dxfId="218" priority="224" operator="lessThan">
      <formula>0</formula>
    </cfRule>
  </conditionalFormatting>
  <conditionalFormatting sqref="O379">
    <cfRule type="cellIs" dxfId="217" priority="223" operator="lessThan">
      <formula>0</formula>
    </cfRule>
  </conditionalFormatting>
  <conditionalFormatting sqref="O379">
    <cfRule type="cellIs" dxfId="216" priority="222" operator="lessThan">
      <formula>0</formula>
    </cfRule>
  </conditionalFormatting>
  <conditionalFormatting sqref="O385">
    <cfRule type="cellIs" dxfId="215" priority="221" operator="lessThan">
      <formula>0</formula>
    </cfRule>
  </conditionalFormatting>
  <conditionalFormatting sqref="O385">
    <cfRule type="cellIs" dxfId="214" priority="220" operator="lessThan">
      <formula>0</formula>
    </cfRule>
  </conditionalFormatting>
  <conditionalFormatting sqref="O391">
    <cfRule type="cellIs" dxfId="213" priority="219" operator="lessThan">
      <formula>0</formula>
    </cfRule>
  </conditionalFormatting>
  <conditionalFormatting sqref="O391">
    <cfRule type="cellIs" dxfId="212" priority="218" operator="lessThan">
      <formula>0</formula>
    </cfRule>
  </conditionalFormatting>
  <conditionalFormatting sqref="O397">
    <cfRule type="cellIs" dxfId="211" priority="217" operator="lessThan">
      <formula>0</formula>
    </cfRule>
  </conditionalFormatting>
  <conditionalFormatting sqref="O397">
    <cfRule type="cellIs" dxfId="210" priority="216" operator="lessThan">
      <formula>0</formula>
    </cfRule>
  </conditionalFormatting>
  <conditionalFormatting sqref="O405">
    <cfRule type="cellIs" dxfId="209" priority="215" operator="lessThan">
      <formula>0</formula>
    </cfRule>
  </conditionalFormatting>
  <conditionalFormatting sqref="O405">
    <cfRule type="cellIs" dxfId="208" priority="213" operator="lessThan">
      <formula>0</formula>
    </cfRule>
  </conditionalFormatting>
  <conditionalFormatting sqref="O405">
    <cfRule type="cellIs" dxfId="207" priority="212" operator="lessThan">
      <formula>0</formula>
    </cfRule>
  </conditionalFormatting>
  <conditionalFormatting sqref="O405">
    <cfRule type="cellIs" dxfId="206" priority="211" operator="lessThan">
      <formula>0</formula>
    </cfRule>
  </conditionalFormatting>
  <conditionalFormatting sqref="O405">
    <cfRule type="cellIs" dxfId="205" priority="210" operator="lessThan">
      <formula>0</formula>
    </cfRule>
  </conditionalFormatting>
  <conditionalFormatting sqref="O405">
    <cfRule type="cellIs" dxfId="204" priority="209" operator="lessThan">
      <formula>0</formula>
    </cfRule>
  </conditionalFormatting>
  <conditionalFormatting sqref="O405">
    <cfRule type="cellIs" dxfId="203" priority="208" operator="lessThan">
      <formula>0</formula>
    </cfRule>
  </conditionalFormatting>
  <conditionalFormatting sqref="O408">
    <cfRule type="cellIs" dxfId="202" priority="207" operator="lessThan">
      <formula>0</formula>
    </cfRule>
  </conditionalFormatting>
  <conditionalFormatting sqref="O409">
    <cfRule type="cellIs" dxfId="201" priority="206" operator="lessThan">
      <formula>0</formula>
    </cfRule>
  </conditionalFormatting>
  <conditionalFormatting sqref="O409">
    <cfRule type="cellIs" dxfId="200" priority="205" operator="lessThan">
      <formula>0</formula>
    </cfRule>
  </conditionalFormatting>
  <conditionalFormatting sqref="O411">
    <cfRule type="cellIs" dxfId="199" priority="204" operator="lessThan">
      <formula>0</formula>
    </cfRule>
  </conditionalFormatting>
  <conditionalFormatting sqref="O411">
    <cfRule type="cellIs" dxfId="198" priority="203" operator="lessThan">
      <formula>0</formula>
    </cfRule>
  </conditionalFormatting>
  <conditionalFormatting sqref="O411">
    <cfRule type="cellIs" dxfId="197" priority="202" operator="lessThan">
      <formula>0</formula>
    </cfRule>
  </conditionalFormatting>
  <conditionalFormatting sqref="O411">
    <cfRule type="cellIs" dxfId="196" priority="201" operator="lessThan">
      <formula>0</formula>
    </cfRule>
  </conditionalFormatting>
  <conditionalFormatting sqref="O411">
    <cfRule type="cellIs" dxfId="195" priority="200" operator="lessThan">
      <formula>0</formula>
    </cfRule>
  </conditionalFormatting>
  <conditionalFormatting sqref="O411">
    <cfRule type="cellIs" dxfId="194" priority="199" operator="lessThan">
      <formula>0</formula>
    </cfRule>
  </conditionalFormatting>
  <conditionalFormatting sqref="O411">
    <cfRule type="cellIs" dxfId="193" priority="198" operator="lessThan">
      <formula>0</formula>
    </cfRule>
  </conditionalFormatting>
  <conditionalFormatting sqref="O411">
    <cfRule type="cellIs" dxfId="192" priority="197" operator="lessThan">
      <formula>0</formula>
    </cfRule>
  </conditionalFormatting>
  <conditionalFormatting sqref="O414">
    <cfRule type="cellIs" dxfId="191" priority="196" operator="lessThan">
      <formula>0</formula>
    </cfRule>
  </conditionalFormatting>
  <conditionalFormatting sqref="O415">
    <cfRule type="cellIs" dxfId="190" priority="195" operator="lessThan">
      <formula>0</formula>
    </cfRule>
  </conditionalFormatting>
  <conditionalFormatting sqref="O415">
    <cfRule type="cellIs" dxfId="189" priority="194" operator="lessThan">
      <formula>0</formula>
    </cfRule>
  </conditionalFormatting>
  <conditionalFormatting sqref="O417">
    <cfRule type="cellIs" dxfId="188" priority="193" operator="lessThan">
      <formula>0</formula>
    </cfRule>
  </conditionalFormatting>
  <conditionalFormatting sqref="O417">
    <cfRule type="cellIs" dxfId="187" priority="192" operator="lessThan">
      <formula>0</formula>
    </cfRule>
  </conditionalFormatting>
  <conditionalFormatting sqref="O417">
    <cfRule type="cellIs" dxfId="186" priority="191" operator="lessThan">
      <formula>0</formula>
    </cfRule>
  </conditionalFormatting>
  <conditionalFormatting sqref="O417">
    <cfRule type="cellIs" dxfId="185" priority="190" operator="lessThan">
      <formula>0</formula>
    </cfRule>
  </conditionalFormatting>
  <conditionalFormatting sqref="O417">
    <cfRule type="cellIs" dxfId="184" priority="189" operator="lessThan">
      <formula>0</formula>
    </cfRule>
  </conditionalFormatting>
  <conditionalFormatting sqref="O417">
    <cfRule type="cellIs" dxfId="183" priority="188" operator="lessThan">
      <formula>0</formula>
    </cfRule>
  </conditionalFormatting>
  <conditionalFormatting sqref="O417">
    <cfRule type="cellIs" dxfId="182" priority="187" operator="lessThan">
      <formula>0</formula>
    </cfRule>
  </conditionalFormatting>
  <conditionalFormatting sqref="O417">
    <cfRule type="cellIs" dxfId="181" priority="186" operator="lessThan">
      <formula>0</formula>
    </cfRule>
  </conditionalFormatting>
  <conditionalFormatting sqref="O420">
    <cfRule type="cellIs" dxfId="180" priority="185" operator="lessThan">
      <formula>0</formula>
    </cfRule>
  </conditionalFormatting>
  <conditionalFormatting sqref="O421">
    <cfRule type="cellIs" dxfId="179" priority="184" operator="lessThan">
      <formula>0</formula>
    </cfRule>
  </conditionalFormatting>
  <conditionalFormatting sqref="O421">
    <cfRule type="cellIs" dxfId="178" priority="183" operator="lessThan">
      <formula>0</formula>
    </cfRule>
  </conditionalFormatting>
  <conditionalFormatting sqref="O423">
    <cfRule type="cellIs" dxfId="177" priority="182" operator="lessThan">
      <formula>0</formula>
    </cfRule>
  </conditionalFormatting>
  <conditionalFormatting sqref="O423">
    <cfRule type="cellIs" dxfId="176" priority="181" operator="lessThan">
      <formula>0</formula>
    </cfRule>
  </conditionalFormatting>
  <conditionalFormatting sqref="O423">
    <cfRule type="cellIs" dxfId="175" priority="180" operator="lessThan">
      <formula>0</formula>
    </cfRule>
  </conditionalFormatting>
  <conditionalFormatting sqref="O423">
    <cfRule type="cellIs" dxfId="174" priority="179" operator="lessThan">
      <formula>0</formula>
    </cfRule>
  </conditionalFormatting>
  <conditionalFormatting sqref="O423">
    <cfRule type="cellIs" dxfId="173" priority="178" operator="lessThan">
      <formula>0</formula>
    </cfRule>
  </conditionalFormatting>
  <conditionalFormatting sqref="O423">
    <cfRule type="cellIs" dxfId="172" priority="177" operator="lessThan">
      <formula>0</formula>
    </cfRule>
  </conditionalFormatting>
  <conditionalFormatting sqref="O423">
    <cfRule type="cellIs" dxfId="171" priority="176" operator="lessThan">
      <formula>0</formula>
    </cfRule>
  </conditionalFormatting>
  <conditionalFormatting sqref="O423">
    <cfRule type="cellIs" dxfId="170" priority="175" operator="lessThan">
      <formula>0</formula>
    </cfRule>
  </conditionalFormatting>
  <conditionalFormatting sqref="O426">
    <cfRule type="cellIs" dxfId="169" priority="174" operator="lessThan">
      <formula>0</formula>
    </cfRule>
  </conditionalFormatting>
  <conditionalFormatting sqref="O427">
    <cfRule type="cellIs" dxfId="168" priority="173" operator="lessThan">
      <formula>0</formula>
    </cfRule>
  </conditionalFormatting>
  <conditionalFormatting sqref="O427">
    <cfRule type="cellIs" dxfId="167" priority="172" operator="lessThan">
      <formula>0</formula>
    </cfRule>
  </conditionalFormatting>
  <conditionalFormatting sqref="O429">
    <cfRule type="cellIs" dxfId="166" priority="171" operator="lessThan">
      <formula>0</formula>
    </cfRule>
  </conditionalFormatting>
  <conditionalFormatting sqref="O429">
    <cfRule type="cellIs" dxfId="165" priority="170" operator="lessThan">
      <formula>0</formula>
    </cfRule>
  </conditionalFormatting>
  <conditionalFormatting sqref="O429">
    <cfRule type="cellIs" dxfId="164" priority="169" operator="lessThan">
      <formula>0</formula>
    </cfRule>
  </conditionalFormatting>
  <conditionalFormatting sqref="O429">
    <cfRule type="cellIs" dxfId="163" priority="168" operator="lessThan">
      <formula>0</formula>
    </cfRule>
  </conditionalFormatting>
  <conditionalFormatting sqref="O429">
    <cfRule type="cellIs" dxfId="162" priority="167" operator="lessThan">
      <formula>0</formula>
    </cfRule>
  </conditionalFormatting>
  <conditionalFormatting sqref="O429">
    <cfRule type="cellIs" dxfId="161" priority="166" operator="lessThan">
      <formula>0</formula>
    </cfRule>
  </conditionalFormatting>
  <conditionalFormatting sqref="O429">
    <cfRule type="cellIs" dxfId="160" priority="165" operator="lessThan">
      <formula>0</formula>
    </cfRule>
  </conditionalFormatting>
  <conditionalFormatting sqref="O429">
    <cfRule type="cellIs" dxfId="159" priority="164" operator="lessThan">
      <formula>0</formula>
    </cfRule>
  </conditionalFormatting>
  <conditionalFormatting sqref="O432">
    <cfRule type="cellIs" dxfId="158" priority="163" operator="lessThan">
      <formula>0</formula>
    </cfRule>
  </conditionalFormatting>
  <conditionalFormatting sqref="O435">
    <cfRule type="cellIs" dxfId="157" priority="162" operator="lessThan">
      <formula>0</formula>
    </cfRule>
  </conditionalFormatting>
  <conditionalFormatting sqref="O435">
    <cfRule type="cellIs" dxfId="156" priority="161" operator="lessThan">
      <formula>0</formula>
    </cfRule>
  </conditionalFormatting>
  <conditionalFormatting sqref="O435">
    <cfRule type="cellIs" dxfId="155" priority="160" operator="lessThan">
      <formula>0</formula>
    </cfRule>
  </conditionalFormatting>
  <conditionalFormatting sqref="O435">
    <cfRule type="cellIs" dxfId="154" priority="159" operator="lessThan">
      <formula>0</formula>
    </cfRule>
  </conditionalFormatting>
  <conditionalFormatting sqref="O435">
    <cfRule type="cellIs" dxfId="153" priority="158" operator="lessThan">
      <formula>0</formula>
    </cfRule>
  </conditionalFormatting>
  <conditionalFormatting sqref="O435">
    <cfRule type="cellIs" dxfId="152" priority="157" operator="lessThan">
      <formula>0</formula>
    </cfRule>
  </conditionalFormatting>
  <conditionalFormatting sqref="O435">
    <cfRule type="cellIs" dxfId="151" priority="156" operator="lessThan">
      <formula>0</formula>
    </cfRule>
  </conditionalFormatting>
  <conditionalFormatting sqref="O435">
    <cfRule type="cellIs" dxfId="150" priority="155" operator="lessThan">
      <formula>0</formula>
    </cfRule>
  </conditionalFormatting>
  <conditionalFormatting sqref="O438">
    <cfRule type="cellIs" dxfId="149" priority="154" operator="lessThan">
      <formula>0</formula>
    </cfRule>
  </conditionalFormatting>
  <conditionalFormatting sqref="O439">
    <cfRule type="cellIs" dxfId="148" priority="153" operator="lessThan">
      <formula>0</formula>
    </cfRule>
  </conditionalFormatting>
  <conditionalFormatting sqref="O439">
    <cfRule type="cellIs" dxfId="147" priority="152" operator="lessThan">
      <formula>0</formula>
    </cfRule>
  </conditionalFormatting>
  <conditionalFormatting sqref="O441">
    <cfRule type="cellIs" dxfId="146" priority="151" operator="lessThan">
      <formula>0</formula>
    </cfRule>
  </conditionalFormatting>
  <conditionalFormatting sqref="O441">
    <cfRule type="cellIs" dxfId="145" priority="150" operator="lessThan">
      <formula>0</formula>
    </cfRule>
  </conditionalFormatting>
  <conditionalFormatting sqref="O441">
    <cfRule type="cellIs" dxfId="144" priority="149" operator="lessThan">
      <formula>0</formula>
    </cfRule>
  </conditionalFormatting>
  <conditionalFormatting sqref="O441">
    <cfRule type="cellIs" dxfId="143" priority="148" operator="lessThan">
      <formula>0</formula>
    </cfRule>
  </conditionalFormatting>
  <conditionalFormatting sqref="O441">
    <cfRule type="cellIs" dxfId="142" priority="147" operator="lessThan">
      <formula>0</formula>
    </cfRule>
  </conditionalFormatting>
  <conditionalFormatting sqref="O441">
    <cfRule type="cellIs" dxfId="141" priority="146" operator="lessThan">
      <formula>0</formula>
    </cfRule>
  </conditionalFormatting>
  <conditionalFormatting sqref="O441">
    <cfRule type="cellIs" dxfId="140" priority="145" operator="lessThan">
      <formula>0</formula>
    </cfRule>
  </conditionalFormatting>
  <conditionalFormatting sqref="O441">
    <cfRule type="cellIs" dxfId="139" priority="144" operator="lessThan">
      <formula>0</formula>
    </cfRule>
  </conditionalFormatting>
  <conditionalFormatting sqref="O444">
    <cfRule type="cellIs" dxfId="138" priority="143" operator="lessThan">
      <formula>0</formula>
    </cfRule>
  </conditionalFormatting>
  <conditionalFormatting sqref="O445">
    <cfRule type="cellIs" dxfId="137" priority="142" operator="lessThan">
      <formula>0</formula>
    </cfRule>
  </conditionalFormatting>
  <conditionalFormatting sqref="O445">
    <cfRule type="cellIs" dxfId="136" priority="141" operator="lessThan">
      <formula>0</formula>
    </cfRule>
  </conditionalFormatting>
  <conditionalFormatting sqref="O448">
    <cfRule type="cellIs" dxfId="135" priority="140" operator="lessThan">
      <formula>0</formula>
    </cfRule>
  </conditionalFormatting>
  <conditionalFormatting sqref="O448">
    <cfRule type="cellIs" dxfId="134" priority="139" operator="lessThan">
      <formula>0</formula>
    </cfRule>
  </conditionalFormatting>
  <conditionalFormatting sqref="O448">
    <cfRule type="cellIs" dxfId="133" priority="138" operator="lessThan">
      <formula>0</formula>
    </cfRule>
  </conditionalFormatting>
  <conditionalFormatting sqref="O448">
    <cfRule type="cellIs" dxfId="132" priority="137" operator="lessThan">
      <formula>0</formula>
    </cfRule>
  </conditionalFormatting>
  <conditionalFormatting sqref="O448">
    <cfRule type="cellIs" dxfId="131" priority="136" operator="lessThan">
      <formula>0</formula>
    </cfRule>
  </conditionalFormatting>
  <conditionalFormatting sqref="O448">
    <cfRule type="cellIs" dxfId="130" priority="135" operator="lessThan">
      <formula>0</formula>
    </cfRule>
  </conditionalFormatting>
  <conditionalFormatting sqref="O448">
    <cfRule type="cellIs" dxfId="129" priority="134" operator="lessThan">
      <formula>0</formula>
    </cfRule>
  </conditionalFormatting>
  <conditionalFormatting sqref="O448">
    <cfRule type="cellIs" dxfId="128" priority="133" operator="lessThan">
      <formula>0</formula>
    </cfRule>
  </conditionalFormatting>
  <conditionalFormatting sqref="O451">
    <cfRule type="cellIs" dxfId="127" priority="132" operator="lessThan">
      <formula>0</formula>
    </cfRule>
  </conditionalFormatting>
  <conditionalFormatting sqref="O452">
    <cfRule type="cellIs" dxfId="126" priority="131" operator="lessThan">
      <formula>0</formula>
    </cfRule>
  </conditionalFormatting>
  <conditionalFormatting sqref="O452">
    <cfRule type="cellIs" dxfId="125" priority="130" operator="lessThan">
      <formula>0</formula>
    </cfRule>
  </conditionalFormatting>
  <conditionalFormatting sqref="O454">
    <cfRule type="cellIs" dxfId="124" priority="129" operator="lessThan">
      <formula>0</formula>
    </cfRule>
  </conditionalFormatting>
  <conditionalFormatting sqref="O454">
    <cfRule type="cellIs" dxfId="123" priority="128" operator="lessThan">
      <formula>0</formula>
    </cfRule>
  </conditionalFormatting>
  <conditionalFormatting sqref="O454">
    <cfRule type="cellIs" dxfId="122" priority="127" operator="lessThan">
      <formula>0</formula>
    </cfRule>
  </conditionalFormatting>
  <conditionalFormatting sqref="O454">
    <cfRule type="cellIs" dxfId="121" priority="126" operator="lessThan">
      <formula>0</formula>
    </cfRule>
  </conditionalFormatting>
  <conditionalFormatting sqref="O454">
    <cfRule type="cellIs" dxfId="120" priority="125" operator="lessThan">
      <formula>0</formula>
    </cfRule>
  </conditionalFormatting>
  <conditionalFormatting sqref="O454">
    <cfRule type="cellIs" dxfId="119" priority="124" operator="lessThan">
      <formula>0</formula>
    </cfRule>
  </conditionalFormatting>
  <conditionalFormatting sqref="O454">
    <cfRule type="cellIs" dxfId="118" priority="123" operator="lessThan">
      <formula>0</formula>
    </cfRule>
  </conditionalFormatting>
  <conditionalFormatting sqref="O454">
    <cfRule type="cellIs" dxfId="117" priority="122" operator="lessThan">
      <formula>0</formula>
    </cfRule>
  </conditionalFormatting>
  <conditionalFormatting sqref="O457">
    <cfRule type="cellIs" dxfId="116" priority="121" operator="lessThan">
      <formula>0</formula>
    </cfRule>
  </conditionalFormatting>
  <conditionalFormatting sqref="O458">
    <cfRule type="cellIs" dxfId="115" priority="120" operator="lessThan">
      <formula>0</formula>
    </cfRule>
  </conditionalFormatting>
  <conditionalFormatting sqref="O458">
    <cfRule type="cellIs" dxfId="114" priority="119" operator="lessThan">
      <formula>0</formula>
    </cfRule>
  </conditionalFormatting>
  <conditionalFormatting sqref="O461:O464">
    <cfRule type="cellIs" dxfId="113" priority="118" operator="lessThan">
      <formula>0</formula>
    </cfRule>
  </conditionalFormatting>
  <conditionalFormatting sqref="O461:O464">
    <cfRule type="expression" dxfId="112" priority="116">
      <formula>O461/N461&gt;1</formula>
    </cfRule>
    <cfRule type="expression" dxfId="111" priority="117">
      <formula>O461/N461&lt;1</formula>
    </cfRule>
  </conditionalFormatting>
  <conditionalFormatting sqref="O552 O560 O575 O589">
    <cfRule type="expression" dxfId="110" priority="114">
      <formula>O552/#REF!&gt;1</formula>
    </cfRule>
    <cfRule type="expression" dxfId="109" priority="115">
      <formula>O552/#REF!&lt;1</formula>
    </cfRule>
  </conditionalFormatting>
  <conditionalFormatting sqref="O512">
    <cfRule type="cellIs" dxfId="108" priority="113" operator="lessThan">
      <formula>0</formula>
    </cfRule>
  </conditionalFormatting>
  <conditionalFormatting sqref="O512">
    <cfRule type="expression" dxfId="107" priority="111">
      <formula>O512/N512&gt;1</formula>
    </cfRule>
    <cfRule type="expression" dxfId="106" priority="112">
      <formula>O512/N512&lt;1</formula>
    </cfRule>
  </conditionalFormatting>
  <conditionalFormatting sqref="O596">
    <cfRule type="cellIs" dxfId="105" priority="110" operator="lessThan">
      <formula>0</formula>
    </cfRule>
  </conditionalFormatting>
  <conditionalFormatting sqref="O600">
    <cfRule type="cellIs" dxfId="104" priority="109" operator="lessThan">
      <formula>0</formula>
    </cfRule>
  </conditionalFormatting>
  <conditionalFormatting sqref="O600">
    <cfRule type="cellIs" dxfId="103" priority="108" operator="lessThan">
      <formula>0</formula>
    </cfRule>
  </conditionalFormatting>
  <conditionalFormatting sqref="O710">
    <cfRule type="cellIs" dxfId="102" priority="107" operator="lessThan">
      <formula>0</formula>
    </cfRule>
  </conditionalFormatting>
  <conditionalFormatting sqref="O654 O651 O648:O649 O632:O634">
    <cfRule type="expression" dxfId="101" priority="94">
      <formula>O632/N632&gt;1</formula>
    </cfRule>
    <cfRule type="expression" dxfId="100" priority="95">
      <formula>O632/N632&lt;1</formula>
    </cfRule>
  </conditionalFormatting>
  <conditionalFormatting sqref="O507:O510">
    <cfRule type="cellIs" dxfId="99" priority="106" operator="lessThan">
      <formula>0</formula>
    </cfRule>
  </conditionalFormatting>
  <conditionalFormatting sqref="O507:O510">
    <cfRule type="expression" dxfId="98" priority="104">
      <formula>O507/N507&gt;1</formula>
    </cfRule>
    <cfRule type="expression" dxfId="97" priority="105">
      <formula>O507/N507&lt;1</formula>
    </cfRule>
  </conditionalFormatting>
  <conditionalFormatting sqref="O588 O574 O559 O551">
    <cfRule type="cellIs" dxfId="96" priority="103" operator="lessThan">
      <formula>0</formula>
    </cfRule>
  </conditionalFormatting>
  <conditionalFormatting sqref="O584:O587 O570:O573 O555:O558 O547:O550">
    <cfRule type="cellIs" dxfId="95" priority="102" operator="lessThan">
      <formula>0</formula>
    </cfRule>
  </conditionalFormatting>
  <conditionalFormatting sqref="O584:O587 O570:O573 O555:O558 O547:O550">
    <cfRule type="expression" dxfId="94" priority="100">
      <formula>O547/N547&gt;1</formula>
    </cfRule>
    <cfRule type="expression" dxfId="93" priority="101">
      <formula>O547/N547&lt;1</formula>
    </cfRule>
  </conditionalFormatting>
  <conditionalFormatting sqref="O588 O574 O559 O551">
    <cfRule type="cellIs" dxfId="92" priority="99" operator="lessThan">
      <formula>0</formula>
    </cfRule>
  </conditionalFormatting>
  <conditionalFormatting sqref="O588 O574 O559 O551">
    <cfRule type="expression" dxfId="91" priority="97">
      <formula>O551/N551&gt;1</formula>
    </cfRule>
    <cfRule type="expression" dxfId="90" priority="98">
      <formula>O551/N551&lt;1</formula>
    </cfRule>
  </conditionalFormatting>
  <conditionalFormatting sqref="O654 O651 O648:O649 O632:O634">
    <cfRule type="cellIs" dxfId="89" priority="96" operator="lessThan">
      <formula>0</formula>
    </cfRule>
  </conditionalFormatting>
  <conditionalFormatting sqref="O504">
    <cfRule type="expression" dxfId="88" priority="294">
      <formula>O504/#REF!&gt;1</formula>
    </cfRule>
    <cfRule type="expression" dxfId="87" priority="295">
      <formula>O504/#REF!&lt;1</formula>
    </cfRule>
  </conditionalFormatting>
  <conditionalFormatting sqref="O465">
    <cfRule type="cellIs" dxfId="86" priority="93" operator="lessThan">
      <formula>0</formula>
    </cfRule>
  </conditionalFormatting>
  <conditionalFormatting sqref="O465">
    <cfRule type="expression" dxfId="85" priority="91">
      <formula>O465/N465&gt;1</formula>
    </cfRule>
    <cfRule type="expression" dxfId="84" priority="92">
      <formula>O465/N465&lt;1</formula>
    </cfRule>
  </conditionalFormatting>
  <conditionalFormatting sqref="O511">
    <cfRule type="cellIs" dxfId="83" priority="90" operator="lessThan">
      <formula>0</formula>
    </cfRule>
  </conditionalFormatting>
  <conditionalFormatting sqref="O511">
    <cfRule type="expression" dxfId="82" priority="88">
      <formula>O511/N511&gt;1</formula>
    </cfRule>
    <cfRule type="expression" dxfId="81" priority="89">
      <formula>O511/N511&lt;1</formula>
    </cfRule>
  </conditionalFormatting>
  <conditionalFormatting sqref="O568">
    <cfRule type="cellIs" dxfId="80" priority="78" operator="lessThan">
      <formula>0</formula>
    </cfRule>
  </conditionalFormatting>
  <conditionalFormatting sqref="O603">
    <cfRule type="expression" dxfId="79" priority="52">
      <formula>O603/N603&gt;1</formula>
    </cfRule>
    <cfRule type="expression" dxfId="78" priority="53">
      <formula>O603/N603&lt;1</formula>
    </cfRule>
  </conditionalFormatting>
  <conditionalFormatting sqref="O552">
    <cfRule type="cellIs" dxfId="77" priority="75" operator="lessThan">
      <formula>0</formula>
    </cfRule>
  </conditionalFormatting>
  <conditionalFormatting sqref="O552">
    <cfRule type="expression" dxfId="76" priority="73">
      <formula>O552/N552&gt;1</formula>
    </cfRule>
    <cfRule type="expression" dxfId="75" priority="74">
      <formula>O552/N552&lt;1</formula>
    </cfRule>
  </conditionalFormatting>
  <conditionalFormatting sqref="O560">
    <cfRule type="cellIs" dxfId="74" priority="72" operator="lessThan">
      <formula>0</formula>
    </cfRule>
  </conditionalFormatting>
  <conditionalFormatting sqref="O560">
    <cfRule type="expression" dxfId="73" priority="70">
      <formula>O560/N560&gt;1</formula>
    </cfRule>
    <cfRule type="expression" dxfId="72" priority="71">
      <formula>O560/N560&lt;1</formula>
    </cfRule>
  </conditionalFormatting>
  <conditionalFormatting sqref="O575">
    <cfRule type="cellIs" dxfId="71" priority="69" operator="lessThan">
      <formula>0</formula>
    </cfRule>
  </conditionalFormatting>
  <conditionalFormatting sqref="O575">
    <cfRule type="expression" dxfId="70" priority="67">
      <formula>O575/N575&gt;1</formula>
    </cfRule>
    <cfRule type="expression" dxfId="69" priority="68">
      <formula>O575/N575&lt;1</formula>
    </cfRule>
  </conditionalFormatting>
  <conditionalFormatting sqref="O589">
    <cfRule type="cellIs" dxfId="68" priority="66" operator="lessThan">
      <formula>0</formula>
    </cfRule>
  </conditionalFormatting>
  <conditionalFormatting sqref="O589">
    <cfRule type="expression" dxfId="67" priority="64">
      <formula>O589/N589&gt;1</formula>
    </cfRule>
    <cfRule type="expression" dxfId="66" priority="65">
      <formula>O589/N589&lt;1</formula>
    </cfRule>
  </conditionalFormatting>
  <conditionalFormatting sqref="O521">
    <cfRule type="cellIs" dxfId="65" priority="87" operator="lessThan">
      <formula>0</formula>
    </cfRule>
  </conditionalFormatting>
  <conditionalFormatting sqref="O521">
    <cfRule type="expression" dxfId="64" priority="85">
      <formula>O521/N521&gt;1</formula>
    </cfRule>
    <cfRule type="expression" dxfId="63" priority="86">
      <formula>O521/N521&lt;1</formula>
    </cfRule>
  </conditionalFormatting>
  <conditionalFormatting sqref="O529">
    <cfRule type="cellIs" dxfId="62" priority="84" operator="lessThan">
      <formula>0</formula>
    </cfRule>
  </conditionalFormatting>
  <conditionalFormatting sqref="O529">
    <cfRule type="expression" dxfId="61" priority="82">
      <formula>O529/N529&gt;1</formula>
    </cfRule>
    <cfRule type="expression" dxfId="60" priority="83">
      <formula>O529/N529&lt;1</formula>
    </cfRule>
  </conditionalFormatting>
  <conditionalFormatting sqref="O582">
    <cfRule type="expression" dxfId="59" priority="61">
      <formula>O582/N582&gt;1</formula>
    </cfRule>
    <cfRule type="expression" dxfId="58" priority="62">
      <formula>O582/N582&lt;1</formula>
    </cfRule>
  </conditionalFormatting>
  <conditionalFormatting sqref="O537">
    <cfRule type="cellIs" dxfId="57" priority="81" operator="lessThan">
      <formula>0</formula>
    </cfRule>
  </conditionalFormatting>
  <conditionalFormatting sqref="O537">
    <cfRule type="expression" dxfId="56" priority="79">
      <formula>O537/N537&gt;1</formula>
    </cfRule>
    <cfRule type="expression" dxfId="55" priority="80">
      <formula>O537/N537&lt;1</formula>
    </cfRule>
  </conditionalFormatting>
  <conditionalFormatting sqref="O641:O645 B636:O637">
    <cfRule type="cellIs" dxfId="54" priority="60" operator="lessThan">
      <formula>0</formula>
    </cfRule>
  </conditionalFormatting>
  <conditionalFormatting sqref="O568">
    <cfRule type="expression" dxfId="53" priority="76">
      <formula>O568/N568&gt;1</formula>
    </cfRule>
    <cfRule type="expression" dxfId="52" priority="77">
      <formula>O568/N568&lt;1</formula>
    </cfRule>
  </conditionalFormatting>
  <conditionalFormatting sqref="O597">
    <cfRule type="cellIs" dxfId="51" priority="59" operator="lessThan">
      <formula>0</formula>
    </cfRule>
  </conditionalFormatting>
  <conditionalFormatting sqref="O608">
    <cfRule type="expression" dxfId="50" priority="47">
      <formula>O608/N608&gt;1</formula>
    </cfRule>
    <cfRule type="expression" dxfId="49" priority="48">
      <formula>O608/N608&lt;1</formula>
    </cfRule>
  </conditionalFormatting>
  <conditionalFormatting sqref="O582">
    <cfRule type="cellIs" dxfId="48" priority="63" operator="lessThan">
      <formula>0</formula>
    </cfRule>
  </conditionalFormatting>
  <conditionalFormatting sqref="O597">
    <cfRule type="expression" dxfId="47" priority="57">
      <formula>O597/N597&gt;1</formula>
    </cfRule>
    <cfRule type="expression" dxfId="46" priority="58">
      <formula>O597/N597&lt;1</formula>
    </cfRule>
  </conditionalFormatting>
  <conditionalFormatting sqref="O676:O679">
    <cfRule type="cellIs" dxfId="45" priority="46" operator="lessThan">
      <formula>0</formula>
    </cfRule>
  </conditionalFormatting>
  <conditionalFormatting sqref="O678">
    <cfRule type="cellIs" dxfId="44" priority="45" operator="lessThan">
      <formula>0</formula>
    </cfRule>
  </conditionalFormatting>
  <conditionalFormatting sqref="O680:O683">
    <cfRule type="cellIs" dxfId="43" priority="44" operator="lessThan">
      <formula>0</formula>
    </cfRule>
  </conditionalFormatting>
  <conditionalFormatting sqref="O682">
    <cfRule type="cellIs" dxfId="42" priority="43" operator="lessThan">
      <formula>0</formula>
    </cfRule>
  </conditionalFormatting>
  <conditionalFormatting sqref="O684:O687">
    <cfRule type="cellIs" dxfId="41" priority="42" operator="lessThan">
      <formula>0</formula>
    </cfRule>
  </conditionalFormatting>
  <conditionalFormatting sqref="O686">
    <cfRule type="cellIs" dxfId="40" priority="41" operator="lessThan">
      <formula>0</formula>
    </cfRule>
  </conditionalFormatting>
  <conditionalFormatting sqref="O688:O691">
    <cfRule type="cellIs" dxfId="39" priority="40" operator="lessThan">
      <formula>0</formula>
    </cfRule>
  </conditionalFormatting>
  <conditionalFormatting sqref="O690">
    <cfRule type="cellIs" dxfId="38" priority="39" operator="lessThan">
      <formula>0</formula>
    </cfRule>
  </conditionalFormatting>
  <conditionalFormatting sqref="O692:O693 O695">
    <cfRule type="cellIs" dxfId="37" priority="38" operator="lessThan">
      <formula>0</formula>
    </cfRule>
  </conditionalFormatting>
  <conditionalFormatting sqref="O696:O699">
    <cfRule type="cellIs" dxfId="36" priority="37" operator="lessThan">
      <formula>0</formula>
    </cfRule>
  </conditionalFormatting>
  <conditionalFormatting sqref="O698">
    <cfRule type="cellIs" dxfId="35" priority="36" operator="lessThan">
      <formula>0</formula>
    </cfRule>
  </conditionalFormatting>
  <conditionalFormatting sqref="O700:O703">
    <cfRule type="cellIs" dxfId="34" priority="35" operator="lessThan">
      <formula>0</formula>
    </cfRule>
  </conditionalFormatting>
  <conditionalFormatting sqref="O702">
    <cfRule type="cellIs" dxfId="33" priority="34" operator="lessThan">
      <formula>0</formula>
    </cfRule>
  </conditionalFormatting>
  <conditionalFormatting sqref="O704:O707">
    <cfRule type="cellIs" dxfId="32" priority="33" operator="lessThan">
      <formula>0</formula>
    </cfRule>
  </conditionalFormatting>
  <conditionalFormatting sqref="O706">
    <cfRule type="cellIs" dxfId="31" priority="32" operator="lessThan">
      <formula>0</formula>
    </cfRule>
  </conditionalFormatting>
  <conditionalFormatting sqref="O712:O715">
    <cfRule type="cellIs" dxfId="30" priority="31" operator="lessThan">
      <formula>0</formula>
    </cfRule>
  </conditionalFormatting>
  <conditionalFormatting sqref="O714">
    <cfRule type="cellIs" dxfId="29" priority="30" operator="lessThan">
      <formula>0</formula>
    </cfRule>
  </conditionalFormatting>
  <conditionalFormatting sqref="O716:O719">
    <cfRule type="cellIs" dxfId="28" priority="29" operator="lessThan">
      <formula>0</formula>
    </cfRule>
  </conditionalFormatting>
  <conditionalFormatting sqref="O718">
    <cfRule type="cellIs" dxfId="27" priority="28" operator="lessThan">
      <formula>0</formula>
    </cfRule>
  </conditionalFormatting>
  <conditionalFormatting sqref="O466">
    <cfRule type="cellIs" dxfId="26" priority="27" operator="lessThan">
      <formula>0</formula>
    </cfRule>
  </conditionalFormatting>
  <conditionalFormatting sqref="O505">
    <cfRule type="cellIs" dxfId="25" priority="26" operator="lessThan">
      <formula>0</formula>
    </cfRule>
  </conditionalFormatting>
  <conditionalFormatting sqref="O513">
    <cfRule type="cellIs" dxfId="24" priority="25" operator="lessThan">
      <formula>0</formula>
    </cfRule>
  </conditionalFormatting>
  <conditionalFormatting sqref="O522">
    <cfRule type="cellIs" dxfId="23" priority="24" operator="lessThan">
      <formula>0</formula>
    </cfRule>
  </conditionalFormatting>
  <conditionalFormatting sqref="O530">
    <cfRule type="cellIs" dxfId="22" priority="23" operator="lessThan">
      <formula>0</formula>
    </cfRule>
  </conditionalFormatting>
  <conditionalFormatting sqref="O538">
    <cfRule type="cellIs" dxfId="21" priority="22" operator="lessThan">
      <formula>0</formula>
    </cfRule>
  </conditionalFormatting>
  <conditionalFormatting sqref="O553">
    <cfRule type="cellIs" dxfId="20" priority="21" operator="lessThan">
      <formula>0</formula>
    </cfRule>
  </conditionalFormatting>
  <conditionalFormatting sqref="O561">
    <cfRule type="cellIs" dxfId="19" priority="20" operator="lessThan">
      <formula>0</formula>
    </cfRule>
  </conditionalFormatting>
  <conditionalFormatting sqref="O590">
    <cfRule type="cellIs" dxfId="18" priority="19" operator="lessThan">
      <formula>0</formula>
    </cfRule>
  </conditionalFormatting>
  <conditionalFormatting sqref="B720:N723">
    <cfRule type="cellIs" dxfId="17" priority="18" operator="lessThan">
      <formula>0</formula>
    </cfRule>
  </conditionalFormatting>
  <conditionalFormatting sqref="I722:N722 P720:Q723">
    <cfRule type="cellIs" dxfId="16" priority="17" operator="lessThan">
      <formula>0</formula>
    </cfRule>
  </conditionalFormatting>
  <conditionalFormatting sqref="O720:O723">
    <cfRule type="cellIs" dxfId="15" priority="16" operator="lessThan">
      <formula>0</formula>
    </cfRule>
  </conditionalFormatting>
  <conditionalFormatting sqref="O722">
    <cfRule type="cellIs" dxfId="14" priority="15" operator="lessThan">
      <formula>0</formula>
    </cfRule>
  </conditionalFormatting>
  <conditionalFormatting sqref="P655:P658">
    <cfRule type="cellIs" dxfId="13" priority="14" operator="lessThan">
      <formula>0</formula>
    </cfRule>
  </conditionalFormatting>
  <conditionalFormatting sqref="P638:Q638 Q639:Q640">
    <cfRule type="cellIs" dxfId="12" priority="13" operator="lessThan">
      <formula>0</formula>
    </cfRule>
  </conditionalFormatting>
  <conditionalFormatting sqref="B638">
    <cfRule type="cellIs" dxfId="11" priority="12" operator="lessThan">
      <formula>0</formula>
    </cfRule>
  </conditionalFormatting>
  <conditionalFormatting sqref="P639:P640">
    <cfRule type="cellIs" dxfId="10" priority="11" operator="lessThan">
      <formula>0</formula>
    </cfRule>
  </conditionalFormatting>
  <conditionalFormatting sqref="B639:O640">
    <cfRule type="expression" dxfId="9" priority="9">
      <formula>B639/A639&gt;1</formula>
    </cfRule>
    <cfRule type="expression" dxfId="8" priority="10">
      <formula>B639/A639&lt;1</formula>
    </cfRule>
  </conditionalFormatting>
  <conditionalFormatting sqref="B639:O640">
    <cfRule type="cellIs" dxfId="7" priority="8" operator="lessThan">
      <formula>0</formula>
    </cfRule>
  </conditionalFormatting>
  <conditionalFormatting sqref="B491">
    <cfRule type="cellIs" dxfId="6" priority="7" operator="lessThan">
      <formula>0</formula>
    </cfRule>
  </conditionalFormatting>
  <conditionalFormatting sqref="B492:N496">
    <cfRule type="cellIs" dxfId="5" priority="6" operator="lessThan">
      <formula>0</formula>
    </cfRule>
  </conditionalFormatting>
  <conditionalFormatting sqref="B492:N496">
    <cfRule type="expression" dxfId="4" priority="4">
      <formula>B492/A492&gt;1</formula>
    </cfRule>
    <cfRule type="expression" dxfId="3" priority="5">
      <formula>B492/A492&lt;1</formula>
    </cfRule>
  </conditionalFormatting>
  <conditionalFormatting sqref="O492:O496">
    <cfRule type="cellIs" dxfId="2" priority="3" operator="lessThan">
      <formula>0</formula>
    </cfRule>
  </conditionalFormatting>
  <conditionalFormatting sqref="O492:O496">
    <cfRule type="expression" dxfId="1" priority="1">
      <formula>O492/N492&gt;1</formula>
    </cfRule>
    <cfRule type="expression" dxfId="0" priority="2">
      <formula>O492/N492&lt;1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V361"/>
  <sheetViews>
    <sheetView workbookViewId="0">
      <selection activeCell="A22" sqref="A22"/>
    </sheetView>
  </sheetViews>
  <sheetFormatPr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x14ac:dyDescent="0.3">
      <c r="A1" s="133" t="s">
        <v>1135</v>
      </c>
      <c r="B1" s="133" t="s">
        <v>1190</v>
      </c>
      <c r="C1" s="133" t="s">
        <v>1191</v>
      </c>
      <c r="D1" s="133" t="s">
        <v>1192</v>
      </c>
      <c r="E1" t="s">
        <v>2245</v>
      </c>
      <c r="F1" t="s">
        <v>2780</v>
      </c>
      <c r="G1" s="133" t="s">
        <v>1193</v>
      </c>
      <c r="H1" s="133" t="s">
        <v>1194</v>
      </c>
      <c r="I1" t="s">
        <v>2246</v>
      </c>
      <c r="J1" t="s">
        <v>2781</v>
      </c>
      <c r="K1" s="133" t="s">
        <v>1136</v>
      </c>
      <c r="L1" s="133" t="s">
        <v>1137</v>
      </c>
      <c r="M1" s="133" t="s">
        <v>1138</v>
      </c>
      <c r="N1" s="133" t="s">
        <v>1139</v>
      </c>
      <c r="P1"/>
      <c r="V1" s="133"/>
    </row>
    <row r="2" spans="1:22" x14ac:dyDescent="0.3">
      <c r="A2" s="170" t="s">
        <v>782</v>
      </c>
      <c r="B2" s="170" t="s">
        <v>916</v>
      </c>
      <c r="C2" s="170" t="s">
        <v>2080</v>
      </c>
      <c r="D2" s="170" t="s">
        <v>2081</v>
      </c>
      <c r="E2" s="170" t="s">
        <v>2177</v>
      </c>
      <c r="F2" s="170" t="s">
        <v>3566</v>
      </c>
      <c r="G2" s="170" t="s">
        <v>2082</v>
      </c>
      <c r="H2" s="170" t="s">
        <v>2083</v>
      </c>
      <c r="I2" s="170" t="s">
        <v>2084</v>
      </c>
      <c r="J2" s="170" t="s">
        <v>3567</v>
      </c>
      <c r="K2" s="170" t="s">
        <v>3568</v>
      </c>
      <c r="L2" s="170" t="s">
        <v>1146</v>
      </c>
      <c r="M2" s="170" t="s">
        <v>916</v>
      </c>
      <c r="N2" s="170" t="s">
        <v>922</v>
      </c>
      <c r="P2"/>
      <c r="V2" s="133"/>
    </row>
    <row r="3" spans="1:22" x14ac:dyDescent="0.3">
      <c r="A3" s="170" t="s">
        <v>777</v>
      </c>
      <c r="B3" s="170" t="s">
        <v>916</v>
      </c>
      <c r="C3" s="170" t="s">
        <v>1460</v>
      </c>
      <c r="D3" s="170" t="s">
        <v>1461</v>
      </c>
      <c r="E3" s="170" t="s">
        <v>1462</v>
      </c>
      <c r="F3" s="170" t="s">
        <v>3329</v>
      </c>
      <c r="G3" s="170" t="s">
        <v>916</v>
      </c>
      <c r="H3" s="170" t="s">
        <v>916</v>
      </c>
      <c r="I3" s="170" t="s">
        <v>916</v>
      </c>
      <c r="J3" s="170" t="s">
        <v>3330</v>
      </c>
      <c r="K3" s="170" t="s">
        <v>3331</v>
      </c>
      <c r="L3" s="170" t="s">
        <v>2150</v>
      </c>
      <c r="M3" s="170" t="s">
        <v>1488</v>
      </c>
      <c r="N3" s="170" t="s">
        <v>3332</v>
      </c>
      <c r="O3" s="133">
        <v>5.0999999999999996</v>
      </c>
      <c r="P3"/>
      <c r="V3" s="133"/>
    </row>
    <row r="4" spans="1:22" x14ac:dyDescent="0.3">
      <c r="A4" s="170" t="s">
        <v>774</v>
      </c>
      <c r="B4" s="170" t="s">
        <v>916</v>
      </c>
      <c r="C4" s="170" t="s">
        <v>1803</v>
      </c>
      <c r="D4" s="170" t="s">
        <v>1804</v>
      </c>
      <c r="E4" s="170" t="s">
        <v>2163</v>
      </c>
      <c r="F4" s="170" t="s">
        <v>3468</v>
      </c>
      <c r="G4" s="170" t="s">
        <v>1804</v>
      </c>
      <c r="H4" s="170" t="s">
        <v>1805</v>
      </c>
      <c r="I4" s="170" t="s">
        <v>2164</v>
      </c>
      <c r="J4" s="170" t="s">
        <v>3469</v>
      </c>
      <c r="K4" s="170" t="s">
        <v>3470</v>
      </c>
      <c r="L4" s="170" t="s">
        <v>1233</v>
      </c>
      <c r="M4" s="170" t="s">
        <v>1427</v>
      </c>
      <c r="N4" s="170" t="s">
        <v>2843</v>
      </c>
      <c r="P4"/>
      <c r="V4" s="133"/>
    </row>
    <row r="5" spans="1:22" x14ac:dyDescent="0.3">
      <c r="A5" s="170" t="s">
        <v>773</v>
      </c>
      <c r="B5" s="170" t="s">
        <v>916</v>
      </c>
      <c r="C5" s="170" t="s">
        <v>1610</v>
      </c>
      <c r="D5" s="170" t="s">
        <v>1611</v>
      </c>
      <c r="E5" s="170" t="s">
        <v>2312</v>
      </c>
      <c r="F5" s="170" t="s">
        <v>3387</v>
      </c>
      <c r="G5" s="170" t="s">
        <v>1612</v>
      </c>
      <c r="H5" s="170" t="s">
        <v>1613</v>
      </c>
      <c r="I5" s="170" t="s">
        <v>2313</v>
      </c>
      <c r="J5" s="170" t="s">
        <v>3388</v>
      </c>
      <c r="K5" s="170" t="s">
        <v>1259</v>
      </c>
      <c r="L5" s="170" t="s">
        <v>1433</v>
      </c>
      <c r="M5" s="170" t="s">
        <v>1198</v>
      </c>
      <c r="N5" s="170" t="s">
        <v>3389</v>
      </c>
      <c r="P5"/>
      <c r="V5" s="133"/>
    </row>
    <row r="6" spans="1:22" x14ac:dyDescent="0.3">
      <c r="A6" s="170" t="s">
        <v>769</v>
      </c>
      <c r="B6" s="170" t="s">
        <v>916</v>
      </c>
      <c r="C6" s="170" t="s">
        <v>1166</v>
      </c>
      <c r="D6" s="170" t="s">
        <v>1167</v>
      </c>
      <c r="E6" s="170" t="s">
        <v>1202</v>
      </c>
      <c r="F6" s="170" t="s">
        <v>1185</v>
      </c>
      <c r="G6" s="170" t="s">
        <v>1168</v>
      </c>
      <c r="H6" s="170" t="s">
        <v>1169</v>
      </c>
      <c r="I6" s="170" t="s">
        <v>1203</v>
      </c>
      <c r="J6" s="170" t="s">
        <v>3255</v>
      </c>
      <c r="K6" s="170" t="s">
        <v>1197</v>
      </c>
      <c r="L6" s="170" t="s">
        <v>1145</v>
      </c>
      <c r="M6" s="170" t="s">
        <v>3256</v>
      </c>
      <c r="N6" s="170" t="s">
        <v>3257</v>
      </c>
      <c r="P6"/>
      <c r="V6" s="133"/>
    </row>
    <row r="7" spans="1:22" x14ac:dyDescent="0.3">
      <c r="A7" s="170" t="s">
        <v>2835</v>
      </c>
      <c r="B7" s="170" t="s">
        <v>916</v>
      </c>
      <c r="C7" s="170" t="s">
        <v>916</v>
      </c>
      <c r="D7" s="170" t="s">
        <v>916</v>
      </c>
      <c r="E7" s="170" t="s">
        <v>916</v>
      </c>
      <c r="F7" s="170" t="s">
        <v>2836</v>
      </c>
      <c r="G7" s="170" t="s">
        <v>916</v>
      </c>
      <c r="H7" s="170" t="s">
        <v>916</v>
      </c>
      <c r="I7" s="170" t="s">
        <v>916</v>
      </c>
      <c r="J7" s="170" t="s">
        <v>2317</v>
      </c>
      <c r="K7" s="170" t="s">
        <v>916</v>
      </c>
      <c r="L7" s="170" t="s">
        <v>916</v>
      </c>
      <c r="M7" s="170" t="s">
        <v>916</v>
      </c>
      <c r="N7" s="170" t="s">
        <v>916</v>
      </c>
      <c r="P7"/>
      <c r="V7" s="133"/>
    </row>
    <row r="8" spans="1:22" x14ac:dyDescent="0.3">
      <c r="A8" s="170" t="s">
        <v>754</v>
      </c>
      <c r="B8" s="170" t="s">
        <v>916</v>
      </c>
      <c r="C8" s="170" t="s">
        <v>1262</v>
      </c>
      <c r="D8" s="170" t="s">
        <v>1605</v>
      </c>
      <c r="E8" s="170" t="s">
        <v>1605</v>
      </c>
      <c r="F8" s="170" t="s">
        <v>1605</v>
      </c>
      <c r="G8" s="170" t="s">
        <v>1615</v>
      </c>
      <c r="H8" s="170" t="s">
        <v>916</v>
      </c>
      <c r="I8" s="170" t="s">
        <v>916</v>
      </c>
      <c r="J8" s="170" t="s">
        <v>916</v>
      </c>
      <c r="K8" s="170" t="s">
        <v>916</v>
      </c>
      <c r="L8" s="170" t="s">
        <v>916</v>
      </c>
      <c r="M8" s="170" t="s">
        <v>916</v>
      </c>
      <c r="N8" s="170" t="s">
        <v>916</v>
      </c>
      <c r="P8"/>
      <c r="V8" s="133"/>
    </row>
    <row r="9" spans="1:22" x14ac:dyDescent="0.3">
      <c r="A9" s="170" t="s">
        <v>752</v>
      </c>
      <c r="B9" s="170" t="s">
        <v>916</v>
      </c>
      <c r="C9" s="170" t="s">
        <v>1960</v>
      </c>
      <c r="D9" s="170" t="s">
        <v>1961</v>
      </c>
      <c r="E9" s="170" t="s">
        <v>1962</v>
      </c>
      <c r="F9" s="170" t="s">
        <v>1769</v>
      </c>
      <c r="G9" s="170" t="s">
        <v>1963</v>
      </c>
      <c r="H9" s="170" t="s">
        <v>1964</v>
      </c>
      <c r="I9" s="170" t="s">
        <v>1965</v>
      </c>
      <c r="J9" s="170" t="s">
        <v>3423</v>
      </c>
      <c r="K9" s="170" t="s">
        <v>2986</v>
      </c>
      <c r="L9" s="170" t="s">
        <v>1182</v>
      </c>
      <c r="M9" s="170" t="s">
        <v>1442</v>
      </c>
      <c r="N9" s="170" t="s">
        <v>1761</v>
      </c>
      <c r="O9" s="133">
        <v>7.2</v>
      </c>
      <c r="P9"/>
      <c r="V9" s="133"/>
    </row>
    <row r="10" spans="1:22" x14ac:dyDescent="0.3">
      <c r="A10" s="170" t="s">
        <v>751</v>
      </c>
      <c r="B10" s="170" t="s">
        <v>916</v>
      </c>
      <c r="C10" s="170" t="s">
        <v>1784</v>
      </c>
      <c r="D10" s="170" t="s">
        <v>916</v>
      </c>
      <c r="E10" s="170" t="s">
        <v>1776</v>
      </c>
      <c r="F10" s="170" t="s">
        <v>916</v>
      </c>
      <c r="G10" s="170" t="s">
        <v>916</v>
      </c>
      <c r="H10" s="170" t="s">
        <v>916</v>
      </c>
      <c r="I10" s="170" t="s">
        <v>916</v>
      </c>
      <c r="J10" s="170" t="s">
        <v>916</v>
      </c>
      <c r="K10" s="170" t="s">
        <v>916</v>
      </c>
      <c r="L10" s="170" t="s">
        <v>916</v>
      </c>
      <c r="M10" s="170" t="s">
        <v>916</v>
      </c>
      <c r="N10" s="170" t="s">
        <v>916</v>
      </c>
      <c r="P10"/>
      <c r="V10" s="133"/>
    </row>
    <row r="11" spans="1:22" x14ac:dyDescent="0.3">
      <c r="A11" s="170" t="s">
        <v>749</v>
      </c>
      <c r="B11" s="170" t="s">
        <v>916</v>
      </c>
      <c r="C11" s="170" t="s">
        <v>1966</v>
      </c>
      <c r="D11" s="170" t="s">
        <v>1967</v>
      </c>
      <c r="E11" s="170" t="s">
        <v>1968</v>
      </c>
      <c r="F11" s="170" t="s">
        <v>3532</v>
      </c>
      <c r="G11" s="170" t="s">
        <v>1969</v>
      </c>
      <c r="H11" s="170" t="s">
        <v>1336</v>
      </c>
      <c r="I11" s="170" t="s">
        <v>1910</v>
      </c>
      <c r="J11" s="170" t="s">
        <v>3533</v>
      </c>
      <c r="K11" s="170" t="s">
        <v>3534</v>
      </c>
      <c r="L11" s="170" t="s">
        <v>2821</v>
      </c>
      <c r="M11" s="170" t="s">
        <v>916</v>
      </c>
      <c r="N11" s="170" t="s">
        <v>2753</v>
      </c>
      <c r="P11"/>
      <c r="V11" s="133"/>
    </row>
    <row r="12" spans="1:22" x14ac:dyDescent="0.3">
      <c r="A12" s="170" t="s">
        <v>748</v>
      </c>
      <c r="B12" s="170" t="s">
        <v>916</v>
      </c>
      <c r="C12" s="170" t="s">
        <v>2085</v>
      </c>
      <c r="D12" s="170" t="s">
        <v>2086</v>
      </c>
      <c r="E12" s="170" t="s">
        <v>2366</v>
      </c>
      <c r="F12" s="170" t="s">
        <v>3569</v>
      </c>
      <c r="G12" s="170" t="s">
        <v>2087</v>
      </c>
      <c r="H12" s="170" t="s">
        <v>2088</v>
      </c>
      <c r="I12" s="170" t="s">
        <v>2178</v>
      </c>
      <c r="J12" s="170" t="s">
        <v>3570</v>
      </c>
      <c r="K12" s="170" t="s">
        <v>3571</v>
      </c>
      <c r="L12" s="170" t="s">
        <v>1976</v>
      </c>
      <c r="M12" s="170" t="s">
        <v>916</v>
      </c>
      <c r="N12" s="170" t="s">
        <v>3572</v>
      </c>
      <c r="P12"/>
      <c r="V12" s="133"/>
    </row>
    <row r="13" spans="1:22" x14ac:dyDescent="0.3">
      <c r="A13" s="170" t="s">
        <v>747</v>
      </c>
      <c r="B13" s="170" t="s">
        <v>916</v>
      </c>
      <c r="C13" s="170" t="s">
        <v>1970</v>
      </c>
      <c r="D13" s="170" t="s">
        <v>1971</v>
      </c>
      <c r="E13" s="170" t="s">
        <v>1972</v>
      </c>
      <c r="F13" s="170" t="s">
        <v>3008</v>
      </c>
      <c r="G13" s="170" t="s">
        <v>1973</v>
      </c>
      <c r="H13" s="170" t="s">
        <v>1974</v>
      </c>
      <c r="I13" s="170" t="s">
        <v>1975</v>
      </c>
      <c r="J13" s="170" t="s">
        <v>3535</v>
      </c>
      <c r="K13" s="170" t="s">
        <v>1955</v>
      </c>
      <c r="L13" s="170" t="s">
        <v>1187</v>
      </c>
      <c r="M13" s="170" t="s">
        <v>2801</v>
      </c>
      <c r="N13" s="170" t="s">
        <v>3536</v>
      </c>
      <c r="P13"/>
      <c r="V13" s="133"/>
    </row>
    <row r="14" spans="1:22" x14ac:dyDescent="0.3">
      <c r="A14" s="170" t="s">
        <v>735</v>
      </c>
      <c r="B14" s="170" t="s">
        <v>916</v>
      </c>
      <c r="C14" s="170" t="s">
        <v>1174</v>
      </c>
      <c r="D14" s="170" t="s">
        <v>916</v>
      </c>
      <c r="E14" s="170" t="s">
        <v>1616</v>
      </c>
      <c r="F14" s="170" t="s">
        <v>916</v>
      </c>
      <c r="G14" s="170" t="s">
        <v>916</v>
      </c>
      <c r="H14" s="170" t="s">
        <v>916</v>
      </c>
      <c r="I14" s="170" t="s">
        <v>916</v>
      </c>
      <c r="J14" s="170" t="s">
        <v>916</v>
      </c>
      <c r="K14" s="170" t="s">
        <v>916</v>
      </c>
      <c r="L14" s="170" t="s">
        <v>916</v>
      </c>
      <c r="M14" s="170" t="s">
        <v>916</v>
      </c>
      <c r="N14" s="170" t="s">
        <v>916</v>
      </c>
      <c r="P14"/>
      <c r="V14" s="133"/>
    </row>
    <row r="15" spans="1:22" x14ac:dyDescent="0.3">
      <c r="A15" s="170" t="s">
        <v>732</v>
      </c>
      <c r="B15" s="170" t="s">
        <v>916</v>
      </c>
      <c r="C15" s="170" t="s">
        <v>1672</v>
      </c>
      <c r="D15" s="170" t="s">
        <v>1673</v>
      </c>
      <c r="E15" s="170" t="s">
        <v>1674</v>
      </c>
      <c r="F15" s="170" t="s">
        <v>2984</v>
      </c>
      <c r="G15" s="170" t="s">
        <v>1675</v>
      </c>
      <c r="H15" s="170" t="s">
        <v>1676</v>
      </c>
      <c r="I15" s="170" t="s">
        <v>1677</v>
      </c>
      <c r="J15" s="170" t="s">
        <v>2985</v>
      </c>
      <c r="K15" s="170" t="s">
        <v>2956</v>
      </c>
      <c r="L15" s="170" t="s">
        <v>1793</v>
      </c>
      <c r="M15" s="170" t="s">
        <v>2150</v>
      </c>
      <c r="N15" s="170" t="s">
        <v>3408</v>
      </c>
      <c r="P15"/>
      <c r="V15" s="133"/>
    </row>
    <row r="16" spans="1:22" x14ac:dyDescent="0.3">
      <c r="A16" s="170" t="s">
        <v>730</v>
      </c>
      <c r="B16" s="170" t="s">
        <v>916</v>
      </c>
      <c r="C16" s="170" t="s">
        <v>1617</v>
      </c>
      <c r="D16" s="170" t="s">
        <v>1618</v>
      </c>
      <c r="E16" s="170" t="s">
        <v>2158</v>
      </c>
      <c r="F16" s="170" t="s">
        <v>3390</v>
      </c>
      <c r="G16" s="170" t="s">
        <v>1620</v>
      </c>
      <c r="H16" s="170" t="s">
        <v>916</v>
      </c>
      <c r="I16" s="170" t="s">
        <v>1621</v>
      </c>
      <c r="J16" s="170" t="s">
        <v>3391</v>
      </c>
      <c r="K16" s="170" t="s">
        <v>916</v>
      </c>
      <c r="L16" s="170" t="s">
        <v>916</v>
      </c>
      <c r="M16" s="170" t="s">
        <v>916</v>
      </c>
      <c r="N16" s="170" t="s">
        <v>916</v>
      </c>
      <c r="P16"/>
      <c r="V16" s="133"/>
    </row>
    <row r="17" spans="1:22" x14ac:dyDescent="0.3">
      <c r="A17" s="170" t="s">
        <v>728</v>
      </c>
      <c r="B17" s="170" t="s">
        <v>916</v>
      </c>
      <c r="C17" s="170" t="s">
        <v>1622</v>
      </c>
      <c r="D17" s="170" t="s">
        <v>1623</v>
      </c>
      <c r="E17" s="170" t="s">
        <v>1624</v>
      </c>
      <c r="F17" s="170" t="s">
        <v>1624</v>
      </c>
      <c r="G17" s="170" t="s">
        <v>1625</v>
      </c>
      <c r="H17" s="170" t="s">
        <v>1626</v>
      </c>
      <c r="I17" s="170" t="s">
        <v>1627</v>
      </c>
      <c r="J17" s="170" t="s">
        <v>2817</v>
      </c>
      <c r="K17" s="170" t="s">
        <v>916</v>
      </c>
      <c r="L17" s="170" t="s">
        <v>916</v>
      </c>
      <c r="M17" s="170" t="s">
        <v>916</v>
      </c>
      <c r="N17" s="170" t="s">
        <v>916</v>
      </c>
      <c r="P17"/>
      <c r="V17" s="133"/>
    </row>
    <row r="18" spans="1:22" x14ac:dyDescent="0.3">
      <c r="A18" s="170" t="s">
        <v>724</v>
      </c>
      <c r="B18" s="170" t="s">
        <v>916</v>
      </c>
      <c r="C18" s="170" t="s">
        <v>1977</v>
      </c>
      <c r="D18" s="170" t="s">
        <v>1978</v>
      </c>
      <c r="E18" s="170" t="s">
        <v>2172</v>
      </c>
      <c r="F18" s="170" t="s">
        <v>3009</v>
      </c>
      <c r="G18" s="170" t="s">
        <v>1980</v>
      </c>
      <c r="H18" s="170" t="s">
        <v>1981</v>
      </c>
      <c r="I18" s="170" t="s">
        <v>1695</v>
      </c>
      <c r="J18" s="170" t="s">
        <v>3010</v>
      </c>
      <c r="K18" s="170" t="s">
        <v>3537</v>
      </c>
      <c r="L18" s="170" t="s">
        <v>1260</v>
      </c>
      <c r="M18" s="170" t="s">
        <v>916</v>
      </c>
      <c r="N18" s="170" t="s">
        <v>3332</v>
      </c>
      <c r="P18"/>
      <c r="V18" s="133"/>
    </row>
    <row r="19" spans="1:22" x14ac:dyDescent="0.3">
      <c r="A19" s="170" t="s">
        <v>720</v>
      </c>
      <c r="B19" s="170" t="s">
        <v>916</v>
      </c>
      <c r="C19" s="170" t="s">
        <v>2089</v>
      </c>
      <c r="D19" s="170" t="s">
        <v>2090</v>
      </c>
      <c r="E19" s="170" t="s">
        <v>2091</v>
      </c>
      <c r="F19" s="170" t="s">
        <v>3573</v>
      </c>
      <c r="G19" s="170" t="s">
        <v>2092</v>
      </c>
      <c r="H19" s="170" t="s">
        <v>2093</v>
      </c>
      <c r="I19" s="170" t="s">
        <v>2179</v>
      </c>
      <c r="J19" s="170" t="s">
        <v>2179</v>
      </c>
      <c r="K19" s="170" t="s">
        <v>3574</v>
      </c>
      <c r="L19" s="170" t="s">
        <v>1146</v>
      </c>
      <c r="M19" s="170" t="s">
        <v>916</v>
      </c>
      <c r="N19" s="170" t="s">
        <v>3508</v>
      </c>
      <c r="O19" s="133">
        <v>34.21</v>
      </c>
      <c r="P19"/>
      <c r="V19" s="133"/>
    </row>
    <row r="20" spans="1:22" x14ac:dyDescent="0.3">
      <c r="A20" s="170" t="s">
        <v>719</v>
      </c>
      <c r="B20" s="170" t="s">
        <v>916</v>
      </c>
      <c r="C20" s="170" t="s">
        <v>1202</v>
      </c>
      <c r="D20" s="170" t="s">
        <v>916</v>
      </c>
      <c r="E20" s="170" t="s">
        <v>1463</v>
      </c>
      <c r="F20" s="170" t="s">
        <v>916</v>
      </c>
      <c r="G20" s="170" t="s">
        <v>916</v>
      </c>
      <c r="H20" s="170" t="s">
        <v>916</v>
      </c>
      <c r="I20" s="170" t="s">
        <v>916</v>
      </c>
      <c r="J20" s="170" t="s">
        <v>916</v>
      </c>
      <c r="K20" s="170" t="s">
        <v>916</v>
      </c>
      <c r="L20" s="170" t="s">
        <v>916</v>
      </c>
      <c r="M20" s="170" t="s">
        <v>916</v>
      </c>
      <c r="N20" s="170" t="s">
        <v>916</v>
      </c>
      <c r="P20"/>
      <c r="V20" s="133"/>
    </row>
    <row r="21" spans="1:22" x14ac:dyDescent="0.3">
      <c r="A21" s="170" t="s">
        <v>718</v>
      </c>
      <c r="B21" s="170" t="s">
        <v>916</v>
      </c>
      <c r="C21" s="170" t="s">
        <v>1628</v>
      </c>
      <c r="D21" s="170" t="s">
        <v>1480</v>
      </c>
      <c r="E21" s="170" t="s">
        <v>1629</v>
      </c>
      <c r="F21" s="170" t="s">
        <v>2880</v>
      </c>
      <c r="G21" s="170" t="s">
        <v>1630</v>
      </c>
      <c r="H21" s="170" t="s">
        <v>1631</v>
      </c>
      <c r="I21" s="170" t="s">
        <v>1632</v>
      </c>
      <c r="J21" s="170" t="s">
        <v>3392</v>
      </c>
      <c r="K21" s="170" t="s">
        <v>2991</v>
      </c>
      <c r="L21" s="170" t="s">
        <v>1146</v>
      </c>
      <c r="M21" s="170" t="s">
        <v>2954</v>
      </c>
      <c r="N21" s="170" t="s">
        <v>1386</v>
      </c>
      <c r="P21"/>
      <c r="V21" s="133"/>
    </row>
    <row r="22" spans="1:22" x14ac:dyDescent="0.3">
      <c r="A22" s="170" t="s">
        <v>717</v>
      </c>
      <c r="B22" s="170" t="s">
        <v>916</v>
      </c>
      <c r="C22" s="170" t="s">
        <v>1464</v>
      </c>
      <c r="D22" s="170" t="s">
        <v>1465</v>
      </c>
      <c r="E22" s="170" t="s">
        <v>2148</v>
      </c>
      <c r="F22" s="170" t="s">
        <v>3333</v>
      </c>
      <c r="G22" s="170" t="s">
        <v>1466</v>
      </c>
      <c r="H22" s="170" t="s">
        <v>1467</v>
      </c>
      <c r="I22" s="170" t="s">
        <v>2149</v>
      </c>
      <c r="J22" s="170" t="s">
        <v>2871</v>
      </c>
      <c r="K22" s="170" t="s">
        <v>2967</v>
      </c>
      <c r="L22" s="170" t="s">
        <v>1187</v>
      </c>
      <c r="M22" s="170" t="s">
        <v>3334</v>
      </c>
      <c r="N22" s="170" t="s">
        <v>3335</v>
      </c>
      <c r="P22"/>
      <c r="V22" s="133"/>
    </row>
    <row r="23" spans="1:22" x14ac:dyDescent="0.3">
      <c r="A23" s="170" t="s">
        <v>716</v>
      </c>
      <c r="B23" s="170" t="s">
        <v>916</v>
      </c>
      <c r="C23" s="170" t="s">
        <v>1208</v>
      </c>
      <c r="D23" s="170" t="s">
        <v>1209</v>
      </c>
      <c r="E23" s="170" t="s">
        <v>1210</v>
      </c>
      <c r="F23" s="170" t="s">
        <v>2786</v>
      </c>
      <c r="G23" s="170" t="s">
        <v>1211</v>
      </c>
      <c r="H23" s="170" t="s">
        <v>1212</v>
      </c>
      <c r="I23" s="170" t="s">
        <v>2249</v>
      </c>
      <c r="J23" s="170" t="s">
        <v>2250</v>
      </c>
      <c r="K23" s="170" t="s">
        <v>1976</v>
      </c>
      <c r="L23" s="170" t="s">
        <v>1225</v>
      </c>
      <c r="M23" s="170" t="s">
        <v>1339</v>
      </c>
      <c r="N23" s="170" t="s">
        <v>1732</v>
      </c>
      <c r="P23"/>
      <c r="V23" s="133"/>
    </row>
    <row r="24" spans="1:22" x14ac:dyDescent="0.3">
      <c r="A24" s="170" t="s">
        <v>715</v>
      </c>
      <c r="B24" s="170" t="s">
        <v>916</v>
      </c>
      <c r="C24" s="170" t="s">
        <v>1213</v>
      </c>
      <c r="D24" s="170" t="s">
        <v>1214</v>
      </c>
      <c r="E24" s="170" t="s">
        <v>2251</v>
      </c>
      <c r="F24" s="170" t="s">
        <v>3260</v>
      </c>
      <c r="G24" s="170" t="s">
        <v>1215</v>
      </c>
      <c r="H24" s="170" t="s">
        <v>1216</v>
      </c>
      <c r="I24" s="170" t="s">
        <v>2252</v>
      </c>
      <c r="J24" s="170" t="s">
        <v>3261</v>
      </c>
      <c r="K24" s="170" t="s">
        <v>1232</v>
      </c>
      <c r="L24" s="170" t="s">
        <v>1238</v>
      </c>
      <c r="M24" s="170" t="s">
        <v>1204</v>
      </c>
      <c r="N24" s="170" t="s">
        <v>3262</v>
      </c>
      <c r="P24"/>
      <c r="V24" s="133"/>
    </row>
    <row r="25" spans="1:22" x14ac:dyDescent="0.3">
      <c r="A25" s="170" t="s">
        <v>713</v>
      </c>
      <c r="B25" s="170" t="s">
        <v>916</v>
      </c>
      <c r="C25" s="170" t="s">
        <v>1757</v>
      </c>
      <c r="D25" s="170" t="s">
        <v>1758</v>
      </c>
      <c r="E25" s="170" t="s">
        <v>2004</v>
      </c>
      <c r="F25" s="170" t="s">
        <v>3450</v>
      </c>
      <c r="G25" s="170" t="s">
        <v>1759</v>
      </c>
      <c r="H25" s="170" t="s">
        <v>1760</v>
      </c>
      <c r="I25" s="170" t="s">
        <v>2323</v>
      </c>
      <c r="J25" s="170" t="s">
        <v>2885</v>
      </c>
      <c r="K25" s="170" t="s">
        <v>3451</v>
      </c>
      <c r="L25" s="170" t="s">
        <v>1233</v>
      </c>
      <c r="M25" s="170" t="s">
        <v>1433</v>
      </c>
      <c r="N25" s="170" t="s">
        <v>2886</v>
      </c>
      <c r="P25"/>
      <c r="V25" s="133"/>
    </row>
    <row r="26" spans="1:22" x14ac:dyDescent="0.3">
      <c r="A26" s="170" t="s">
        <v>712</v>
      </c>
      <c r="B26" s="170" t="s">
        <v>916</v>
      </c>
      <c r="C26" s="170" t="s">
        <v>1468</v>
      </c>
      <c r="D26" s="170" t="s">
        <v>1469</v>
      </c>
      <c r="E26" s="170" t="s">
        <v>1389</v>
      </c>
      <c r="F26" s="170" t="s">
        <v>3336</v>
      </c>
      <c r="G26" s="170" t="s">
        <v>1471</v>
      </c>
      <c r="H26" s="170" t="s">
        <v>1472</v>
      </c>
      <c r="I26" s="170" t="s">
        <v>1473</v>
      </c>
      <c r="J26" s="170" t="s">
        <v>3337</v>
      </c>
      <c r="K26" s="170" t="s">
        <v>2972</v>
      </c>
      <c r="L26" s="170" t="s">
        <v>1225</v>
      </c>
      <c r="M26" s="170" t="s">
        <v>1171</v>
      </c>
      <c r="N26" s="170" t="s">
        <v>3338</v>
      </c>
      <c r="P26"/>
      <c r="V26" s="133"/>
    </row>
    <row r="27" spans="1:22" x14ac:dyDescent="0.3">
      <c r="A27" s="170" t="s">
        <v>711</v>
      </c>
      <c r="B27" s="170" t="s">
        <v>916</v>
      </c>
      <c r="C27" s="170" t="s">
        <v>1474</v>
      </c>
      <c r="D27" s="170" t="s">
        <v>1475</v>
      </c>
      <c r="E27" s="170" t="s">
        <v>2151</v>
      </c>
      <c r="F27" s="170" t="s">
        <v>2963</v>
      </c>
      <c r="G27" s="170" t="s">
        <v>1476</v>
      </c>
      <c r="H27" s="170" t="s">
        <v>1477</v>
      </c>
      <c r="I27" s="170" t="s">
        <v>2152</v>
      </c>
      <c r="J27" s="170" t="s">
        <v>1396</v>
      </c>
      <c r="K27" s="170" t="s">
        <v>3339</v>
      </c>
      <c r="L27" s="170" t="s">
        <v>1314</v>
      </c>
      <c r="M27" s="170" t="s">
        <v>1332</v>
      </c>
      <c r="N27" s="170" t="s">
        <v>2809</v>
      </c>
      <c r="P27"/>
      <c r="V27" s="133"/>
    </row>
    <row r="28" spans="1:22" x14ac:dyDescent="0.3">
      <c r="A28" s="170" t="s">
        <v>709</v>
      </c>
      <c r="B28" s="170" t="s">
        <v>916</v>
      </c>
      <c r="C28" s="170" t="s">
        <v>1762</v>
      </c>
      <c r="D28" s="170" t="s">
        <v>1763</v>
      </c>
      <c r="E28" s="170" t="s">
        <v>1764</v>
      </c>
      <c r="F28" s="170" t="s">
        <v>2825</v>
      </c>
      <c r="G28" s="170" t="s">
        <v>1765</v>
      </c>
      <c r="H28" s="170" t="s">
        <v>1766</v>
      </c>
      <c r="I28" s="170" t="s">
        <v>2324</v>
      </c>
      <c r="J28" s="170" t="s">
        <v>3452</v>
      </c>
      <c r="K28" s="170" t="s">
        <v>3453</v>
      </c>
      <c r="L28" s="170" t="s">
        <v>1218</v>
      </c>
      <c r="M28" s="170" t="s">
        <v>1182</v>
      </c>
      <c r="N28" s="170" t="s">
        <v>2325</v>
      </c>
      <c r="P28"/>
      <c r="V28" s="133"/>
    </row>
    <row r="29" spans="1:22" x14ac:dyDescent="0.3">
      <c r="A29" s="170" t="s">
        <v>708</v>
      </c>
      <c r="B29" s="170" t="s">
        <v>916</v>
      </c>
      <c r="C29" s="170" t="s">
        <v>1262</v>
      </c>
      <c r="D29" s="170" t="s">
        <v>1263</v>
      </c>
      <c r="E29" s="170" t="s">
        <v>1159</v>
      </c>
      <c r="F29" s="170" t="s">
        <v>2790</v>
      </c>
      <c r="G29" s="170" t="s">
        <v>916</v>
      </c>
      <c r="H29" s="170" t="s">
        <v>916</v>
      </c>
      <c r="I29" s="170" t="s">
        <v>916</v>
      </c>
      <c r="J29" s="170" t="s">
        <v>916</v>
      </c>
      <c r="K29" s="170" t="s">
        <v>916</v>
      </c>
      <c r="L29" s="170" t="s">
        <v>916</v>
      </c>
      <c r="M29" s="170" t="s">
        <v>916</v>
      </c>
      <c r="N29" s="170" t="s">
        <v>916</v>
      </c>
      <c r="P29"/>
      <c r="V29" s="133"/>
    </row>
    <row r="30" spans="1:22" x14ac:dyDescent="0.3">
      <c r="A30" s="170" t="s">
        <v>707</v>
      </c>
      <c r="B30" s="170" t="s">
        <v>916</v>
      </c>
      <c r="C30" s="170" t="s">
        <v>1879</v>
      </c>
      <c r="D30" s="170" t="s">
        <v>1456</v>
      </c>
      <c r="E30" s="170" t="s">
        <v>1847</v>
      </c>
      <c r="F30" s="170" t="s">
        <v>3492</v>
      </c>
      <c r="G30" s="170" t="s">
        <v>1880</v>
      </c>
      <c r="H30" s="170" t="s">
        <v>1881</v>
      </c>
      <c r="I30" s="170" t="s">
        <v>2336</v>
      </c>
      <c r="J30" s="170" t="s">
        <v>3493</v>
      </c>
      <c r="K30" s="170" t="s">
        <v>2980</v>
      </c>
      <c r="L30" s="170" t="s">
        <v>1188</v>
      </c>
      <c r="M30" s="170" t="s">
        <v>1339</v>
      </c>
      <c r="N30" s="170" t="s">
        <v>3494</v>
      </c>
      <c r="P30"/>
      <c r="V30" s="133"/>
    </row>
    <row r="31" spans="1:22" x14ac:dyDescent="0.3">
      <c r="A31" s="170" t="s">
        <v>706</v>
      </c>
      <c r="B31" s="170" t="s">
        <v>916</v>
      </c>
      <c r="C31" s="170" t="s">
        <v>1299</v>
      </c>
      <c r="D31" s="170" t="s">
        <v>2094</v>
      </c>
      <c r="E31" s="170" t="s">
        <v>2367</v>
      </c>
      <c r="F31" s="170" t="s">
        <v>1901</v>
      </c>
      <c r="G31" s="170" t="s">
        <v>2095</v>
      </c>
      <c r="H31" s="170" t="s">
        <v>2096</v>
      </c>
      <c r="I31" s="170" t="s">
        <v>2368</v>
      </c>
      <c r="J31" s="170" t="s">
        <v>3575</v>
      </c>
      <c r="K31" s="170" t="s">
        <v>3576</v>
      </c>
      <c r="L31" s="170" t="s">
        <v>1201</v>
      </c>
      <c r="M31" s="170" t="s">
        <v>1217</v>
      </c>
      <c r="N31" s="170" t="s">
        <v>3060</v>
      </c>
      <c r="P31"/>
      <c r="V31" s="133"/>
    </row>
    <row r="32" spans="1:22" x14ac:dyDescent="0.3">
      <c r="A32" s="170" t="s">
        <v>704</v>
      </c>
      <c r="B32" s="170" t="s">
        <v>916</v>
      </c>
      <c r="C32" s="170" t="s">
        <v>1848</v>
      </c>
      <c r="D32" s="170" t="s">
        <v>1359</v>
      </c>
      <c r="E32" s="170" t="s">
        <v>1359</v>
      </c>
      <c r="F32" s="170" t="s">
        <v>2349</v>
      </c>
      <c r="G32" s="170" t="s">
        <v>1873</v>
      </c>
      <c r="H32" s="170" t="s">
        <v>1942</v>
      </c>
      <c r="I32" s="170" t="s">
        <v>1360</v>
      </c>
      <c r="J32" s="170" t="s">
        <v>2350</v>
      </c>
      <c r="K32" s="170" t="s">
        <v>3522</v>
      </c>
      <c r="L32" s="170" t="s">
        <v>1488</v>
      </c>
      <c r="M32" s="170" t="s">
        <v>3334</v>
      </c>
      <c r="N32" s="170" t="s">
        <v>3523</v>
      </c>
      <c r="P32"/>
      <c r="V32" s="133"/>
    </row>
    <row r="33" spans="1:22" x14ac:dyDescent="0.3">
      <c r="A33" s="170" t="s">
        <v>703</v>
      </c>
      <c r="B33" s="170" t="s">
        <v>916</v>
      </c>
      <c r="C33" s="170" t="s">
        <v>1478</v>
      </c>
      <c r="D33" s="170" t="s">
        <v>1479</v>
      </c>
      <c r="E33" s="170" t="s">
        <v>2153</v>
      </c>
      <c r="F33" s="170" t="s">
        <v>3340</v>
      </c>
      <c r="G33" s="170" t="s">
        <v>1481</v>
      </c>
      <c r="H33" s="170" t="s">
        <v>1482</v>
      </c>
      <c r="I33" s="170" t="s">
        <v>2154</v>
      </c>
      <c r="J33" s="170" t="s">
        <v>3341</v>
      </c>
      <c r="K33" s="170" t="s">
        <v>3342</v>
      </c>
      <c r="L33" s="170" t="s">
        <v>1204</v>
      </c>
      <c r="M33" s="170" t="s">
        <v>1196</v>
      </c>
      <c r="N33" s="170" t="s">
        <v>3343</v>
      </c>
      <c r="P33"/>
      <c r="V33" s="133"/>
    </row>
    <row r="34" spans="1:22" x14ac:dyDescent="0.3">
      <c r="A34" s="170" t="s">
        <v>701</v>
      </c>
      <c r="B34" s="170" t="s">
        <v>916</v>
      </c>
      <c r="C34" s="170" t="s">
        <v>1767</v>
      </c>
      <c r="D34" s="170" t="s">
        <v>1768</v>
      </c>
      <c r="E34" s="170" t="s">
        <v>1769</v>
      </c>
      <c r="F34" s="170" t="s">
        <v>3454</v>
      </c>
      <c r="G34" s="170" t="s">
        <v>1770</v>
      </c>
      <c r="H34" s="170" t="s">
        <v>1771</v>
      </c>
      <c r="I34" s="170" t="s">
        <v>1772</v>
      </c>
      <c r="J34" s="170" t="s">
        <v>3455</v>
      </c>
      <c r="K34" s="170" t="s">
        <v>3456</v>
      </c>
      <c r="L34" s="170" t="s">
        <v>3296</v>
      </c>
      <c r="M34" s="170" t="s">
        <v>1308</v>
      </c>
      <c r="N34" s="170" t="s">
        <v>3457</v>
      </c>
      <c r="P34"/>
      <c r="V34" s="133"/>
    </row>
    <row r="35" spans="1:22" x14ac:dyDescent="0.3">
      <c r="A35" s="170" t="s">
        <v>698</v>
      </c>
      <c r="B35" s="170" t="s">
        <v>916</v>
      </c>
      <c r="C35" s="170" t="s">
        <v>1264</v>
      </c>
      <c r="D35" s="170" t="s">
        <v>1265</v>
      </c>
      <c r="E35" s="170" t="s">
        <v>1266</v>
      </c>
      <c r="F35" s="170" t="s">
        <v>3276</v>
      </c>
      <c r="G35" s="170" t="s">
        <v>1267</v>
      </c>
      <c r="H35" s="170" t="s">
        <v>1268</v>
      </c>
      <c r="I35" s="170" t="s">
        <v>1269</v>
      </c>
      <c r="J35" s="170" t="s">
        <v>3277</v>
      </c>
      <c r="K35" s="170" t="s">
        <v>3278</v>
      </c>
      <c r="L35" s="170" t="s">
        <v>1182</v>
      </c>
      <c r="M35" s="170" t="s">
        <v>1371</v>
      </c>
      <c r="N35" s="170" t="s">
        <v>2278</v>
      </c>
      <c r="P35"/>
      <c r="V35" s="133"/>
    </row>
    <row r="36" spans="1:22" x14ac:dyDescent="0.3">
      <c r="A36" s="170" t="s">
        <v>697</v>
      </c>
      <c r="B36" s="170" t="s">
        <v>916</v>
      </c>
      <c r="C36" s="170" t="s">
        <v>1400</v>
      </c>
      <c r="D36" s="170" t="s">
        <v>1401</v>
      </c>
      <c r="E36" s="170" t="s">
        <v>1402</v>
      </c>
      <c r="F36" s="170" t="s">
        <v>1449</v>
      </c>
      <c r="G36" s="170" t="s">
        <v>1404</v>
      </c>
      <c r="H36" s="170" t="s">
        <v>1405</v>
      </c>
      <c r="I36" s="170" t="s">
        <v>1405</v>
      </c>
      <c r="J36" s="170" t="s">
        <v>2802</v>
      </c>
      <c r="K36" s="170" t="s">
        <v>916</v>
      </c>
      <c r="L36" s="170" t="s">
        <v>916</v>
      </c>
      <c r="M36" s="170" t="s">
        <v>916</v>
      </c>
      <c r="N36" s="170" t="s">
        <v>916</v>
      </c>
      <c r="P36"/>
      <c r="V36" s="133"/>
    </row>
    <row r="37" spans="1:22" x14ac:dyDescent="0.3">
      <c r="A37" s="170" t="s">
        <v>694</v>
      </c>
      <c r="B37" s="170" t="s">
        <v>916</v>
      </c>
      <c r="C37" s="170" t="s">
        <v>1865</v>
      </c>
      <c r="D37" s="170" t="s">
        <v>1866</v>
      </c>
      <c r="E37" s="170" t="s">
        <v>2332</v>
      </c>
      <c r="F37" s="170" t="s">
        <v>3488</v>
      </c>
      <c r="G37" s="170" t="s">
        <v>1867</v>
      </c>
      <c r="H37" s="170" t="s">
        <v>1868</v>
      </c>
      <c r="I37" s="170" t="s">
        <v>2333</v>
      </c>
      <c r="J37" s="170" t="s">
        <v>3489</v>
      </c>
      <c r="K37" s="170" t="s">
        <v>3328</v>
      </c>
      <c r="L37" s="170" t="s">
        <v>1145</v>
      </c>
      <c r="M37" s="170" t="s">
        <v>1325</v>
      </c>
      <c r="N37" s="170" t="s">
        <v>1732</v>
      </c>
      <c r="P37"/>
      <c r="V37" s="133"/>
    </row>
    <row r="38" spans="1:22" x14ac:dyDescent="0.3">
      <c r="A38" s="170" t="s">
        <v>689</v>
      </c>
      <c r="B38" s="170" t="s">
        <v>916</v>
      </c>
      <c r="C38" s="170" t="s">
        <v>1483</v>
      </c>
      <c r="D38" s="170" t="s">
        <v>1484</v>
      </c>
      <c r="E38" s="170" t="s">
        <v>1485</v>
      </c>
      <c r="F38" s="170" t="s">
        <v>3344</v>
      </c>
      <c r="G38" s="170" t="s">
        <v>1486</v>
      </c>
      <c r="H38" s="170" t="s">
        <v>1487</v>
      </c>
      <c r="I38" s="170" t="s">
        <v>2288</v>
      </c>
      <c r="J38" s="170" t="s">
        <v>3345</v>
      </c>
      <c r="K38" s="170" t="s">
        <v>2970</v>
      </c>
      <c r="L38" s="170" t="s">
        <v>1146</v>
      </c>
      <c r="M38" s="170" t="s">
        <v>1188</v>
      </c>
      <c r="N38" s="170" t="s">
        <v>1761</v>
      </c>
      <c r="P38"/>
      <c r="V38" s="133"/>
    </row>
    <row r="39" spans="1:22" x14ac:dyDescent="0.3">
      <c r="A39" s="170" t="s">
        <v>688</v>
      </c>
      <c r="B39" s="170" t="s">
        <v>916</v>
      </c>
      <c r="C39" s="170" t="s">
        <v>1679</v>
      </c>
      <c r="D39" s="170" t="s">
        <v>916</v>
      </c>
      <c r="E39" s="170" t="s">
        <v>916</v>
      </c>
      <c r="F39" s="170" t="s">
        <v>916</v>
      </c>
      <c r="G39" s="170" t="s">
        <v>916</v>
      </c>
      <c r="H39" s="170" t="s">
        <v>916</v>
      </c>
      <c r="I39" s="170" t="s">
        <v>916</v>
      </c>
      <c r="J39" s="170" t="s">
        <v>916</v>
      </c>
      <c r="K39" s="170" t="s">
        <v>916</v>
      </c>
      <c r="L39" s="170" t="s">
        <v>916</v>
      </c>
      <c r="M39" s="170" t="s">
        <v>916</v>
      </c>
      <c r="N39" s="170" t="s">
        <v>916</v>
      </c>
      <c r="P39"/>
      <c r="V39" s="133"/>
    </row>
    <row r="40" spans="1:22" x14ac:dyDescent="0.3">
      <c r="A40" s="170" t="s">
        <v>681</v>
      </c>
      <c r="B40" s="170" t="s">
        <v>916</v>
      </c>
      <c r="C40" s="170" t="s">
        <v>2097</v>
      </c>
      <c r="D40" s="170" t="s">
        <v>2098</v>
      </c>
      <c r="E40" s="170" t="s">
        <v>2180</v>
      </c>
      <c r="F40" s="170" t="s">
        <v>3577</v>
      </c>
      <c r="G40" s="170" t="s">
        <v>2099</v>
      </c>
      <c r="H40" s="170" t="s">
        <v>2100</v>
      </c>
      <c r="I40" s="170" t="s">
        <v>2181</v>
      </c>
      <c r="J40" s="170" t="s">
        <v>3578</v>
      </c>
      <c r="K40" s="170" t="s">
        <v>3579</v>
      </c>
      <c r="L40" s="170" t="s">
        <v>1325</v>
      </c>
      <c r="M40" s="170" t="s">
        <v>2954</v>
      </c>
      <c r="N40" s="170" t="s">
        <v>2894</v>
      </c>
      <c r="P40"/>
      <c r="V40" s="133"/>
    </row>
    <row r="41" spans="1:22" x14ac:dyDescent="0.3">
      <c r="A41" s="170" t="s">
        <v>2101</v>
      </c>
      <c r="B41" s="170" t="s">
        <v>916</v>
      </c>
      <c r="C41" s="170" t="s">
        <v>2102</v>
      </c>
      <c r="D41" s="170" t="s">
        <v>2103</v>
      </c>
      <c r="E41" s="170" t="s">
        <v>2104</v>
      </c>
      <c r="F41" s="170" t="s">
        <v>2850</v>
      </c>
      <c r="G41" s="170" t="s">
        <v>2105</v>
      </c>
      <c r="H41" s="170" t="s">
        <v>2106</v>
      </c>
      <c r="I41" s="170" t="s">
        <v>2107</v>
      </c>
      <c r="J41" s="170" t="s">
        <v>3580</v>
      </c>
      <c r="K41" s="170" t="s">
        <v>2899</v>
      </c>
      <c r="L41" s="170" t="s">
        <v>1252</v>
      </c>
      <c r="M41" s="170" t="s">
        <v>3289</v>
      </c>
      <c r="N41" s="170" t="s">
        <v>1078</v>
      </c>
      <c r="P41"/>
      <c r="V41" s="133"/>
    </row>
    <row r="42" spans="1:22" x14ac:dyDescent="0.3">
      <c r="A42" s="170" t="s">
        <v>676</v>
      </c>
      <c r="B42" s="170" t="s">
        <v>916</v>
      </c>
      <c r="C42" s="170" t="s">
        <v>1680</v>
      </c>
      <c r="D42" s="170" t="s">
        <v>1681</v>
      </c>
      <c r="E42" s="170" t="s">
        <v>1682</v>
      </c>
      <c r="F42" s="170" t="s">
        <v>3409</v>
      </c>
      <c r="G42" s="170" t="s">
        <v>1683</v>
      </c>
      <c r="H42" s="170" t="s">
        <v>1684</v>
      </c>
      <c r="I42" s="170" t="s">
        <v>1685</v>
      </c>
      <c r="J42" s="170" t="s">
        <v>3410</v>
      </c>
      <c r="K42" s="170" t="s">
        <v>3411</v>
      </c>
      <c r="L42" s="170" t="s">
        <v>2989</v>
      </c>
      <c r="M42" s="170" t="s">
        <v>1347</v>
      </c>
      <c r="N42" s="170" t="s">
        <v>3412</v>
      </c>
      <c r="P42"/>
      <c r="V42" s="133"/>
    </row>
    <row r="43" spans="1:22" x14ac:dyDescent="0.3">
      <c r="A43" s="170" t="s">
        <v>672</v>
      </c>
      <c r="B43" s="170" t="s">
        <v>916</v>
      </c>
      <c r="C43" s="170" t="s">
        <v>2066</v>
      </c>
      <c r="D43" s="170" t="s">
        <v>2067</v>
      </c>
      <c r="E43" s="170" t="s">
        <v>2068</v>
      </c>
      <c r="F43" s="170" t="s">
        <v>3558</v>
      </c>
      <c r="G43" s="170" t="s">
        <v>2069</v>
      </c>
      <c r="H43" s="170" t="s">
        <v>2070</v>
      </c>
      <c r="I43" s="170" t="s">
        <v>1953</v>
      </c>
      <c r="J43" s="170" t="s">
        <v>3559</v>
      </c>
      <c r="K43" s="170" t="s">
        <v>3560</v>
      </c>
      <c r="L43" s="170" t="s">
        <v>1303</v>
      </c>
      <c r="M43" s="170" t="s">
        <v>916</v>
      </c>
      <c r="N43" s="170" t="s">
        <v>3561</v>
      </c>
      <c r="P43"/>
      <c r="V43" s="133"/>
    </row>
    <row r="44" spans="1:22" x14ac:dyDescent="0.3">
      <c r="A44" s="170" t="s">
        <v>667</v>
      </c>
      <c r="B44" s="170" t="s">
        <v>916</v>
      </c>
      <c r="C44" s="170" t="s">
        <v>1633</v>
      </c>
      <c r="D44" s="170" t="s">
        <v>1379</v>
      </c>
      <c r="E44" s="170" t="s">
        <v>1634</v>
      </c>
      <c r="F44" s="170" t="s">
        <v>2284</v>
      </c>
      <c r="G44" s="170" t="s">
        <v>1424</v>
      </c>
      <c r="H44" s="170" t="s">
        <v>1262</v>
      </c>
      <c r="I44" s="170" t="s">
        <v>1636</v>
      </c>
      <c r="J44" s="170" t="s">
        <v>3393</v>
      </c>
      <c r="K44" s="170" t="s">
        <v>3394</v>
      </c>
      <c r="L44" s="170" t="s">
        <v>1372</v>
      </c>
      <c r="M44" s="170" t="s">
        <v>1225</v>
      </c>
      <c r="N44" s="170" t="s">
        <v>2881</v>
      </c>
      <c r="P44"/>
      <c r="V44" s="133"/>
    </row>
    <row r="45" spans="1:22" x14ac:dyDescent="0.3">
      <c r="A45" s="170" t="s">
        <v>665</v>
      </c>
      <c r="B45" s="170" t="s">
        <v>916</v>
      </c>
      <c r="C45" s="170" t="s">
        <v>1147</v>
      </c>
      <c r="D45" s="170" t="s">
        <v>1773</v>
      </c>
      <c r="E45" s="170" t="s">
        <v>2326</v>
      </c>
      <c r="F45" s="170" t="s">
        <v>3458</v>
      </c>
      <c r="G45" s="170" t="s">
        <v>1774</v>
      </c>
      <c r="H45" s="170" t="s">
        <v>1775</v>
      </c>
      <c r="I45" s="170" t="s">
        <v>2327</v>
      </c>
      <c r="J45" s="170" t="s">
        <v>1143</v>
      </c>
      <c r="K45" s="170" t="s">
        <v>3459</v>
      </c>
      <c r="L45" s="170" t="s">
        <v>3460</v>
      </c>
      <c r="M45" s="170" t="s">
        <v>1339</v>
      </c>
      <c r="N45" s="170" t="s">
        <v>3196</v>
      </c>
      <c r="P45"/>
      <c r="V45" s="133"/>
    </row>
    <row r="46" spans="1:22" x14ac:dyDescent="0.3">
      <c r="A46" s="170" t="s">
        <v>657</v>
      </c>
      <c r="B46" s="170" t="s">
        <v>916</v>
      </c>
      <c r="C46" s="170" t="s">
        <v>1406</v>
      </c>
      <c r="D46" s="170" t="s">
        <v>1407</v>
      </c>
      <c r="E46" s="170" t="s">
        <v>2281</v>
      </c>
      <c r="F46" s="170" t="s">
        <v>2282</v>
      </c>
      <c r="G46" s="170" t="s">
        <v>1408</v>
      </c>
      <c r="H46" s="170" t="s">
        <v>1409</v>
      </c>
      <c r="I46" s="170" t="s">
        <v>1410</v>
      </c>
      <c r="J46" s="170" t="s">
        <v>3319</v>
      </c>
      <c r="K46" s="170" t="s">
        <v>2884</v>
      </c>
      <c r="L46" s="170" t="s">
        <v>1146</v>
      </c>
      <c r="M46" s="170" t="s">
        <v>1146</v>
      </c>
      <c r="N46" s="170" t="s">
        <v>3320</v>
      </c>
      <c r="P46"/>
      <c r="V46" s="133"/>
    </row>
    <row r="47" spans="1:22" x14ac:dyDescent="0.3">
      <c r="A47" s="170" t="s">
        <v>656</v>
      </c>
      <c r="B47" s="170" t="s">
        <v>916</v>
      </c>
      <c r="C47" s="170" t="s">
        <v>1489</v>
      </c>
      <c r="D47" s="170" t="s">
        <v>1490</v>
      </c>
      <c r="E47" s="170" t="s">
        <v>1491</v>
      </c>
      <c r="F47" s="170" t="s">
        <v>2965</v>
      </c>
      <c r="G47" s="170" t="s">
        <v>1492</v>
      </c>
      <c r="H47" s="170" t="s">
        <v>1493</v>
      </c>
      <c r="I47" s="170" t="s">
        <v>1494</v>
      </c>
      <c r="J47" s="170" t="s">
        <v>2966</v>
      </c>
      <c r="K47" s="170" t="s">
        <v>3346</v>
      </c>
      <c r="L47" s="170" t="s">
        <v>1270</v>
      </c>
      <c r="M47" s="170" t="s">
        <v>1442</v>
      </c>
      <c r="N47" s="170" t="s">
        <v>3208</v>
      </c>
      <c r="P47"/>
      <c r="V47" s="133"/>
    </row>
    <row r="48" spans="1:22" x14ac:dyDescent="0.3">
      <c r="A48" s="170" t="s">
        <v>1271</v>
      </c>
      <c r="B48" s="170" t="s">
        <v>916</v>
      </c>
      <c r="C48" s="170" t="s">
        <v>1272</v>
      </c>
      <c r="D48" s="170" t="s">
        <v>1273</v>
      </c>
      <c r="E48" s="170" t="s">
        <v>1274</v>
      </c>
      <c r="F48" s="170" t="s">
        <v>2258</v>
      </c>
      <c r="G48" s="170" t="s">
        <v>916</v>
      </c>
      <c r="H48" s="170" t="s">
        <v>916</v>
      </c>
      <c r="I48" s="170" t="s">
        <v>916</v>
      </c>
      <c r="J48" s="170" t="s">
        <v>916</v>
      </c>
      <c r="K48" s="170" t="s">
        <v>916</v>
      </c>
      <c r="L48" s="170" t="s">
        <v>916</v>
      </c>
      <c r="M48" s="170" t="s">
        <v>916</v>
      </c>
      <c r="N48" s="170" t="s">
        <v>916</v>
      </c>
      <c r="P48"/>
      <c r="V48" s="133"/>
    </row>
    <row r="49" spans="1:22" x14ac:dyDescent="0.3">
      <c r="A49" s="170" t="s">
        <v>648</v>
      </c>
      <c r="B49" s="170" t="s">
        <v>916</v>
      </c>
      <c r="C49" s="170" t="s">
        <v>1275</v>
      </c>
      <c r="D49" s="170" t="s">
        <v>1276</v>
      </c>
      <c r="E49" s="170" t="s">
        <v>1277</v>
      </c>
      <c r="F49" s="170" t="s">
        <v>3279</v>
      </c>
      <c r="G49" s="170" t="s">
        <v>1278</v>
      </c>
      <c r="H49" s="170" t="s">
        <v>1279</v>
      </c>
      <c r="I49" s="170" t="s">
        <v>1280</v>
      </c>
      <c r="J49" s="170" t="s">
        <v>2953</v>
      </c>
      <c r="K49" s="170" t="s">
        <v>3280</v>
      </c>
      <c r="L49" s="170" t="s">
        <v>2979</v>
      </c>
      <c r="M49" s="170" t="s">
        <v>1347</v>
      </c>
      <c r="N49" s="170" t="s">
        <v>3281</v>
      </c>
      <c r="P49"/>
      <c r="V49" s="133"/>
    </row>
    <row r="50" spans="1:22" x14ac:dyDescent="0.3">
      <c r="A50" s="170" t="s">
        <v>645</v>
      </c>
      <c r="B50" s="170" t="s">
        <v>916</v>
      </c>
      <c r="C50" s="170" t="s">
        <v>1281</v>
      </c>
      <c r="D50" s="170" t="s">
        <v>1282</v>
      </c>
      <c r="E50" s="170" t="s">
        <v>2259</v>
      </c>
      <c r="F50" s="170" t="s">
        <v>3282</v>
      </c>
      <c r="G50" s="170" t="s">
        <v>1283</v>
      </c>
      <c r="H50" s="170" t="s">
        <v>1284</v>
      </c>
      <c r="I50" s="170" t="s">
        <v>2260</v>
      </c>
      <c r="J50" s="170" t="s">
        <v>3283</v>
      </c>
      <c r="K50" s="170" t="s">
        <v>3284</v>
      </c>
      <c r="L50" s="170" t="s">
        <v>1346</v>
      </c>
      <c r="M50" s="170" t="s">
        <v>1196</v>
      </c>
      <c r="N50" s="170" t="s">
        <v>2792</v>
      </c>
      <c r="P50"/>
      <c r="V50" s="133"/>
    </row>
    <row r="51" spans="1:22" x14ac:dyDescent="0.3">
      <c r="A51" s="170" t="s">
        <v>644</v>
      </c>
      <c r="B51" s="170" t="s">
        <v>916</v>
      </c>
      <c r="C51" s="170" t="s">
        <v>1686</v>
      </c>
      <c r="D51" s="170" t="s">
        <v>1687</v>
      </c>
      <c r="E51" s="170" t="s">
        <v>1688</v>
      </c>
      <c r="F51" s="170" t="s">
        <v>3413</v>
      </c>
      <c r="G51" s="170" t="s">
        <v>1689</v>
      </c>
      <c r="H51" s="170" t="s">
        <v>1690</v>
      </c>
      <c r="I51" s="170" t="s">
        <v>1691</v>
      </c>
      <c r="J51" s="170" t="s">
        <v>3414</v>
      </c>
      <c r="K51" s="170" t="s">
        <v>2869</v>
      </c>
      <c r="L51" s="170" t="s">
        <v>1196</v>
      </c>
      <c r="M51" s="170" t="s">
        <v>1427</v>
      </c>
      <c r="N51" s="170" t="s">
        <v>3415</v>
      </c>
      <c r="P51"/>
      <c r="V51" s="133"/>
    </row>
    <row r="52" spans="1:22" x14ac:dyDescent="0.3">
      <c r="A52" s="170" t="s">
        <v>640</v>
      </c>
      <c r="B52" s="170" t="s">
        <v>916</v>
      </c>
      <c r="C52" s="170" t="s">
        <v>1982</v>
      </c>
      <c r="D52" s="170" t="s">
        <v>1983</v>
      </c>
      <c r="E52" s="170" t="s">
        <v>1984</v>
      </c>
      <c r="F52" s="170" t="s">
        <v>3538</v>
      </c>
      <c r="G52" s="170" t="s">
        <v>1985</v>
      </c>
      <c r="H52" s="170" t="s">
        <v>1986</v>
      </c>
      <c r="I52" s="170" t="s">
        <v>1987</v>
      </c>
      <c r="J52" s="170" t="s">
        <v>3539</v>
      </c>
      <c r="K52" s="170" t="s">
        <v>3540</v>
      </c>
      <c r="L52" s="170" t="s">
        <v>2954</v>
      </c>
      <c r="M52" s="170" t="s">
        <v>1182</v>
      </c>
      <c r="N52" s="170" t="s">
        <v>2845</v>
      </c>
      <c r="P52"/>
      <c r="V52" s="133"/>
    </row>
    <row r="53" spans="1:22" x14ac:dyDescent="0.3">
      <c r="A53" s="170" t="s">
        <v>1923</v>
      </c>
      <c r="B53" s="170" t="s">
        <v>916</v>
      </c>
      <c r="C53" s="170" t="s">
        <v>1435</v>
      </c>
      <c r="D53" s="170" t="s">
        <v>1924</v>
      </c>
      <c r="E53" s="170" t="s">
        <v>1925</v>
      </c>
      <c r="F53" s="170" t="s">
        <v>3509</v>
      </c>
      <c r="G53" s="170" t="s">
        <v>1926</v>
      </c>
      <c r="H53" s="170" t="s">
        <v>1927</v>
      </c>
      <c r="I53" s="170" t="s">
        <v>1928</v>
      </c>
      <c r="J53" s="170" t="s">
        <v>3510</v>
      </c>
      <c r="K53" s="170" t="s">
        <v>3511</v>
      </c>
      <c r="L53" s="170" t="s">
        <v>1314</v>
      </c>
      <c r="M53" s="170" t="s">
        <v>2248</v>
      </c>
      <c r="N53" s="170" t="s">
        <v>2837</v>
      </c>
      <c r="P53"/>
      <c r="V53" s="133"/>
    </row>
    <row r="54" spans="1:22" x14ac:dyDescent="0.3">
      <c r="A54" s="170" t="s">
        <v>637</v>
      </c>
      <c r="B54" s="170" t="s">
        <v>916</v>
      </c>
      <c r="C54" s="170" t="s">
        <v>1286</v>
      </c>
      <c r="D54" s="170" t="s">
        <v>1287</v>
      </c>
      <c r="E54" s="170" t="s">
        <v>1707</v>
      </c>
      <c r="F54" s="170" t="s">
        <v>1707</v>
      </c>
      <c r="G54" s="170" t="s">
        <v>916</v>
      </c>
      <c r="H54" s="170" t="s">
        <v>916</v>
      </c>
      <c r="I54" s="170" t="s">
        <v>2261</v>
      </c>
      <c r="J54" s="170" t="s">
        <v>2862</v>
      </c>
      <c r="K54" s="170" t="s">
        <v>3285</v>
      </c>
      <c r="L54" s="170" t="s">
        <v>2248</v>
      </c>
      <c r="M54" s="170" t="s">
        <v>1153</v>
      </c>
      <c r="N54" s="170" t="s">
        <v>2955</v>
      </c>
      <c r="O54" s="133">
        <v>4.53</v>
      </c>
      <c r="P54"/>
      <c r="V54" s="133"/>
    </row>
    <row r="55" spans="1:22" x14ac:dyDescent="0.3">
      <c r="A55" s="170" t="s">
        <v>635</v>
      </c>
      <c r="B55" s="170" t="s">
        <v>916</v>
      </c>
      <c r="C55" s="170" t="s">
        <v>1288</v>
      </c>
      <c r="D55" s="170" t="s">
        <v>1289</v>
      </c>
      <c r="E55" s="170" t="s">
        <v>2262</v>
      </c>
      <c r="F55" s="170" t="s">
        <v>2839</v>
      </c>
      <c r="G55" s="170" t="s">
        <v>1290</v>
      </c>
      <c r="H55" s="170" t="s">
        <v>1291</v>
      </c>
      <c r="I55" s="170" t="s">
        <v>2263</v>
      </c>
      <c r="J55" s="170" t="s">
        <v>3286</v>
      </c>
      <c r="K55" s="170" t="s">
        <v>3287</v>
      </c>
      <c r="L55" s="170" t="s">
        <v>1427</v>
      </c>
      <c r="M55" s="170" t="s">
        <v>916</v>
      </c>
      <c r="N55" s="170" t="s">
        <v>3288</v>
      </c>
      <c r="P55"/>
      <c r="V55" s="133"/>
    </row>
    <row r="56" spans="1:22" x14ac:dyDescent="0.3">
      <c r="A56" s="170" t="s">
        <v>626</v>
      </c>
      <c r="B56" s="170" t="s">
        <v>916</v>
      </c>
      <c r="C56" s="170" t="s">
        <v>1350</v>
      </c>
      <c r="D56" s="170" t="s">
        <v>1351</v>
      </c>
      <c r="E56" s="170" t="s">
        <v>1352</v>
      </c>
      <c r="F56" s="170" t="s">
        <v>1533</v>
      </c>
      <c r="G56" s="170" t="s">
        <v>1353</v>
      </c>
      <c r="H56" s="170" t="s">
        <v>1354</v>
      </c>
      <c r="I56" s="170" t="s">
        <v>1355</v>
      </c>
      <c r="J56" s="170" t="s">
        <v>2029</v>
      </c>
      <c r="K56" s="170" t="s">
        <v>3294</v>
      </c>
      <c r="L56" s="170" t="s">
        <v>1199</v>
      </c>
      <c r="M56" s="170" t="s">
        <v>3307</v>
      </c>
      <c r="N56" s="170" t="s">
        <v>995</v>
      </c>
      <c r="P56"/>
      <c r="V56" s="133"/>
    </row>
    <row r="57" spans="1:22" x14ac:dyDescent="0.3">
      <c r="A57" s="170" t="s">
        <v>624</v>
      </c>
      <c r="B57" s="170" t="s">
        <v>916</v>
      </c>
      <c r="C57" s="170" t="s">
        <v>1452</v>
      </c>
      <c r="D57" s="170" t="s">
        <v>1402</v>
      </c>
      <c r="E57" s="170" t="s">
        <v>1402</v>
      </c>
      <c r="F57" s="170" t="s">
        <v>916</v>
      </c>
      <c r="G57" s="170" t="s">
        <v>916</v>
      </c>
      <c r="H57" s="170" t="s">
        <v>916</v>
      </c>
      <c r="I57" s="170" t="s">
        <v>916</v>
      </c>
      <c r="J57" s="170" t="s">
        <v>916</v>
      </c>
      <c r="K57" s="170" t="s">
        <v>916</v>
      </c>
      <c r="L57" s="170" t="s">
        <v>916</v>
      </c>
      <c r="M57" s="170" t="s">
        <v>916</v>
      </c>
      <c r="N57" s="170" t="s">
        <v>916</v>
      </c>
      <c r="O57" s="133">
        <v>20.9</v>
      </c>
      <c r="P57"/>
      <c r="V57" s="133"/>
    </row>
    <row r="58" spans="1:22" x14ac:dyDescent="0.3">
      <c r="A58" s="170" t="s">
        <v>623</v>
      </c>
      <c r="B58" s="170" t="s">
        <v>916</v>
      </c>
      <c r="C58" s="170" t="s">
        <v>1585</v>
      </c>
      <c r="D58" s="170" t="s">
        <v>1586</v>
      </c>
      <c r="E58" s="170" t="s">
        <v>2310</v>
      </c>
      <c r="F58" s="170" t="s">
        <v>2814</v>
      </c>
      <c r="G58" s="170" t="s">
        <v>1587</v>
      </c>
      <c r="H58" s="170" t="s">
        <v>1588</v>
      </c>
      <c r="I58" s="170" t="s">
        <v>1589</v>
      </c>
      <c r="J58" s="170" t="s">
        <v>2815</v>
      </c>
      <c r="K58" s="170" t="s">
        <v>3379</v>
      </c>
      <c r="L58" s="170" t="s">
        <v>3380</v>
      </c>
      <c r="M58" s="170" t="s">
        <v>1252</v>
      </c>
      <c r="N58" s="170" t="s">
        <v>2816</v>
      </c>
      <c r="P58"/>
      <c r="V58" s="133"/>
    </row>
    <row r="59" spans="1:22" x14ac:dyDescent="0.3">
      <c r="A59" s="170" t="s">
        <v>622</v>
      </c>
      <c r="B59" s="170" t="s">
        <v>916</v>
      </c>
      <c r="C59" s="170" t="s">
        <v>1495</v>
      </c>
      <c r="D59" s="170" t="s">
        <v>916</v>
      </c>
      <c r="E59" s="170" t="s">
        <v>916</v>
      </c>
      <c r="F59" s="170" t="s">
        <v>916</v>
      </c>
      <c r="G59" s="170" t="s">
        <v>916</v>
      </c>
      <c r="H59" s="170" t="s">
        <v>916</v>
      </c>
      <c r="I59" s="170" t="s">
        <v>916</v>
      </c>
      <c r="J59" s="170" t="s">
        <v>916</v>
      </c>
      <c r="K59" s="170" t="s">
        <v>916</v>
      </c>
      <c r="L59" s="170" t="s">
        <v>916</v>
      </c>
      <c r="M59" s="170" t="s">
        <v>916</v>
      </c>
      <c r="N59" s="170" t="s">
        <v>916</v>
      </c>
      <c r="P59"/>
      <c r="V59" s="133"/>
    </row>
    <row r="60" spans="1:22" x14ac:dyDescent="0.3">
      <c r="A60" s="170" t="s">
        <v>1806</v>
      </c>
      <c r="B60" s="170" t="s">
        <v>916</v>
      </c>
      <c r="C60" s="170" t="s">
        <v>1807</v>
      </c>
      <c r="D60" s="170" t="s">
        <v>1808</v>
      </c>
      <c r="E60" s="170" t="s">
        <v>1808</v>
      </c>
      <c r="F60" s="170" t="s">
        <v>3471</v>
      </c>
      <c r="G60" s="170" t="s">
        <v>1809</v>
      </c>
      <c r="H60" s="170" t="s">
        <v>1810</v>
      </c>
      <c r="I60" s="170" t="s">
        <v>1811</v>
      </c>
      <c r="J60" s="170" t="s">
        <v>3472</v>
      </c>
      <c r="K60" s="170" t="s">
        <v>3273</v>
      </c>
      <c r="L60" s="170" t="s">
        <v>1187</v>
      </c>
      <c r="M60" s="170" t="s">
        <v>2782</v>
      </c>
      <c r="N60" s="170" t="s">
        <v>3473</v>
      </c>
      <c r="P60"/>
      <c r="V60" s="133"/>
    </row>
    <row r="61" spans="1:22" x14ac:dyDescent="0.3">
      <c r="A61" s="170" t="s">
        <v>833</v>
      </c>
      <c r="B61" s="170" t="s">
        <v>916</v>
      </c>
      <c r="C61" s="170" t="s">
        <v>916</v>
      </c>
      <c r="D61" s="170" t="s">
        <v>916</v>
      </c>
      <c r="E61" s="170" t="s">
        <v>916</v>
      </c>
      <c r="F61" s="170" t="s">
        <v>2329</v>
      </c>
      <c r="G61" s="170" t="s">
        <v>916</v>
      </c>
      <c r="H61" s="170" t="s">
        <v>916</v>
      </c>
      <c r="I61" s="170" t="s">
        <v>916</v>
      </c>
      <c r="J61" s="170" t="s">
        <v>3581</v>
      </c>
      <c r="K61" s="170" t="s">
        <v>916</v>
      </c>
      <c r="L61" s="170" t="s">
        <v>916</v>
      </c>
      <c r="M61" s="170" t="s">
        <v>916</v>
      </c>
      <c r="N61" s="170" t="s">
        <v>916</v>
      </c>
      <c r="P61"/>
      <c r="V61" s="133"/>
    </row>
    <row r="62" spans="1:22" x14ac:dyDescent="0.3">
      <c r="A62" s="170" t="s">
        <v>619</v>
      </c>
      <c r="B62" s="170" t="s">
        <v>916</v>
      </c>
      <c r="C62" s="170" t="s">
        <v>1292</v>
      </c>
      <c r="D62" s="170" t="s">
        <v>1293</v>
      </c>
      <c r="E62" s="170" t="s">
        <v>2123</v>
      </c>
      <c r="F62" s="170" t="s">
        <v>2793</v>
      </c>
      <c r="G62" s="170" t="s">
        <v>1296</v>
      </c>
      <c r="H62" s="170" t="s">
        <v>1297</v>
      </c>
      <c r="I62" s="170" t="s">
        <v>2145</v>
      </c>
      <c r="J62" s="170" t="s">
        <v>2794</v>
      </c>
      <c r="K62" s="170" t="s">
        <v>2868</v>
      </c>
      <c r="L62" s="170" t="s">
        <v>3289</v>
      </c>
      <c r="M62" s="170" t="s">
        <v>1170</v>
      </c>
      <c r="N62" s="170" t="s">
        <v>2264</v>
      </c>
      <c r="P62"/>
      <c r="V62" s="133"/>
    </row>
    <row r="63" spans="1:22" x14ac:dyDescent="0.3">
      <c r="A63" s="170" t="s">
        <v>618</v>
      </c>
      <c r="B63" s="170" t="s">
        <v>916</v>
      </c>
      <c r="C63" s="170" t="s">
        <v>1357</v>
      </c>
      <c r="D63" s="170" t="s">
        <v>1358</v>
      </c>
      <c r="E63" s="170" t="s">
        <v>1358</v>
      </c>
      <c r="F63" s="170" t="s">
        <v>2796</v>
      </c>
      <c r="G63" s="170" t="s">
        <v>1358</v>
      </c>
      <c r="H63" s="170" t="s">
        <v>1360</v>
      </c>
      <c r="I63" s="170" t="s">
        <v>1360</v>
      </c>
      <c r="J63" s="170" t="s">
        <v>2797</v>
      </c>
      <c r="K63" s="170" t="s">
        <v>3308</v>
      </c>
      <c r="L63" s="170" t="s">
        <v>2801</v>
      </c>
      <c r="M63" s="170" t="s">
        <v>2801</v>
      </c>
      <c r="N63" s="170" t="s">
        <v>2798</v>
      </c>
      <c r="P63"/>
      <c r="V63" s="133"/>
    </row>
    <row r="64" spans="1:22" x14ac:dyDescent="0.3">
      <c r="A64" s="170" t="s">
        <v>617</v>
      </c>
      <c r="B64" s="170" t="s">
        <v>916</v>
      </c>
      <c r="C64" s="170" t="s">
        <v>1812</v>
      </c>
      <c r="D64" s="170" t="s">
        <v>1813</v>
      </c>
      <c r="E64" s="170" t="s">
        <v>2165</v>
      </c>
      <c r="F64" s="170" t="s">
        <v>3474</v>
      </c>
      <c r="G64" s="170" t="s">
        <v>1814</v>
      </c>
      <c r="H64" s="170" t="s">
        <v>1815</v>
      </c>
      <c r="I64" s="170" t="s">
        <v>2166</v>
      </c>
      <c r="J64" s="170" t="s">
        <v>3475</v>
      </c>
      <c r="K64" s="170" t="s">
        <v>3476</v>
      </c>
      <c r="L64" s="170" t="s">
        <v>1188</v>
      </c>
      <c r="M64" s="170" t="s">
        <v>2973</v>
      </c>
      <c r="N64" s="170" t="s">
        <v>2827</v>
      </c>
      <c r="P64"/>
      <c r="V64" s="133"/>
    </row>
    <row r="65" spans="1:22" x14ac:dyDescent="0.3">
      <c r="A65" s="170" t="s">
        <v>614</v>
      </c>
      <c r="B65" s="170" t="s">
        <v>916</v>
      </c>
      <c r="C65" s="170" t="s">
        <v>1496</v>
      </c>
      <c r="D65" s="170" t="s">
        <v>1497</v>
      </c>
      <c r="E65" s="170" t="s">
        <v>1498</v>
      </c>
      <c r="F65" s="170" t="s">
        <v>3347</v>
      </c>
      <c r="G65" s="170" t="s">
        <v>1499</v>
      </c>
      <c r="H65" s="170" t="s">
        <v>1500</v>
      </c>
      <c r="I65" s="170" t="s">
        <v>1500</v>
      </c>
      <c r="J65" s="170" t="s">
        <v>3348</v>
      </c>
      <c r="K65" s="170" t="s">
        <v>3349</v>
      </c>
      <c r="L65" s="170" t="s">
        <v>2176</v>
      </c>
      <c r="M65" s="170" t="s">
        <v>1252</v>
      </c>
      <c r="N65" s="170" t="s">
        <v>2314</v>
      </c>
      <c r="P65"/>
      <c r="V65" s="133"/>
    </row>
    <row r="66" spans="1:22" x14ac:dyDescent="0.3">
      <c r="A66" s="170" t="s">
        <v>612</v>
      </c>
      <c r="B66" s="170" t="s">
        <v>916</v>
      </c>
      <c r="C66" s="170" t="s">
        <v>1501</v>
      </c>
      <c r="D66" s="170" t="s">
        <v>1502</v>
      </c>
      <c r="E66" s="170" t="s">
        <v>1503</v>
      </c>
      <c r="F66" s="170" t="s">
        <v>2806</v>
      </c>
      <c r="G66" s="170" t="s">
        <v>1338</v>
      </c>
      <c r="H66" s="170" t="s">
        <v>1504</v>
      </c>
      <c r="I66" s="170" t="s">
        <v>1505</v>
      </c>
      <c r="J66" s="170" t="s">
        <v>2289</v>
      </c>
      <c r="K66" s="170" t="s">
        <v>2956</v>
      </c>
      <c r="L66" s="170" t="s">
        <v>1371</v>
      </c>
      <c r="M66" s="170" t="s">
        <v>2870</v>
      </c>
      <c r="N66" s="170" t="s">
        <v>3000</v>
      </c>
      <c r="P66"/>
      <c r="V66" s="133"/>
    </row>
    <row r="67" spans="1:22" x14ac:dyDescent="0.3">
      <c r="A67" s="170" t="s">
        <v>607</v>
      </c>
      <c r="B67" s="170" t="s">
        <v>916</v>
      </c>
      <c r="C67" s="170" t="s">
        <v>1506</v>
      </c>
      <c r="D67" s="170" t="s">
        <v>1507</v>
      </c>
      <c r="E67" s="170" t="s">
        <v>2290</v>
      </c>
      <c r="F67" s="170" t="s">
        <v>1507</v>
      </c>
      <c r="G67" s="170" t="s">
        <v>1508</v>
      </c>
      <c r="H67" s="170" t="s">
        <v>1509</v>
      </c>
      <c r="I67" s="170" t="s">
        <v>2291</v>
      </c>
      <c r="J67" s="170" t="s">
        <v>3350</v>
      </c>
      <c r="K67" s="170" t="s">
        <v>3351</v>
      </c>
      <c r="L67" s="170" t="s">
        <v>1187</v>
      </c>
      <c r="M67" s="170" t="s">
        <v>1188</v>
      </c>
      <c r="N67" s="170" t="s">
        <v>2286</v>
      </c>
      <c r="P67"/>
      <c r="V67" s="133"/>
    </row>
    <row r="68" spans="1:22" x14ac:dyDescent="0.3">
      <c r="A68" s="170" t="s">
        <v>606</v>
      </c>
      <c r="B68" s="170" t="s">
        <v>916</v>
      </c>
      <c r="C68" s="170" t="s">
        <v>1776</v>
      </c>
      <c r="D68" s="170" t="s">
        <v>1777</v>
      </c>
      <c r="E68" s="170" t="s">
        <v>1633</v>
      </c>
      <c r="F68" s="170" t="s">
        <v>3461</v>
      </c>
      <c r="G68" s="170" t="s">
        <v>1778</v>
      </c>
      <c r="H68" s="170" t="s">
        <v>1779</v>
      </c>
      <c r="I68" s="170" t="s">
        <v>1801</v>
      </c>
      <c r="J68" s="170" t="s">
        <v>3462</v>
      </c>
      <c r="K68" s="170" t="s">
        <v>3451</v>
      </c>
      <c r="L68" s="170" t="s">
        <v>2973</v>
      </c>
      <c r="M68" s="170" t="s">
        <v>1171</v>
      </c>
      <c r="N68" s="170" t="s">
        <v>2992</v>
      </c>
      <c r="P68"/>
      <c r="V68" s="133"/>
    </row>
    <row r="69" spans="1:22" x14ac:dyDescent="0.3">
      <c r="A69" s="170" t="s">
        <v>603</v>
      </c>
      <c r="B69" s="170" t="s">
        <v>916</v>
      </c>
      <c r="C69" s="170" t="s">
        <v>1361</v>
      </c>
      <c r="D69" s="170" t="s">
        <v>1362</v>
      </c>
      <c r="E69" s="170" t="s">
        <v>2272</v>
      </c>
      <c r="F69" s="170" t="s">
        <v>3309</v>
      </c>
      <c r="G69" s="170" t="s">
        <v>1364</v>
      </c>
      <c r="H69" s="170" t="s">
        <v>1365</v>
      </c>
      <c r="I69" s="170" t="s">
        <v>2273</v>
      </c>
      <c r="J69" s="170" t="s">
        <v>3310</v>
      </c>
      <c r="K69" s="170" t="s">
        <v>2980</v>
      </c>
      <c r="L69" s="170" t="s">
        <v>2954</v>
      </c>
      <c r="M69" s="170" t="s">
        <v>1433</v>
      </c>
      <c r="N69" s="170" t="s">
        <v>2872</v>
      </c>
      <c r="P69"/>
      <c r="V69" s="133"/>
    </row>
    <row r="70" spans="1:22" x14ac:dyDescent="0.3">
      <c r="A70" s="170" t="s">
        <v>602</v>
      </c>
      <c r="B70" s="170" t="s">
        <v>916</v>
      </c>
      <c r="C70" s="170" t="s">
        <v>2071</v>
      </c>
      <c r="D70" s="170" t="s">
        <v>2072</v>
      </c>
      <c r="E70" s="170" t="s">
        <v>2363</v>
      </c>
      <c r="F70" s="170" t="s">
        <v>3562</v>
      </c>
      <c r="G70" s="170" t="s">
        <v>2073</v>
      </c>
      <c r="H70" s="170" t="s">
        <v>2074</v>
      </c>
      <c r="I70" s="170" t="s">
        <v>2364</v>
      </c>
      <c r="J70" s="170" t="s">
        <v>3563</v>
      </c>
      <c r="K70" s="170" t="s">
        <v>3564</v>
      </c>
      <c r="L70" s="170" t="s">
        <v>2954</v>
      </c>
      <c r="M70" s="170" t="s">
        <v>916</v>
      </c>
      <c r="N70" s="170" t="s">
        <v>3032</v>
      </c>
      <c r="P70"/>
      <c r="V70" s="133"/>
    </row>
    <row r="71" spans="1:22" x14ac:dyDescent="0.3">
      <c r="A71" s="170" t="s">
        <v>601</v>
      </c>
      <c r="B71" s="170" t="s">
        <v>916</v>
      </c>
      <c r="C71" s="170" t="s">
        <v>1511</v>
      </c>
      <c r="D71" s="170" t="s">
        <v>1512</v>
      </c>
      <c r="E71" s="170" t="s">
        <v>2155</v>
      </c>
      <c r="F71" s="170" t="s">
        <v>3352</v>
      </c>
      <c r="G71" s="170" t="s">
        <v>1513</v>
      </c>
      <c r="H71" s="170" t="s">
        <v>1514</v>
      </c>
      <c r="I71" s="170" t="s">
        <v>1514</v>
      </c>
      <c r="J71" s="170" t="s">
        <v>3353</v>
      </c>
      <c r="K71" s="170" t="s">
        <v>1955</v>
      </c>
      <c r="L71" s="170" t="s">
        <v>1146</v>
      </c>
      <c r="M71" s="170" t="s">
        <v>916</v>
      </c>
      <c r="N71" s="170" t="s">
        <v>3354</v>
      </c>
      <c r="P71"/>
      <c r="V71" s="133"/>
    </row>
    <row r="72" spans="1:22" x14ac:dyDescent="0.3">
      <c r="A72" s="170" t="s">
        <v>587</v>
      </c>
      <c r="B72" s="170" t="s">
        <v>916</v>
      </c>
      <c r="C72" s="170" t="s">
        <v>1988</v>
      </c>
      <c r="D72" s="170" t="s">
        <v>1666</v>
      </c>
      <c r="E72" s="170" t="s">
        <v>1666</v>
      </c>
      <c r="F72" s="170" t="s">
        <v>2846</v>
      </c>
      <c r="G72" s="170" t="s">
        <v>1989</v>
      </c>
      <c r="H72" s="170" t="s">
        <v>1990</v>
      </c>
      <c r="I72" s="170" t="s">
        <v>1991</v>
      </c>
      <c r="J72" s="170" t="s">
        <v>2847</v>
      </c>
      <c r="K72" s="170" t="s">
        <v>916</v>
      </c>
      <c r="L72" s="170" t="s">
        <v>916</v>
      </c>
      <c r="M72" s="170" t="s">
        <v>916</v>
      </c>
      <c r="N72" s="170" t="s">
        <v>916</v>
      </c>
      <c r="P72"/>
      <c r="V72" s="133"/>
    </row>
    <row r="73" spans="1:22" x14ac:dyDescent="0.3">
      <c r="A73" s="170" t="s">
        <v>1929</v>
      </c>
      <c r="B73" s="170" t="s">
        <v>916</v>
      </c>
      <c r="C73" s="170" t="s">
        <v>916</v>
      </c>
      <c r="D73" s="170" t="s">
        <v>916</v>
      </c>
      <c r="E73" s="170" t="s">
        <v>1930</v>
      </c>
      <c r="F73" s="170" t="s">
        <v>2345</v>
      </c>
      <c r="G73" s="170" t="s">
        <v>916</v>
      </c>
      <c r="H73" s="170" t="s">
        <v>916</v>
      </c>
      <c r="I73" s="170" t="s">
        <v>916</v>
      </c>
      <c r="J73" s="170" t="s">
        <v>2346</v>
      </c>
      <c r="K73" s="170" t="s">
        <v>3005</v>
      </c>
      <c r="L73" s="170" t="s">
        <v>1332</v>
      </c>
      <c r="M73" s="170" t="s">
        <v>1339</v>
      </c>
      <c r="N73" s="170" t="s">
        <v>2838</v>
      </c>
      <c r="P73"/>
      <c r="V73" s="133"/>
    </row>
    <row r="74" spans="1:22" x14ac:dyDescent="0.3">
      <c r="A74" s="170" t="s">
        <v>577</v>
      </c>
      <c r="B74" s="170" t="s">
        <v>916</v>
      </c>
      <c r="C74" s="170" t="s">
        <v>1141</v>
      </c>
      <c r="D74" s="170" t="s">
        <v>1142</v>
      </c>
      <c r="E74" s="170" t="s">
        <v>1695</v>
      </c>
      <c r="F74" s="170" t="s">
        <v>3248</v>
      </c>
      <c r="G74" s="170" t="s">
        <v>1143</v>
      </c>
      <c r="H74" s="170" t="s">
        <v>1144</v>
      </c>
      <c r="I74" s="170" t="s">
        <v>1195</v>
      </c>
      <c r="J74" s="170" t="s">
        <v>1195</v>
      </c>
      <c r="K74" s="170" t="s">
        <v>3249</v>
      </c>
      <c r="L74" s="170" t="s">
        <v>1170</v>
      </c>
      <c r="M74" s="170" t="s">
        <v>1196</v>
      </c>
      <c r="N74" s="170" t="s">
        <v>3250</v>
      </c>
      <c r="P74"/>
      <c r="V74" s="133"/>
    </row>
    <row r="75" spans="1:22" x14ac:dyDescent="0.3">
      <c r="A75" s="170" t="s">
        <v>576</v>
      </c>
      <c r="B75" s="170" t="s">
        <v>916</v>
      </c>
      <c r="C75" s="170" t="s">
        <v>1781</v>
      </c>
      <c r="D75" s="170" t="s">
        <v>1910</v>
      </c>
      <c r="E75" s="170" t="s">
        <v>1360</v>
      </c>
      <c r="F75" s="170" t="s">
        <v>2891</v>
      </c>
      <c r="G75" s="170" t="s">
        <v>1444</v>
      </c>
      <c r="H75" s="170" t="s">
        <v>1911</v>
      </c>
      <c r="I75" s="170" t="s">
        <v>1912</v>
      </c>
      <c r="J75" s="170" t="s">
        <v>2892</v>
      </c>
      <c r="K75" s="170" t="s">
        <v>3507</v>
      </c>
      <c r="L75" s="170" t="s">
        <v>1196</v>
      </c>
      <c r="M75" s="170" t="s">
        <v>1153</v>
      </c>
      <c r="N75" s="170" t="s">
        <v>3508</v>
      </c>
      <c r="P75"/>
      <c r="V75" s="133"/>
    </row>
    <row r="76" spans="1:22" x14ac:dyDescent="0.3">
      <c r="A76" s="170" t="s">
        <v>571</v>
      </c>
      <c r="B76" s="170" t="s">
        <v>916</v>
      </c>
      <c r="C76" s="170" t="s">
        <v>1299</v>
      </c>
      <c r="D76" s="170" t="s">
        <v>1300</v>
      </c>
      <c r="E76" s="170" t="s">
        <v>2265</v>
      </c>
      <c r="F76" s="170" t="s">
        <v>2279</v>
      </c>
      <c r="G76" s="170" t="s">
        <v>1301</v>
      </c>
      <c r="H76" s="170" t="s">
        <v>1302</v>
      </c>
      <c r="I76" s="170" t="s">
        <v>2266</v>
      </c>
      <c r="J76" s="170" t="s">
        <v>2864</v>
      </c>
      <c r="K76" s="170" t="s">
        <v>3290</v>
      </c>
      <c r="L76" s="170" t="s">
        <v>3003</v>
      </c>
      <c r="M76" s="170" t="s">
        <v>1146</v>
      </c>
      <c r="N76" s="170" t="s">
        <v>2865</v>
      </c>
      <c r="P76"/>
      <c r="V76" s="133"/>
    </row>
    <row r="77" spans="1:22" x14ac:dyDescent="0.3">
      <c r="A77" s="170" t="s">
        <v>568</v>
      </c>
      <c r="B77" s="170" t="s">
        <v>916</v>
      </c>
      <c r="C77" s="170" t="s">
        <v>1515</v>
      </c>
      <c r="D77" s="170" t="s">
        <v>1516</v>
      </c>
      <c r="E77" s="170" t="s">
        <v>2293</v>
      </c>
      <c r="F77" s="170" t="s">
        <v>2874</v>
      </c>
      <c r="G77" s="170" t="s">
        <v>1517</v>
      </c>
      <c r="H77" s="170" t="s">
        <v>1518</v>
      </c>
      <c r="I77" s="170" t="s">
        <v>2294</v>
      </c>
      <c r="J77" s="170" t="s">
        <v>2968</v>
      </c>
      <c r="K77" s="170" t="s">
        <v>2990</v>
      </c>
      <c r="L77" s="170" t="s">
        <v>1325</v>
      </c>
      <c r="M77" s="170" t="s">
        <v>1325</v>
      </c>
      <c r="N77" s="170" t="s">
        <v>2807</v>
      </c>
      <c r="P77"/>
      <c r="V77" s="133"/>
    </row>
    <row r="78" spans="1:22" x14ac:dyDescent="0.3">
      <c r="A78" s="170" t="s">
        <v>561</v>
      </c>
      <c r="B78" s="170" t="s">
        <v>916</v>
      </c>
      <c r="C78" s="170" t="s">
        <v>1519</v>
      </c>
      <c r="D78" s="170" t="s">
        <v>1520</v>
      </c>
      <c r="E78" s="170" t="s">
        <v>1521</v>
      </c>
      <c r="F78" s="170" t="s">
        <v>3355</v>
      </c>
      <c r="G78" s="170" t="s">
        <v>1522</v>
      </c>
      <c r="H78" s="170" t="s">
        <v>1523</v>
      </c>
      <c r="I78" s="170" t="s">
        <v>1524</v>
      </c>
      <c r="J78" s="170" t="s">
        <v>3356</v>
      </c>
      <c r="K78" s="170" t="s">
        <v>3357</v>
      </c>
      <c r="L78" s="170" t="s">
        <v>2853</v>
      </c>
      <c r="M78" s="170" t="s">
        <v>1170</v>
      </c>
      <c r="N78" s="170" t="s">
        <v>3358</v>
      </c>
      <c r="P78"/>
      <c r="V78" s="133"/>
    </row>
    <row r="79" spans="1:22" x14ac:dyDescent="0.3">
      <c r="A79" s="170" t="s">
        <v>560</v>
      </c>
      <c r="B79" s="170" t="s">
        <v>916</v>
      </c>
      <c r="C79" s="170" t="s">
        <v>1525</v>
      </c>
      <c r="D79" s="170" t="s">
        <v>1526</v>
      </c>
      <c r="E79" s="170" t="s">
        <v>1527</v>
      </c>
      <c r="F79" s="170" t="s">
        <v>2875</v>
      </c>
      <c r="G79" s="170" t="s">
        <v>1528</v>
      </c>
      <c r="H79" s="170" t="s">
        <v>1529</v>
      </c>
      <c r="I79" s="170" t="s">
        <v>1530</v>
      </c>
      <c r="J79" s="170" t="s">
        <v>2876</v>
      </c>
      <c r="K79" s="170" t="s">
        <v>3359</v>
      </c>
      <c r="L79" s="170" t="s">
        <v>2954</v>
      </c>
      <c r="M79" s="170" t="s">
        <v>1308</v>
      </c>
      <c r="N79" s="170" t="s">
        <v>3235</v>
      </c>
      <c r="P79"/>
      <c r="V79" s="133"/>
    </row>
    <row r="80" spans="1:22" x14ac:dyDescent="0.3">
      <c r="A80" s="170" t="s">
        <v>558</v>
      </c>
      <c r="B80" s="170" t="s">
        <v>916</v>
      </c>
      <c r="C80" s="170" t="s">
        <v>1590</v>
      </c>
      <c r="D80" s="170" t="s">
        <v>1591</v>
      </c>
      <c r="E80" s="170" t="s">
        <v>1592</v>
      </c>
      <c r="F80" s="170" t="s">
        <v>3381</v>
      </c>
      <c r="G80" s="170" t="s">
        <v>1593</v>
      </c>
      <c r="H80" s="170" t="s">
        <v>1594</v>
      </c>
      <c r="I80" s="170" t="s">
        <v>1594</v>
      </c>
      <c r="J80" s="170" t="s">
        <v>1927</v>
      </c>
      <c r="K80" s="170" t="s">
        <v>3326</v>
      </c>
      <c r="L80" s="170" t="s">
        <v>1198</v>
      </c>
      <c r="M80" s="170" t="s">
        <v>1385</v>
      </c>
      <c r="N80" s="170" t="s">
        <v>3382</v>
      </c>
      <c r="P80"/>
      <c r="V80" s="133"/>
    </row>
    <row r="81" spans="1:22" x14ac:dyDescent="0.3">
      <c r="A81" s="170" t="s">
        <v>555</v>
      </c>
      <c r="B81" s="170" t="s">
        <v>916</v>
      </c>
      <c r="C81" s="170" t="s">
        <v>1304</v>
      </c>
      <c r="D81" s="170" t="s">
        <v>1305</v>
      </c>
      <c r="E81" s="170" t="s">
        <v>2267</v>
      </c>
      <c r="F81" s="170" t="s">
        <v>3291</v>
      </c>
      <c r="G81" s="170" t="s">
        <v>1306</v>
      </c>
      <c r="H81" s="170" t="s">
        <v>1307</v>
      </c>
      <c r="I81" s="170" t="s">
        <v>2268</v>
      </c>
      <c r="J81" s="170" t="s">
        <v>3292</v>
      </c>
      <c r="K81" s="170" t="s">
        <v>3293</v>
      </c>
      <c r="L81" s="170" t="s">
        <v>2144</v>
      </c>
      <c r="M81" s="170" t="s">
        <v>1308</v>
      </c>
      <c r="N81" s="170" t="s">
        <v>2795</v>
      </c>
      <c r="P81"/>
      <c r="V81" s="133"/>
    </row>
    <row r="82" spans="1:22" x14ac:dyDescent="0.3">
      <c r="A82" s="170" t="s">
        <v>1931</v>
      </c>
      <c r="B82" s="170" t="s">
        <v>916</v>
      </c>
      <c r="C82" s="170" t="s">
        <v>1932</v>
      </c>
      <c r="D82" s="170" t="s">
        <v>1933</v>
      </c>
      <c r="E82" s="170" t="s">
        <v>1933</v>
      </c>
      <c r="F82" s="170" t="s">
        <v>2347</v>
      </c>
      <c r="G82" s="170" t="s">
        <v>1934</v>
      </c>
      <c r="H82" s="170" t="s">
        <v>1935</v>
      </c>
      <c r="I82" s="170" t="s">
        <v>1935</v>
      </c>
      <c r="J82" s="170" t="s">
        <v>916</v>
      </c>
      <c r="K82" s="170" t="s">
        <v>916</v>
      </c>
      <c r="L82" s="170" t="s">
        <v>916</v>
      </c>
      <c r="M82" s="170" t="s">
        <v>916</v>
      </c>
      <c r="N82" s="170" t="s">
        <v>916</v>
      </c>
      <c r="P82"/>
      <c r="V82" s="133"/>
    </row>
    <row r="83" spans="1:22" x14ac:dyDescent="0.3">
      <c r="A83" s="170" t="s">
        <v>553</v>
      </c>
      <c r="B83" s="170" t="s">
        <v>916</v>
      </c>
      <c r="C83" s="170" t="s">
        <v>1692</v>
      </c>
      <c r="D83" s="170" t="s">
        <v>1693</v>
      </c>
      <c r="E83" s="170" t="s">
        <v>1694</v>
      </c>
      <c r="F83" s="170" t="s">
        <v>1694</v>
      </c>
      <c r="G83" s="170" t="s">
        <v>1694</v>
      </c>
      <c r="H83" s="170" t="s">
        <v>916</v>
      </c>
      <c r="I83" s="170" t="s">
        <v>2315</v>
      </c>
      <c r="J83" s="170" t="s">
        <v>2315</v>
      </c>
      <c r="K83" s="170" t="s">
        <v>916</v>
      </c>
      <c r="L83" s="170" t="s">
        <v>916</v>
      </c>
      <c r="M83" s="170" t="s">
        <v>916</v>
      </c>
      <c r="N83" s="170" t="s">
        <v>916</v>
      </c>
      <c r="O83" s="133">
        <v>45</v>
      </c>
      <c r="P83"/>
      <c r="V83" s="133"/>
    </row>
    <row r="84" spans="1:22" x14ac:dyDescent="0.3">
      <c r="A84" s="170" t="s">
        <v>551</v>
      </c>
      <c r="B84" s="170" t="s">
        <v>916</v>
      </c>
      <c r="C84" s="170" t="s">
        <v>1816</v>
      </c>
      <c r="D84" s="170" t="s">
        <v>1817</v>
      </c>
      <c r="E84" s="170" t="s">
        <v>1818</v>
      </c>
      <c r="F84" s="170" t="s">
        <v>2828</v>
      </c>
      <c r="G84" s="170" t="s">
        <v>1819</v>
      </c>
      <c r="H84" s="170" t="s">
        <v>1716</v>
      </c>
      <c r="I84" s="170" t="s">
        <v>1716</v>
      </c>
      <c r="J84" s="170" t="s">
        <v>2829</v>
      </c>
      <c r="K84" s="170" t="s">
        <v>916</v>
      </c>
      <c r="L84" s="170" t="s">
        <v>916</v>
      </c>
      <c r="M84" s="170" t="s">
        <v>916</v>
      </c>
      <c r="N84" s="170" t="s">
        <v>916</v>
      </c>
      <c r="O84" s="133">
        <v>11.4</v>
      </c>
      <c r="P84"/>
      <c r="V84" s="133"/>
    </row>
    <row r="85" spans="1:22" x14ac:dyDescent="0.3">
      <c r="A85" s="170" t="s">
        <v>548</v>
      </c>
      <c r="B85" s="170" t="s">
        <v>916</v>
      </c>
      <c r="C85" s="170" t="s">
        <v>1657</v>
      </c>
      <c r="D85" s="170" t="s">
        <v>1696</v>
      </c>
      <c r="E85" s="170" t="s">
        <v>1891</v>
      </c>
      <c r="F85" s="170" t="s">
        <v>3416</v>
      </c>
      <c r="G85" s="170" t="s">
        <v>1697</v>
      </c>
      <c r="H85" s="170" t="s">
        <v>916</v>
      </c>
      <c r="I85" s="170" t="s">
        <v>1698</v>
      </c>
      <c r="J85" s="170" t="s">
        <v>3248</v>
      </c>
      <c r="K85" s="170" t="s">
        <v>3417</v>
      </c>
      <c r="L85" s="170" t="s">
        <v>1433</v>
      </c>
      <c r="M85" s="170" t="s">
        <v>1188</v>
      </c>
      <c r="N85" s="170" t="s">
        <v>3418</v>
      </c>
      <c r="P85"/>
      <c r="V85" s="133"/>
    </row>
    <row r="86" spans="1:22" x14ac:dyDescent="0.3">
      <c r="A86" s="170" t="s">
        <v>542</v>
      </c>
      <c r="B86" s="170" t="s">
        <v>916</v>
      </c>
      <c r="C86" s="170" t="s">
        <v>916</v>
      </c>
      <c r="D86" s="170" t="s">
        <v>916</v>
      </c>
      <c r="E86" s="170" t="s">
        <v>1422</v>
      </c>
      <c r="F86" s="170" t="s">
        <v>2369</v>
      </c>
      <c r="G86" s="170" t="s">
        <v>916</v>
      </c>
      <c r="H86" s="170" t="s">
        <v>916</v>
      </c>
      <c r="I86" s="170" t="s">
        <v>2369</v>
      </c>
      <c r="J86" s="170" t="s">
        <v>3582</v>
      </c>
      <c r="K86" s="170" t="s">
        <v>2893</v>
      </c>
      <c r="L86" s="170" t="s">
        <v>2870</v>
      </c>
      <c r="M86" s="170" t="s">
        <v>1371</v>
      </c>
      <c r="N86" s="170" t="s">
        <v>3583</v>
      </c>
      <c r="P86"/>
      <c r="V86" s="133"/>
    </row>
    <row r="87" spans="1:22" x14ac:dyDescent="0.3">
      <c r="A87" s="170" t="s">
        <v>540</v>
      </c>
      <c r="B87" s="170" t="s">
        <v>916</v>
      </c>
      <c r="C87" s="170" t="s">
        <v>1309</v>
      </c>
      <c r="D87" s="170" t="s">
        <v>1310</v>
      </c>
      <c r="E87" s="170" t="s">
        <v>1311</v>
      </c>
      <c r="F87" s="170" t="s">
        <v>2275</v>
      </c>
      <c r="G87" s="170" t="s">
        <v>1310</v>
      </c>
      <c r="H87" s="170" t="s">
        <v>1312</v>
      </c>
      <c r="I87" s="170" t="s">
        <v>1313</v>
      </c>
      <c r="J87" s="170" t="s">
        <v>2866</v>
      </c>
      <c r="K87" s="170" t="s">
        <v>3294</v>
      </c>
      <c r="L87" s="170" t="s">
        <v>1146</v>
      </c>
      <c r="M87" s="170" t="s">
        <v>1427</v>
      </c>
      <c r="N87" s="170" t="s">
        <v>2867</v>
      </c>
      <c r="P87"/>
      <c r="V87" s="133"/>
    </row>
    <row r="88" spans="1:22" x14ac:dyDescent="0.3">
      <c r="A88" s="170" t="s">
        <v>2348</v>
      </c>
      <c r="B88" s="170" t="s">
        <v>916</v>
      </c>
      <c r="C88" s="170" t="s">
        <v>916</v>
      </c>
      <c r="D88" s="170" t="s">
        <v>916</v>
      </c>
      <c r="E88" s="170" t="s">
        <v>916</v>
      </c>
      <c r="F88" s="170" t="s">
        <v>3512</v>
      </c>
      <c r="G88" s="170" t="s">
        <v>916</v>
      </c>
      <c r="H88" s="170" t="s">
        <v>916</v>
      </c>
      <c r="I88" s="170" t="s">
        <v>916</v>
      </c>
      <c r="J88" s="170" t="s">
        <v>3513</v>
      </c>
      <c r="K88" s="170" t="s">
        <v>3514</v>
      </c>
      <c r="L88" s="170" t="s">
        <v>1260</v>
      </c>
      <c r="M88" s="170" t="s">
        <v>1260</v>
      </c>
      <c r="N88" s="170" t="s">
        <v>3515</v>
      </c>
      <c r="P88"/>
      <c r="V88" s="133"/>
    </row>
    <row r="89" spans="1:22" x14ac:dyDescent="0.3">
      <c r="A89" s="170" t="s">
        <v>533</v>
      </c>
      <c r="B89" s="170" t="s">
        <v>916</v>
      </c>
      <c r="C89" s="170" t="s">
        <v>1820</v>
      </c>
      <c r="D89" s="170" t="s">
        <v>1821</v>
      </c>
      <c r="E89" s="170" t="s">
        <v>1822</v>
      </c>
      <c r="F89" s="170" t="s">
        <v>3477</v>
      </c>
      <c r="G89" s="170" t="s">
        <v>1523</v>
      </c>
      <c r="H89" s="170" t="s">
        <v>1823</v>
      </c>
      <c r="I89" s="170" t="s">
        <v>1824</v>
      </c>
      <c r="J89" s="170" t="s">
        <v>3478</v>
      </c>
      <c r="K89" s="170" t="s">
        <v>3249</v>
      </c>
      <c r="L89" s="170" t="s">
        <v>2801</v>
      </c>
      <c r="M89" s="170" t="s">
        <v>2150</v>
      </c>
      <c r="N89" s="170" t="s">
        <v>2994</v>
      </c>
      <c r="P89"/>
      <c r="V89" s="133"/>
    </row>
    <row r="90" spans="1:22" x14ac:dyDescent="0.3">
      <c r="A90" s="170" t="s">
        <v>531</v>
      </c>
      <c r="B90" s="170" t="s">
        <v>916</v>
      </c>
      <c r="C90" s="170" t="s">
        <v>916</v>
      </c>
      <c r="D90" s="170" t="s">
        <v>1172</v>
      </c>
      <c r="E90" s="170" t="s">
        <v>916</v>
      </c>
      <c r="F90" s="170" t="s">
        <v>916</v>
      </c>
      <c r="G90" s="170" t="s">
        <v>916</v>
      </c>
      <c r="H90" s="170" t="s">
        <v>1173</v>
      </c>
      <c r="I90" s="170" t="s">
        <v>916</v>
      </c>
      <c r="J90" s="170" t="s">
        <v>916</v>
      </c>
      <c r="K90" s="170" t="s">
        <v>916</v>
      </c>
      <c r="L90" s="170" t="s">
        <v>916</v>
      </c>
      <c r="M90" s="170" t="s">
        <v>916</v>
      </c>
      <c r="N90" s="170" t="s">
        <v>916</v>
      </c>
      <c r="P90"/>
      <c r="V90" s="133"/>
    </row>
    <row r="91" spans="1:22" x14ac:dyDescent="0.3">
      <c r="A91" s="170" t="s">
        <v>529</v>
      </c>
      <c r="B91" s="170" t="s">
        <v>916</v>
      </c>
      <c r="C91" s="170" t="s">
        <v>1531</v>
      </c>
      <c r="D91" s="170" t="s">
        <v>1532</v>
      </c>
      <c r="E91" s="170" t="s">
        <v>2295</v>
      </c>
      <c r="F91" s="170" t="s">
        <v>3360</v>
      </c>
      <c r="G91" s="170" t="s">
        <v>1533</v>
      </c>
      <c r="H91" s="170" t="s">
        <v>1534</v>
      </c>
      <c r="I91" s="170" t="s">
        <v>2296</v>
      </c>
      <c r="J91" s="170" t="s">
        <v>3361</v>
      </c>
      <c r="K91" s="170" t="s">
        <v>1253</v>
      </c>
      <c r="L91" s="170" t="s">
        <v>1170</v>
      </c>
      <c r="M91" s="170" t="s">
        <v>3334</v>
      </c>
      <c r="N91" s="170" t="s">
        <v>2196</v>
      </c>
      <c r="P91"/>
      <c r="V91" s="133"/>
    </row>
    <row r="92" spans="1:22" x14ac:dyDescent="0.3">
      <c r="A92" s="170" t="s">
        <v>527</v>
      </c>
      <c r="B92" s="170" t="s">
        <v>916</v>
      </c>
      <c r="C92" s="170" t="s">
        <v>1411</v>
      </c>
      <c r="D92" s="170" t="s">
        <v>1412</v>
      </c>
      <c r="E92" s="170" t="s">
        <v>1413</v>
      </c>
      <c r="F92" s="170" t="s">
        <v>2803</v>
      </c>
      <c r="G92" s="170" t="s">
        <v>1414</v>
      </c>
      <c r="H92" s="170" t="s">
        <v>916</v>
      </c>
      <c r="I92" s="170" t="s">
        <v>1415</v>
      </c>
      <c r="J92" s="170" t="s">
        <v>916</v>
      </c>
      <c r="K92" s="170" t="s">
        <v>916</v>
      </c>
      <c r="L92" s="170" t="s">
        <v>916</v>
      </c>
      <c r="M92" s="170" t="s">
        <v>916</v>
      </c>
      <c r="N92" s="170" t="s">
        <v>916</v>
      </c>
      <c r="P92"/>
      <c r="V92" s="133"/>
    </row>
    <row r="93" spans="1:22" x14ac:dyDescent="0.3">
      <c r="A93" s="170" t="s">
        <v>525</v>
      </c>
      <c r="B93" s="170" t="s">
        <v>916</v>
      </c>
      <c r="C93" s="170" t="s">
        <v>1913</v>
      </c>
      <c r="D93" s="170" t="s">
        <v>1914</v>
      </c>
      <c r="E93" s="170" t="s">
        <v>1915</v>
      </c>
      <c r="F93" s="170" t="s">
        <v>2895</v>
      </c>
      <c r="G93" s="170" t="s">
        <v>1916</v>
      </c>
      <c r="H93" s="170" t="s">
        <v>1917</v>
      </c>
      <c r="I93" s="170" t="s">
        <v>2170</v>
      </c>
      <c r="J93" s="170" t="s">
        <v>2896</v>
      </c>
      <c r="K93" s="170" t="s">
        <v>2987</v>
      </c>
      <c r="L93" s="170" t="s">
        <v>1260</v>
      </c>
      <c r="M93" s="170" t="s">
        <v>1198</v>
      </c>
      <c r="N93" s="170" t="s">
        <v>1348</v>
      </c>
      <c r="O93" s="133">
        <v>3.1</v>
      </c>
      <c r="P93"/>
      <c r="V93" s="133"/>
    </row>
    <row r="94" spans="1:22" x14ac:dyDescent="0.3">
      <c r="A94" s="170" t="s">
        <v>523</v>
      </c>
      <c r="B94" s="170" t="s">
        <v>916</v>
      </c>
      <c r="C94" s="170" t="s">
        <v>1825</v>
      </c>
      <c r="D94" s="170" t="s">
        <v>1826</v>
      </c>
      <c r="E94" s="170" t="s">
        <v>1827</v>
      </c>
      <c r="F94" s="170" t="s">
        <v>3479</v>
      </c>
      <c r="G94" s="170" t="s">
        <v>1828</v>
      </c>
      <c r="H94" s="170" t="s">
        <v>916</v>
      </c>
      <c r="I94" s="170" t="s">
        <v>1829</v>
      </c>
      <c r="J94" s="170" t="s">
        <v>3480</v>
      </c>
      <c r="K94" s="170" t="s">
        <v>916</v>
      </c>
      <c r="L94" s="170" t="s">
        <v>916</v>
      </c>
      <c r="M94" s="170" t="s">
        <v>916</v>
      </c>
      <c r="N94" s="170" t="s">
        <v>916</v>
      </c>
      <c r="P94"/>
      <c r="V94" s="133"/>
    </row>
    <row r="95" spans="1:22" x14ac:dyDescent="0.3">
      <c r="A95" s="170" t="s">
        <v>1830</v>
      </c>
      <c r="B95" s="170" t="s">
        <v>916</v>
      </c>
      <c r="C95" s="170" t="s">
        <v>1831</v>
      </c>
      <c r="D95" s="170" t="s">
        <v>1832</v>
      </c>
      <c r="E95" s="170" t="s">
        <v>2167</v>
      </c>
      <c r="F95" s="170" t="s">
        <v>2830</v>
      </c>
      <c r="G95" s="170" t="s">
        <v>1833</v>
      </c>
      <c r="H95" s="170" t="s">
        <v>1834</v>
      </c>
      <c r="I95" s="170" t="s">
        <v>2168</v>
      </c>
      <c r="J95" s="170" t="s">
        <v>2831</v>
      </c>
      <c r="K95" s="170" t="s">
        <v>2143</v>
      </c>
      <c r="L95" s="170" t="s">
        <v>1145</v>
      </c>
      <c r="M95" s="170" t="s">
        <v>3481</v>
      </c>
      <c r="N95" s="170" t="s">
        <v>3482</v>
      </c>
      <c r="P95"/>
      <c r="V95" s="133"/>
    </row>
    <row r="96" spans="1:22" x14ac:dyDescent="0.3">
      <c r="A96" s="170" t="s">
        <v>519</v>
      </c>
      <c r="B96" s="170" t="s">
        <v>916</v>
      </c>
      <c r="C96" s="170" t="s">
        <v>1882</v>
      </c>
      <c r="D96" s="170" t="s">
        <v>1883</v>
      </c>
      <c r="E96" s="170" t="s">
        <v>1883</v>
      </c>
      <c r="F96" s="170" t="s">
        <v>3495</v>
      </c>
      <c r="G96" s="170" t="s">
        <v>916</v>
      </c>
      <c r="H96" s="170" t="s">
        <v>1457</v>
      </c>
      <c r="I96" s="170" t="s">
        <v>1457</v>
      </c>
      <c r="J96" s="170" t="s">
        <v>3496</v>
      </c>
      <c r="K96" s="170" t="s">
        <v>3497</v>
      </c>
      <c r="L96" s="170" t="s">
        <v>1347</v>
      </c>
      <c r="M96" s="170" t="s">
        <v>1198</v>
      </c>
      <c r="N96" s="170" t="s">
        <v>3498</v>
      </c>
      <c r="P96"/>
      <c r="V96" s="133"/>
    </row>
    <row r="97" spans="1:22" x14ac:dyDescent="0.3">
      <c r="A97" s="170" t="s">
        <v>518</v>
      </c>
      <c r="B97" s="170" t="s">
        <v>916</v>
      </c>
      <c r="C97" s="170" t="s">
        <v>1835</v>
      </c>
      <c r="D97" s="170" t="s">
        <v>1836</v>
      </c>
      <c r="E97" s="170" t="s">
        <v>1837</v>
      </c>
      <c r="F97" s="170" t="s">
        <v>1885</v>
      </c>
      <c r="G97" s="170" t="s">
        <v>1838</v>
      </c>
      <c r="H97" s="170" t="s">
        <v>1839</v>
      </c>
      <c r="I97" s="170" t="s">
        <v>1840</v>
      </c>
      <c r="J97" s="170" t="s">
        <v>2995</v>
      </c>
      <c r="K97" s="170" t="s">
        <v>3483</v>
      </c>
      <c r="L97" s="170" t="s">
        <v>1955</v>
      </c>
      <c r="M97" s="170" t="s">
        <v>1339</v>
      </c>
      <c r="N97" s="170" t="s">
        <v>2996</v>
      </c>
      <c r="P97"/>
      <c r="V97" s="133"/>
    </row>
    <row r="98" spans="1:22" x14ac:dyDescent="0.3">
      <c r="A98" s="170" t="s">
        <v>517</v>
      </c>
      <c r="B98" s="170" t="s">
        <v>916</v>
      </c>
      <c r="C98" s="170" t="s">
        <v>1637</v>
      </c>
      <c r="D98" s="170" t="s">
        <v>1638</v>
      </c>
      <c r="E98" s="170" t="s">
        <v>1638</v>
      </c>
      <c r="F98" s="170" t="s">
        <v>2882</v>
      </c>
      <c r="G98" s="170" t="s">
        <v>1441</v>
      </c>
      <c r="H98" s="170" t="s">
        <v>1583</v>
      </c>
      <c r="I98" s="170" t="s">
        <v>1639</v>
      </c>
      <c r="J98" s="170" t="s">
        <v>2883</v>
      </c>
      <c r="K98" s="170" t="s">
        <v>2959</v>
      </c>
      <c r="L98" s="170" t="s">
        <v>1724</v>
      </c>
      <c r="M98" s="170" t="s">
        <v>1442</v>
      </c>
      <c r="N98" s="170" t="s">
        <v>1640</v>
      </c>
      <c r="P98"/>
      <c r="V98" s="133"/>
    </row>
    <row r="99" spans="1:22" x14ac:dyDescent="0.3">
      <c r="A99" s="170" t="s">
        <v>838</v>
      </c>
      <c r="B99" s="170" t="s">
        <v>916</v>
      </c>
      <c r="C99" s="170" t="s">
        <v>916</v>
      </c>
      <c r="D99" s="170" t="s">
        <v>1841</v>
      </c>
      <c r="E99" s="170" t="s">
        <v>916</v>
      </c>
      <c r="F99" s="170" t="s">
        <v>2832</v>
      </c>
      <c r="G99" s="170" t="s">
        <v>916</v>
      </c>
      <c r="H99" s="170" t="s">
        <v>916</v>
      </c>
      <c r="I99" s="170" t="s">
        <v>916</v>
      </c>
      <c r="J99" s="170" t="s">
        <v>916</v>
      </c>
      <c r="K99" s="170" t="s">
        <v>916</v>
      </c>
      <c r="L99" s="170" t="s">
        <v>916</v>
      </c>
      <c r="M99" s="170" t="s">
        <v>916</v>
      </c>
      <c r="N99" s="170" t="s">
        <v>916</v>
      </c>
      <c r="P99"/>
      <c r="V99" s="133"/>
    </row>
    <row r="100" spans="1:22" x14ac:dyDescent="0.3">
      <c r="A100" s="170" t="s">
        <v>512</v>
      </c>
      <c r="B100" s="170" t="s">
        <v>916</v>
      </c>
      <c r="C100" s="170" t="s">
        <v>2109</v>
      </c>
      <c r="D100" s="170" t="s">
        <v>1791</v>
      </c>
      <c r="E100" s="170" t="s">
        <v>2110</v>
      </c>
      <c r="F100" s="170" t="s">
        <v>2851</v>
      </c>
      <c r="G100" s="170" t="s">
        <v>2111</v>
      </c>
      <c r="H100" s="170" t="s">
        <v>2112</v>
      </c>
      <c r="I100" s="170" t="s">
        <v>2113</v>
      </c>
      <c r="J100" s="170" t="s">
        <v>1180</v>
      </c>
      <c r="K100" s="170" t="s">
        <v>3584</v>
      </c>
      <c r="L100" s="170" t="s">
        <v>2973</v>
      </c>
      <c r="M100" s="170" t="s">
        <v>1270</v>
      </c>
      <c r="N100" s="170" t="s">
        <v>2852</v>
      </c>
      <c r="O100" s="133">
        <v>4.7</v>
      </c>
      <c r="P100"/>
      <c r="V100" s="133"/>
    </row>
    <row r="101" spans="1:22" x14ac:dyDescent="0.3">
      <c r="A101" s="170" t="s">
        <v>510</v>
      </c>
      <c r="B101" s="170" t="s">
        <v>916</v>
      </c>
      <c r="C101" s="170" t="s">
        <v>1315</v>
      </c>
      <c r="D101" s="170" t="s">
        <v>916</v>
      </c>
      <c r="E101" s="170" t="s">
        <v>916</v>
      </c>
      <c r="F101" s="170" t="s">
        <v>916</v>
      </c>
      <c r="G101" s="170" t="s">
        <v>916</v>
      </c>
      <c r="H101" s="170" t="s">
        <v>916</v>
      </c>
      <c r="I101" s="170" t="s">
        <v>916</v>
      </c>
      <c r="J101" s="170" t="s">
        <v>916</v>
      </c>
      <c r="K101" s="170" t="s">
        <v>916</v>
      </c>
      <c r="L101" s="170" t="s">
        <v>916</v>
      </c>
      <c r="M101" s="170" t="s">
        <v>916</v>
      </c>
      <c r="N101" s="170" t="s">
        <v>916</v>
      </c>
      <c r="P101"/>
      <c r="V101" s="133"/>
    </row>
    <row r="102" spans="1:22" x14ac:dyDescent="0.3">
      <c r="A102" s="170" t="s">
        <v>508</v>
      </c>
      <c r="B102" s="170" t="s">
        <v>916</v>
      </c>
      <c r="C102" s="170" t="s">
        <v>1219</v>
      </c>
      <c r="D102" s="170" t="s">
        <v>1220</v>
      </c>
      <c r="E102" s="170" t="s">
        <v>1221</v>
      </c>
      <c r="F102" s="170" t="s">
        <v>3263</v>
      </c>
      <c r="G102" s="170" t="s">
        <v>1222</v>
      </c>
      <c r="H102" s="170" t="s">
        <v>1223</v>
      </c>
      <c r="I102" s="170" t="s">
        <v>1224</v>
      </c>
      <c r="J102" s="170" t="s">
        <v>3264</v>
      </c>
      <c r="K102" s="170" t="s">
        <v>1320</v>
      </c>
      <c r="L102" s="170" t="s">
        <v>1217</v>
      </c>
      <c r="M102" s="170" t="s">
        <v>1153</v>
      </c>
      <c r="N102" s="170" t="s">
        <v>3265</v>
      </c>
      <c r="P102"/>
      <c r="V102" s="133"/>
    </row>
    <row r="103" spans="1:22" x14ac:dyDescent="0.3">
      <c r="A103" s="170" t="s">
        <v>504</v>
      </c>
      <c r="B103" s="170" t="s">
        <v>916</v>
      </c>
      <c r="C103" s="170" t="s">
        <v>1595</v>
      </c>
      <c r="D103" s="170" t="s">
        <v>1596</v>
      </c>
      <c r="E103" s="170" t="s">
        <v>2298</v>
      </c>
      <c r="F103" s="170" t="s">
        <v>2128</v>
      </c>
      <c r="G103" s="170" t="s">
        <v>1152</v>
      </c>
      <c r="H103" s="170" t="s">
        <v>1597</v>
      </c>
      <c r="I103" s="170" t="s">
        <v>2311</v>
      </c>
      <c r="J103" s="170" t="s">
        <v>2153</v>
      </c>
      <c r="K103" s="170" t="s">
        <v>2998</v>
      </c>
      <c r="L103" s="170" t="s">
        <v>1232</v>
      </c>
      <c r="M103" s="170" t="s">
        <v>1314</v>
      </c>
      <c r="N103" s="170" t="s">
        <v>3383</v>
      </c>
      <c r="P103"/>
      <c r="V103" s="133"/>
    </row>
    <row r="104" spans="1:22" x14ac:dyDescent="0.3">
      <c r="A104" s="170" t="s">
        <v>839</v>
      </c>
      <c r="B104" s="170" t="s">
        <v>916</v>
      </c>
      <c r="C104" s="170" t="s">
        <v>916</v>
      </c>
      <c r="D104" s="170" t="s">
        <v>2114</v>
      </c>
      <c r="E104" s="170" t="s">
        <v>2115</v>
      </c>
      <c r="F104" s="170" t="s">
        <v>3585</v>
      </c>
      <c r="G104" s="170" t="s">
        <v>916</v>
      </c>
      <c r="H104" s="170" t="s">
        <v>2116</v>
      </c>
      <c r="I104" s="170" t="s">
        <v>2182</v>
      </c>
      <c r="J104" s="170" t="s">
        <v>3586</v>
      </c>
      <c r="K104" s="170" t="s">
        <v>3587</v>
      </c>
      <c r="L104" s="170" t="s">
        <v>2176</v>
      </c>
      <c r="M104" s="170" t="s">
        <v>1252</v>
      </c>
      <c r="N104" s="170" t="s">
        <v>1348</v>
      </c>
      <c r="P104"/>
      <c r="V104" s="133"/>
    </row>
    <row r="105" spans="1:22" x14ac:dyDescent="0.3">
      <c r="A105" s="170" t="s">
        <v>840</v>
      </c>
      <c r="B105" s="170" t="s">
        <v>916</v>
      </c>
      <c r="C105" s="170" t="s">
        <v>916</v>
      </c>
      <c r="D105" s="170" t="s">
        <v>916</v>
      </c>
      <c r="E105" s="170" t="s">
        <v>1634</v>
      </c>
      <c r="F105" s="170" t="s">
        <v>916</v>
      </c>
      <c r="G105" s="170" t="s">
        <v>916</v>
      </c>
      <c r="H105" s="170" t="s">
        <v>916</v>
      </c>
      <c r="I105" s="170" t="s">
        <v>1413</v>
      </c>
      <c r="J105" s="170" t="s">
        <v>916</v>
      </c>
      <c r="K105" s="170" t="s">
        <v>916</v>
      </c>
      <c r="L105" s="170" t="s">
        <v>916</v>
      </c>
      <c r="M105" s="170" t="s">
        <v>916</v>
      </c>
      <c r="N105" s="170" t="s">
        <v>916</v>
      </c>
      <c r="P105"/>
      <c r="V105" s="133"/>
    </row>
    <row r="106" spans="1:22" x14ac:dyDescent="0.3">
      <c r="A106" s="170" t="s">
        <v>498</v>
      </c>
      <c r="B106" s="170" t="s">
        <v>916</v>
      </c>
      <c r="C106" s="170" t="s">
        <v>1226</v>
      </c>
      <c r="D106" s="170" t="s">
        <v>1227</v>
      </c>
      <c r="E106" s="170" t="s">
        <v>1228</v>
      </c>
      <c r="F106" s="170" t="s">
        <v>3266</v>
      </c>
      <c r="G106" s="170" t="s">
        <v>1229</v>
      </c>
      <c r="H106" s="170" t="s">
        <v>1230</v>
      </c>
      <c r="I106" s="170" t="s">
        <v>1231</v>
      </c>
      <c r="J106" s="170" t="s">
        <v>3267</v>
      </c>
      <c r="K106" s="170" t="s">
        <v>2033</v>
      </c>
      <c r="L106" s="170" t="s">
        <v>1145</v>
      </c>
      <c r="M106" s="170" t="s">
        <v>1183</v>
      </c>
      <c r="N106" s="170" t="s">
        <v>3268</v>
      </c>
      <c r="P106"/>
      <c r="V106" s="133"/>
    </row>
    <row r="107" spans="1:22" x14ac:dyDescent="0.3">
      <c r="A107" s="170" t="s">
        <v>496</v>
      </c>
      <c r="B107" s="170" t="s">
        <v>916</v>
      </c>
      <c r="C107" s="170" t="s">
        <v>1699</v>
      </c>
      <c r="D107" s="170" t="s">
        <v>1700</v>
      </c>
      <c r="E107" s="170" t="s">
        <v>2000</v>
      </c>
      <c r="F107" s="170" t="s">
        <v>2818</v>
      </c>
      <c r="G107" s="170" t="s">
        <v>1323</v>
      </c>
      <c r="H107" s="170" t="s">
        <v>1363</v>
      </c>
      <c r="I107" s="170" t="s">
        <v>1702</v>
      </c>
      <c r="J107" s="170" t="s">
        <v>2819</v>
      </c>
      <c r="K107" s="170" t="s">
        <v>916</v>
      </c>
      <c r="L107" s="170" t="s">
        <v>916</v>
      </c>
      <c r="M107" s="170" t="s">
        <v>916</v>
      </c>
      <c r="N107" s="170" t="s">
        <v>916</v>
      </c>
      <c r="P107"/>
      <c r="V107" s="133"/>
    </row>
    <row r="108" spans="1:22" x14ac:dyDescent="0.3">
      <c r="A108" s="170" t="s">
        <v>495</v>
      </c>
      <c r="B108" s="170" t="s">
        <v>916</v>
      </c>
      <c r="C108" s="170" t="s">
        <v>1234</v>
      </c>
      <c r="D108" s="170" t="s">
        <v>1235</v>
      </c>
      <c r="E108" s="170" t="s">
        <v>2253</v>
      </c>
      <c r="F108" s="170" t="s">
        <v>3269</v>
      </c>
      <c r="G108" s="170" t="s">
        <v>1236</v>
      </c>
      <c r="H108" s="170" t="s">
        <v>1237</v>
      </c>
      <c r="I108" s="170" t="s">
        <v>2254</v>
      </c>
      <c r="J108" s="170" t="s">
        <v>3270</v>
      </c>
      <c r="K108" s="170" t="s">
        <v>1232</v>
      </c>
      <c r="L108" s="170" t="s">
        <v>1238</v>
      </c>
      <c r="M108" s="170" t="s">
        <v>1372</v>
      </c>
      <c r="N108" s="170" t="s">
        <v>2787</v>
      </c>
      <c r="P108"/>
      <c r="V108" s="133"/>
    </row>
    <row r="109" spans="1:22" x14ac:dyDescent="0.3">
      <c r="A109" s="170" t="s">
        <v>494</v>
      </c>
      <c r="B109" s="170" t="s">
        <v>916</v>
      </c>
      <c r="C109" s="170" t="s">
        <v>1641</v>
      </c>
      <c r="D109" s="170" t="s">
        <v>1642</v>
      </c>
      <c r="E109" s="170" t="s">
        <v>1643</v>
      </c>
      <c r="F109" s="170" t="s">
        <v>3395</v>
      </c>
      <c r="G109" s="170" t="s">
        <v>1644</v>
      </c>
      <c r="H109" s="170" t="s">
        <v>1645</v>
      </c>
      <c r="I109" s="170" t="s">
        <v>1646</v>
      </c>
      <c r="J109" s="170" t="s">
        <v>3396</v>
      </c>
      <c r="K109" s="170" t="s">
        <v>3397</v>
      </c>
      <c r="L109" s="170" t="s">
        <v>1955</v>
      </c>
      <c r="M109" s="170" t="s">
        <v>1260</v>
      </c>
      <c r="N109" s="170" t="s">
        <v>2792</v>
      </c>
      <c r="P109"/>
      <c r="V109" s="133"/>
    </row>
    <row r="110" spans="1:22" x14ac:dyDescent="0.3">
      <c r="A110" s="170" t="s">
        <v>485</v>
      </c>
      <c r="B110" s="170" t="s">
        <v>916</v>
      </c>
      <c r="C110" s="170" t="s">
        <v>1992</v>
      </c>
      <c r="D110" s="170" t="s">
        <v>1993</v>
      </c>
      <c r="E110" s="170" t="s">
        <v>1993</v>
      </c>
      <c r="F110" s="170" t="s">
        <v>2351</v>
      </c>
      <c r="G110" s="170" t="s">
        <v>1994</v>
      </c>
      <c r="H110" s="170" t="s">
        <v>1995</v>
      </c>
      <c r="I110" s="170" t="s">
        <v>1995</v>
      </c>
      <c r="J110" s="170" t="s">
        <v>2352</v>
      </c>
      <c r="K110" s="170" t="s">
        <v>916</v>
      </c>
      <c r="L110" s="170" t="s">
        <v>916</v>
      </c>
      <c r="M110" s="170" t="s">
        <v>916</v>
      </c>
      <c r="N110" s="170" t="s">
        <v>916</v>
      </c>
      <c r="P110"/>
      <c r="V110" s="133"/>
    </row>
    <row r="111" spans="1:22" x14ac:dyDescent="0.3">
      <c r="A111" s="170" t="s">
        <v>481</v>
      </c>
      <c r="B111" s="170" t="s">
        <v>916</v>
      </c>
      <c r="C111" s="170" t="s">
        <v>1996</v>
      </c>
      <c r="D111" s="170" t="s">
        <v>1997</v>
      </c>
      <c r="E111" s="170" t="s">
        <v>2173</v>
      </c>
      <c r="F111" s="170" t="s">
        <v>3541</v>
      </c>
      <c r="G111" s="170" t="s">
        <v>1998</v>
      </c>
      <c r="H111" s="170" t="s">
        <v>1999</v>
      </c>
      <c r="I111" s="170" t="s">
        <v>2174</v>
      </c>
      <c r="J111" s="170" t="s">
        <v>3011</v>
      </c>
      <c r="K111" s="170" t="s">
        <v>2805</v>
      </c>
      <c r="L111" s="170" t="s">
        <v>1347</v>
      </c>
      <c r="M111" s="170" t="s">
        <v>2853</v>
      </c>
      <c r="N111" s="170" t="s">
        <v>3542</v>
      </c>
      <c r="P111"/>
      <c r="V111" s="133"/>
    </row>
    <row r="112" spans="1:22" x14ac:dyDescent="0.3">
      <c r="A112" s="170" t="s">
        <v>480</v>
      </c>
      <c r="B112" s="170" t="s">
        <v>916</v>
      </c>
      <c r="C112" s="170" t="s">
        <v>1239</v>
      </c>
      <c r="D112" s="170" t="s">
        <v>1240</v>
      </c>
      <c r="E112" s="170" t="s">
        <v>1241</v>
      </c>
      <c r="F112" s="170" t="s">
        <v>916</v>
      </c>
      <c r="G112" s="170" t="s">
        <v>916</v>
      </c>
      <c r="H112" s="170" t="s">
        <v>916</v>
      </c>
      <c r="I112" s="170" t="s">
        <v>916</v>
      </c>
      <c r="J112" s="170" t="s">
        <v>916</v>
      </c>
      <c r="K112" s="170" t="s">
        <v>916</v>
      </c>
      <c r="L112" s="170" t="s">
        <v>916</v>
      </c>
      <c r="M112" s="170" t="s">
        <v>916</v>
      </c>
      <c r="N112" s="170" t="s">
        <v>916</v>
      </c>
      <c r="O112" s="133">
        <v>5.45</v>
      </c>
      <c r="P112"/>
      <c r="V112" s="133"/>
    </row>
    <row r="113" spans="1:22" x14ac:dyDescent="0.3">
      <c r="A113" s="170" t="s">
        <v>3516</v>
      </c>
      <c r="B113" s="170" t="s">
        <v>916</v>
      </c>
      <c r="C113" s="170" t="s">
        <v>916</v>
      </c>
      <c r="D113" s="170" t="s">
        <v>916</v>
      </c>
      <c r="E113" s="170" t="s">
        <v>916</v>
      </c>
      <c r="F113" s="170" t="s">
        <v>3517</v>
      </c>
      <c r="G113" s="170" t="s">
        <v>916</v>
      </c>
      <c r="H113" s="170" t="s">
        <v>916</v>
      </c>
      <c r="I113" s="170" t="s">
        <v>916</v>
      </c>
      <c r="J113" s="170" t="s">
        <v>3518</v>
      </c>
      <c r="K113" s="170" t="s">
        <v>3519</v>
      </c>
      <c r="L113" s="170" t="s">
        <v>1196</v>
      </c>
      <c r="M113" s="170" t="s">
        <v>2973</v>
      </c>
      <c r="N113" s="170" t="s">
        <v>3520</v>
      </c>
      <c r="P113"/>
      <c r="V113" s="133"/>
    </row>
    <row r="114" spans="1:22" x14ac:dyDescent="0.3">
      <c r="A114" s="170" t="s">
        <v>476</v>
      </c>
      <c r="B114" s="170" t="s">
        <v>916</v>
      </c>
      <c r="C114" s="170" t="s">
        <v>1782</v>
      </c>
      <c r="D114" s="170" t="s">
        <v>916</v>
      </c>
      <c r="E114" s="170" t="s">
        <v>1783</v>
      </c>
      <c r="F114" s="170" t="s">
        <v>2785</v>
      </c>
      <c r="G114" s="170" t="s">
        <v>916</v>
      </c>
      <c r="H114" s="170" t="s">
        <v>916</v>
      </c>
      <c r="I114" s="170" t="s">
        <v>916</v>
      </c>
      <c r="J114" s="170" t="s">
        <v>2828</v>
      </c>
      <c r="K114" s="170" t="s">
        <v>916</v>
      </c>
      <c r="L114" s="170" t="s">
        <v>916</v>
      </c>
      <c r="M114" s="170" t="s">
        <v>916</v>
      </c>
      <c r="N114" s="170" t="s">
        <v>916</v>
      </c>
      <c r="P114"/>
      <c r="V114" s="133"/>
    </row>
    <row r="115" spans="1:22" x14ac:dyDescent="0.3">
      <c r="A115" s="170" t="s">
        <v>475</v>
      </c>
      <c r="B115" s="170" t="s">
        <v>916</v>
      </c>
      <c r="C115" s="170" t="s">
        <v>2000</v>
      </c>
      <c r="D115" s="170" t="s">
        <v>2001</v>
      </c>
      <c r="E115" s="170" t="s">
        <v>1892</v>
      </c>
      <c r="F115" s="170" t="s">
        <v>1574</v>
      </c>
      <c r="G115" s="170" t="s">
        <v>2002</v>
      </c>
      <c r="H115" s="170" t="s">
        <v>2003</v>
      </c>
      <c r="I115" s="170" t="s">
        <v>2175</v>
      </c>
      <c r="J115" s="170" t="s">
        <v>1167</v>
      </c>
      <c r="K115" s="170" t="s">
        <v>2848</v>
      </c>
      <c r="L115" s="170" t="s">
        <v>1252</v>
      </c>
      <c r="M115" s="170" t="s">
        <v>1183</v>
      </c>
      <c r="N115" s="170" t="s">
        <v>2193</v>
      </c>
      <c r="P115"/>
      <c r="V115" s="133"/>
    </row>
    <row r="116" spans="1:22" x14ac:dyDescent="0.3">
      <c r="A116" s="170" t="s">
        <v>472</v>
      </c>
      <c r="B116" s="170" t="s">
        <v>916</v>
      </c>
      <c r="C116" s="170" t="s">
        <v>1338</v>
      </c>
      <c r="D116" s="170" t="s">
        <v>1703</v>
      </c>
      <c r="E116" s="170" t="s">
        <v>2162</v>
      </c>
      <c r="F116" s="170" t="s">
        <v>2135</v>
      </c>
      <c r="G116" s="170" t="s">
        <v>1704</v>
      </c>
      <c r="H116" s="170" t="s">
        <v>1705</v>
      </c>
      <c r="I116" s="170" t="s">
        <v>1706</v>
      </c>
      <c r="J116" s="170" t="s">
        <v>3419</v>
      </c>
      <c r="K116" s="170" t="s">
        <v>3420</v>
      </c>
      <c r="L116" s="170" t="s">
        <v>1427</v>
      </c>
      <c r="M116" s="170" t="s">
        <v>3421</v>
      </c>
      <c r="N116" s="170" t="s">
        <v>2978</v>
      </c>
      <c r="P116"/>
      <c r="V116" s="133"/>
    </row>
    <row r="117" spans="1:22" x14ac:dyDescent="0.3">
      <c r="A117" s="170" t="s">
        <v>470</v>
      </c>
      <c r="B117" s="170" t="s">
        <v>916</v>
      </c>
      <c r="C117" s="170" t="s">
        <v>1791</v>
      </c>
      <c r="D117" s="170" t="s">
        <v>916</v>
      </c>
      <c r="E117" s="170" t="s">
        <v>916</v>
      </c>
      <c r="F117" s="170" t="s">
        <v>916</v>
      </c>
      <c r="G117" s="170" t="s">
        <v>916</v>
      </c>
      <c r="H117" s="170" t="s">
        <v>916</v>
      </c>
      <c r="I117" s="170" t="s">
        <v>916</v>
      </c>
      <c r="J117" s="170" t="s">
        <v>916</v>
      </c>
      <c r="K117" s="170" t="s">
        <v>916</v>
      </c>
      <c r="L117" s="170" t="s">
        <v>916</v>
      </c>
      <c r="M117" s="170" t="s">
        <v>916</v>
      </c>
      <c r="N117" s="170" t="s">
        <v>916</v>
      </c>
      <c r="P117"/>
      <c r="V117" s="133"/>
    </row>
    <row r="118" spans="1:22" x14ac:dyDescent="0.3">
      <c r="A118" s="170" t="s">
        <v>469</v>
      </c>
      <c r="B118" s="170" t="s">
        <v>916</v>
      </c>
      <c r="C118" s="170" t="s">
        <v>1884</v>
      </c>
      <c r="D118" s="170" t="s">
        <v>1295</v>
      </c>
      <c r="E118" s="170" t="s">
        <v>2338</v>
      </c>
      <c r="F118" s="170" t="s">
        <v>3499</v>
      </c>
      <c r="G118" s="170" t="s">
        <v>1273</v>
      </c>
      <c r="H118" s="170" t="s">
        <v>1885</v>
      </c>
      <c r="I118" s="170" t="s">
        <v>2339</v>
      </c>
      <c r="J118" s="170" t="s">
        <v>2340</v>
      </c>
      <c r="K118" s="170" t="s">
        <v>1298</v>
      </c>
      <c r="L118" s="170" t="s">
        <v>1442</v>
      </c>
      <c r="M118" s="170" t="s">
        <v>1285</v>
      </c>
      <c r="N118" s="170" t="s">
        <v>2146</v>
      </c>
      <c r="P118"/>
      <c r="V118" s="133"/>
    </row>
    <row r="119" spans="1:22" x14ac:dyDescent="0.3">
      <c r="A119" s="170" t="s">
        <v>468</v>
      </c>
      <c r="B119" s="170" t="s">
        <v>916</v>
      </c>
      <c r="C119" s="170" t="s">
        <v>1316</v>
      </c>
      <c r="D119" s="170" t="s">
        <v>1317</v>
      </c>
      <c r="E119" s="170" t="s">
        <v>2269</v>
      </c>
      <c r="F119" s="170" t="s">
        <v>3295</v>
      </c>
      <c r="G119" s="170" t="s">
        <v>1318</v>
      </c>
      <c r="H119" s="170" t="s">
        <v>1319</v>
      </c>
      <c r="I119" s="170" t="s">
        <v>2270</v>
      </c>
      <c r="J119" s="170" t="s">
        <v>2957</v>
      </c>
      <c r="K119" s="170" t="s">
        <v>2863</v>
      </c>
      <c r="L119" s="170" t="s">
        <v>1232</v>
      </c>
      <c r="M119" s="170" t="s">
        <v>1198</v>
      </c>
      <c r="N119" s="170" t="s">
        <v>2958</v>
      </c>
      <c r="P119"/>
      <c r="V119" s="133"/>
    </row>
    <row r="120" spans="1:22" x14ac:dyDescent="0.3">
      <c r="A120" s="170" t="s">
        <v>467</v>
      </c>
      <c r="B120" s="170" t="s">
        <v>916</v>
      </c>
      <c r="C120" s="170" t="s">
        <v>1708</v>
      </c>
      <c r="D120" s="170" t="s">
        <v>916</v>
      </c>
      <c r="E120" s="170" t="s">
        <v>916</v>
      </c>
      <c r="F120" s="170" t="s">
        <v>916</v>
      </c>
      <c r="G120" s="170" t="s">
        <v>916</v>
      </c>
      <c r="H120" s="170" t="s">
        <v>916</v>
      </c>
      <c r="I120" s="170" t="s">
        <v>916</v>
      </c>
      <c r="J120" s="170" t="s">
        <v>916</v>
      </c>
      <c r="K120" s="170" t="s">
        <v>916</v>
      </c>
      <c r="L120" s="170" t="s">
        <v>916</v>
      </c>
      <c r="M120" s="170" t="s">
        <v>916</v>
      </c>
      <c r="N120" s="170" t="s">
        <v>916</v>
      </c>
      <c r="P120"/>
      <c r="V120" s="133"/>
    </row>
    <row r="121" spans="1:22" x14ac:dyDescent="0.3">
      <c r="A121" s="170" t="s">
        <v>459</v>
      </c>
      <c r="B121" s="170" t="s">
        <v>916</v>
      </c>
      <c r="C121" s="170" t="s">
        <v>1321</v>
      </c>
      <c r="D121" s="170" t="s">
        <v>1322</v>
      </c>
      <c r="E121" s="170" t="s">
        <v>2147</v>
      </c>
      <c r="F121" s="170" t="s">
        <v>2851</v>
      </c>
      <c r="G121" s="170" t="s">
        <v>1323</v>
      </c>
      <c r="H121" s="170" t="s">
        <v>1324</v>
      </c>
      <c r="I121" s="170" t="s">
        <v>1356</v>
      </c>
      <c r="J121" s="170" t="s">
        <v>1967</v>
      </c>
      <c r="K121" s="170" t="s">
        <v>2960</v>
      </c>
      <c r="L121" s="170" t="s">
        <v>1442</v>
      </c>
      <c r="M121" s="170" t="s">
        <v>3296</v>
      </c>
      <c r="N121" s="170" t="s">
        <v>1085</v>
      </c>
      <c r="P121"/>
      <c r="V121" s="133"/>
    </row>
    <row r="122" spans="1:22" x14ac:dyDescent="0.3">
      <c r="A122" s="170" t="s">
        <v>455</v>
      </c>
      <c r="B122" s="170" t="s">
        <v>916</v>
      </c>
      <c r="C122" s="170" t="s">
        <v>1326</v>
      </c>
      <c r="D122" s="170" t="s">
        <v>1327</v>
      </c>
      <c r="E122" s="170" t="s">
        <v>1328</v>
      </c>
      <c r="F122" s="170" t="s">
        <v>3297</v>
      </c>
      <c r="G122" s="170" t="s">
        <v>1329</v>
      </c>
      <c r="H122" s="170" t="s">
        <v>1330</v>
      </c>
      <c r="I122" s="170" t="s">
        <v>1331</v>
      </c>
      <c r="J122" s="170" t="s">
        <v>3298</v>
      </c>
      <c r="K122" s="170" t="s">
        <v>3299</v>
      </c>
      <c r="L122" s="170" t="s">
        <v>3003</v>
      </c>
      <c r="M122" s="170" t="s">
        <v>1385</v>
      </c>
      <c r="N122" s="170" t="s">
        <v>3300</v>
      </c>
      <c r="P122"/>
      <c r="V122" s="133"/>
    </row>
    <row r="123" spans="1:22" x14ac:dyDescent="0.3">
      <c r="A123" s="170" t="s">
        <v>843</v>
      </c>
      <c r="B123" s="170" t="s">
        <v>916</v>
      </c>
      <c r="C123" s="170" t="s">
        <v>1647</v>
      </c>
      <c r="D123" s="170" t="s">
        <v>1403</v>
      </c>
      <c r="E123" s="170" t="s">
        <v>1648</v>
      </c>
      <c r="F123" s="170" t="s">
        <v>3398</v>
      </c>
      <c r="G123" s="170" t="s">
        <v>1649</v>
      </c>
      <c r="H123" s="170" t="s">
        <v>1650</v>
      </c>
      <c r="I123" s="170" t="s">
        <v>1651</v>
      </c>
      <c r="J123" s="170" t="s">
        <v>1315</v>
      </c>
      <c r="K123" s="170" t="s">
        <v>2959</v>
      </c>
      <c r="L123" s="170" t="s">
        <v>1427</v>
      </c>
      <c r="M123" s="170" t="s">
        <v>1145</v>
      </c>
      <c r="N123" s="170" t="s">
        <v>3029</v>
      </c>
      <c r="P123"/>
      <c r="V123" s="133"/>
    </row>
    <row r="124" spans="1:22" x14ac:dyDescent="0.3">
      <c r="A124" s="170" t="s">
        <v>447</v>
      </c>
      <c r="B124" s="170" t="s">
        <v>916</v>
      </c>
      <c r="C124" s="170" t="s">
        <v>1709</v>
      </c>
      <c r="D124" s="170" t="s">
        <v>1710</v>
      </c>
      <c r="E124" s="170" t="s">
        <v>1711</v>
      </c>
      <c r="F124" s="170" t="s">
        <v>3422</v>
      </c>
      <c r="G124" s="170" t="s">
        <v>1712</v>
      </c>
      <c r="H124" s="170" t="s">
        <v>1713</v>
      </c>
      <c r="I124" s="170" t="s">
        <v>1714</v>
      </c>
      <c r="J124" s="170" t="s">
        <v>3423</v>
      </c>
      <c r="K124" s="170" t="s">
        <v>3424</v>
      </c>
      <c r="L124" s="170" t="s">
        <v>2248</v>
      </c>
      <c r="M124" s="170" t="s">
        <v>916</v>
      </c>
      <c r="N124" s="170" t="s">
        <v>1732</v>
      </c>
      <c r="P124"/>
      <c r="V124" s="133"/>
    </row>
    <row r="125" spans="1:22" x14ac:dyDescent="0.3">
      <c r="A125" s="170" t="s">
        <v>441</v>
      </c>
      <c r="B125" s="170" t="s">
        <v>916</v>
      </c>
      <c r="C125" s="170" t="s">
        <v>1886</v>
      </c>
      <c r="D125" s="170" t="s">
        <v>916</v>
      </c>
      <c r="E125" s="170" t="s">
        <v>1887</v>
      </c>
      <c r="F125" s="170" t="s">
        <v>2834</v>
      </c>
      <c r="G125" s="170" t="s">
        <v>1888</v>
      </c>
      <c r="H125" s="170" t="s">
        <v>916</v>
      </c>
      <c r="I125" s="170" t="s">
        <v>916</v>
      </c>
      <c r="J125" s="170" t="s">
        <v>916</v>
      </c>
      <c r="K125" s="170" t="s">
        <v>916</v>
      </c>
      <c r="L125" s="170" t="s">
        <v>916</v>
      </c>
      <c r="M125" s="170" t="s">
        <v>916</v>
      </c>
      <c r="N125" s="170" t="s">
        <v>916</v>
      </c>
      <c r="P125"/>
      <c r="V125" s="133"/>
    </row>
    <row r="126" spans="1:22" x14ac:dyDescent="0.3">
      <c r="A126" s="170" t="s">
        <v>436</v>
      </c>
      <c r="B126" s="170" t="s">
        <v>916</v>
      </c>
      <c r="C126" s="170" t="s">
        <v>1652</v>
      </c>
      <c r="D126" s="170" t="s">
        <v>1653</v>
      </c>
      <c r="E126" s="170" t="s">
        <v>1654</v>
      </c>
      <c r="F126" s="170" t="s">
        <v>1662</v>
      </c>
      <c r="G126" s="170" t="s">
        <v>1655</v>
      </c>
      <c r="H126" s="170" t="s">
        <v>1656</v>
      </c>
      <c r="I126" s="170" t="s">
        <v>1246</v>
      </c>
      <c r="J126" s="170" t="s">
        <v>3399</v>
      </c>
      <c r="K126" s="170" t="s">
        <v>3299</v>
      </c>
      <c r="L126" s="170" t="s">
        <v>3003</v>
      </c>
      <c r="M126" s="170" t="s">
        <v>1252</v>
      </c>
      <c r="N126" s="170" t="s">
        <v>3400</v>
      </c>
      <c r="P126"/>
      <c r="V126" s="133"/>
    </row>
    <row r="127" spans="1:22" x14ac:dyDescent="0.3">
      <c r="A127" s="170" t="s">
        <v>427</v>
      </c>
      <c r="B127" s="170" t="s">
        <v>916</v>
      </c>
      <c r="C127" s="170" t="s">
        <v>1148</v>
      </c>
      <c r="D127" s="170" t="s">
        <v>1149</v>
      </c>
      <c r="E127" s="170" t="s">
        <v>1857</v>
      </c>
      <c r="F127" s="170" t="s">
        <v>3251</v>
      </c>
      <c r="G127" s="170" t="s">
        <v>1150</v>
      </c>
      <c r="H127" s="170" t="s">
        <v>1151</v>
      </c>
      <c r="I127" s="170" t="s">
        <v>2247</v>
      </c>
      <c r="J127" s="170" t="s">
        <v>3252</v>
      </c>
      <c r="K127" s="170" t="s">
        <v>1253</v>
      </c>
      <c r="L127" s="170" t="s">
        <v>1198</v>
      </c>
      <c r="M127" s="170" t="s">
        <v>3003</v>
      </c>
      <c r="N127" s="170" t="s">
        <v>1118</v>
      </c>
      <c r="P127"/>
      <c r="V127" s="133"/>
    </row>
    <row r="128" spans="1:22" x14ac:dyDescent="0.3">
      <c r="A128" s="170" t="s">
        <v>417</v>
      </c>
      <c r="B128" s="170" t="s">
        <v>916</v>
      </c>
      <c r="C128" s="170" t="s">
        <v>2005</v>
      </c>
      <c r="D128" s="170" t="s">
        <v>2006</v>
      </c>
      <c r="E128" s="170" t="s">
        <v>2006</v>
      </c>
      <c r="F128" s="170" t="s">
        <v>3543</v>
      </c>
      <c r="G128" s="170" t="s">
        <v>2007</v>
      </c>
      <c r="H128" s="170" t="s">
        <v>2008</v>
      </c>
      <c r="I128" s="170" t="s">
        <v>2009</v>
      </c>
      <c r="J128" s="170" t="s">
        <v>3544</v>
      </c>
      <c r="K128" s="170" t="s">
        <v>1183</v>
      </c>
      <c r="L128" s="170" t="s">
        <v>1488</v>
      </c>
      <c r="M128" s="170" t="s">
        <v>2962</v>
      </c>
      <c r="N128" s="170" t="s">
        <v>3545</v>
      </c>
      <c r="P128"/>
      <c r="V128" s="133"/>
    </row>
    <row r="129" spans="1:22" x14ac:dyDescent="0.3">
      <c r="A129" s="170" t="s">
        <v>846</v>
      </c>
      <c r="B129" s="170" t="s">
        <v>916</v>
      </c>
      <c r="C129" s="170" t="s">
        <v>1715</v>
      </c>
      <c r="D129" s="170" t="s">
        <v>1412</v>
      </c>
      <c r="E129" s="170" t="s">
        <v>1716</v>
      </c>
      <c r="F129" s="170" t="s">
        <v>3425</v>
      </c>
      <c r="G129" s="170" t="s">
        <v>1173</v>
      </c>
      <c r="H129" s="170" t="s">
        <v>1717</v>
      </c>
      <c r="I129" s="170" t="s">
        <v>1718</v>
      </c>
      <c r="J129" s="170" t="s">
        <v>1431</v>
      </c>
      <c r="K129" s="170" t="s">
        <v>3426</v>
      </c>
      <c r="L129" s="170" t="s">
        <v>3334</v>
      </c>
      <c r="M129" s="170" t="s">
        <v>1238</v>
      </c>
      <c r="N129" s="170" t="s">
        <v>3427</v>
      </c>
      <c r="P129"/>
      <c r="V129" s="133"/>
    </row>
    <row r="130" spans="1:22" x14ac:dyDescent="0.3">
      <c r="A130" s="170" t="s">
        <v>847</v>
      </c>
      <c r="B130" s="170" t="s">
        <v>916</v>
      </c>
      <c r="C130" s="170" t="s">
        <v>916</v>
      </c>
      <c r="D130" s="170" t="s">
        <v>916</v>
      </c>
      <c r="E130" s="170" t="s">
        <v>916</v>
      </c>
      <c r="F130" s="170" t="s">
        <v>2988</v>
      </c>
      <c r="G130" s="170" t="s">
        <v>916</v>
      </c>
      <c r="H130" s="170" t="s">
        <v>916</v>
      </c>
      <c r="I130" s="170" t="s">
        <v>916</v>
      </c>
      <c r="J130" s="170" t="s">
        <v>1950</v>
      </c>
      <c r="K130" s="170" t="s">
        <v>916</v>
      </c>
      <c r="L130" s="170" t="s">
        <v>916</v>
      </c>
      <c r="M130" s="170" t="s">
        <v>916</v>
      </c>
      <c r="N130" s="170" t="s">
        <v>916</v>
      </c>
      <c r="P130"/>
      <c r="V130" s="133"/>
    </row>
    <row r="131" spans="1:22" x14ac:dyDescent="0.3">
      <c r="A131" s="170" t="s">
        <v>410</v>
      </c>
      <c r="B131" s="170" t="s">
        <v>916</v>
      </c>
      <c r="C131" s="170" t="s">
        <v>1416</v>
      </c>
      <c r="D131" s="170" t="s">
        <v>1417</v>
      </c>
      <c r="E131" s="170" t="s">
        <v>1418</v>
      </c>
      <c r="F131" s="170" t="s">
        <v>1707</v>
      </c>
      <c r="G131" s="170" t="s">
        <v>1419</v>
      </c>
      <c r="H131" s="170" t="s">
        <v>1420</v>
      </c>
      <c r="I131" s="170" t="s">
        <v>1421</v>
      </c>
      <c r="J131" s="170" t="s">
        <v>916</v>
      </c>
      <c r="K131" s="170" t="s">
        <v>916</v>
      </c>
      <c r="L131" s="170" t="s">
        <v>916</v>
      </c>
      <c r="M131" s="170" t="s">
        <v>916</v>
      </c>
      <c r="N131" s="170" t="s">
        <v>916</v>
      </c>
      <c r="P131"/>
      <c r="V131" s="133"/>
    </row>
    <row r="132" spans="1:22" x14ac:dyDescent="0.3">
      <c r="A132" s="170" t="s">
        <v>409</v>
      </c>
      <c r="B132" s="170" t="s">
        <v>916</v>
      </c>
      <c r="C132" s="170" t="s">
        <v>1880</v>
      </c>
      <c r="D132" s="170" t="s">
        <v>1957</v>
      </c>
      <c r="E132" s="170" t="s">
        <v>1614</v>
      </c>
      <c r="F132" s="170" t="s">
        <v>1787</v>
      </c>
      <c r="G132" s="170" t="s">
        <v>916</v>
      </c>
      <c r="H132" s="170" t="s">
        <v>1622</v>
      </c>
      <c r="I132" s="170" t="s">
        <v>2370</v>
      </c>
      <c r="J132" s="170" t="s">
        <v>3588</v>
      </c>
      <c r="K132" s="170" t="s">
        <v>3377</v>
      </c>
      <c r="L132" s="170" t="s">
        <v>1314</v>
      </c>
      <c r="M132" s="170" t="s">
        <v>2142</v>
      </c>
      <c r="N132" s="170" t="s">
        <v>1122</v>
      </c>
      <c r="P132"/>
      <c r="V132" s="133"/>
    </row>
    <row r="133" spans="1:22" x14ac:dyDescent="0.3">
      <c r="A133" s="170" t="s">
        <v>848</v>
      </c>
      <c r="B133" s="170" t="s">
        <v>916</v>
      </c>
      <c r="C133" s="170" t="s">
        <v>916</v>
      </c>
      <c r="D133" s="170" t="s">
        <v>1510</v>
      </c>
      <c r="E133" s="170" t="s">
        <v>2156</v>
      </c>
      <c r="F133" s="170" t="s">
        <v>2156</v>
      </c>
      <c r="G133" s="170" t="s">
        <v>916</v>
      </c>
      <c r="H133" s="170" t="s">
        <v>1535</v>
      </c>
      <c r="I133" s="170" t="s">
        <v>2157</v>
      </c>
      <c r="J133" s="170" t="s">
        <v>2969</v>
      </c>
      <c r="K133" s="170" t="s">
        <v>3362</v>
      </c>
      <c r="L133" s="170" t="s">
        <v>1158</v>
      </c>
      <c r="M133" s="170" t="s">
        <v>1488</v>
      </c>
      <c r="N133" s="170" t="s">
        <v>2900</v>
      </c>
      <c r="P133"/>
      <c r="V133" s="133"/>
    </row>
    <row r="134" spans="1:22" x14ac:dyDescent="0.3">
      <c r="A134" s="170" t="s">
        <v>403</v>
      </c>
      <c r="B134" s="170" t="s">
        <v>916</v>
      </c>
      <c r="C134" s="170" t="s">
        <v>2010</v>
      </c>
      <c r="D134" s="170" t="s">
        <v>2011</v>
      </c>
      <c r="E134" s="170" t="s">
        <v>2012</v>
      </c>
      <c r="F134" s="170" t="s">
        <v>3546</v>
      </c>
      <c r="G134" s="170" t="s">
        <v>2013</v>
      </c>
      <c r="H134" s="170" t="s">
        <v>2014</v>
      </c>
      <c r="I134" s="170" t="s">
        <v>2015</v>
      </c>
      <c r="J134" s="170" t="s">
        <v>3547</v>
      </c>
      <c r="K134" s="170" t="s">
        <v>3013</v>
      </c>
      <c r="L134" s="170" t="s">
        <v>1314</v>
      </c>
      <c r="M134" s="170" t="s">
        <v>1955</v>
      </c>
      <c r="N134" s="170" t="s">
        <v>3401</v>
      </c>
      <c r="P134"/>
      <c r="V134" s="133"/>
    </row>
    <row r="135" spans="1:22" x14ac:dyDescent="0.3">
      <c r="A135" s="170" t="s">
        <v>402</v>
      </c>
      <c r="B135" s="170" t="s">
        <v>916</v>
      </c>
      <c r="C135" s="170" t="s">
        <v>1720</v>
      </c>
      <c r="D135" s="170" t="s">
        <v>1721</v>
      </c>
      <c r="E135" s="170" t="s">
        <v>1571</v>
      </c>
      <c r="F135" s="170" t="s">
        <v>3428</v>
      </c>
      <c r="G135" s="170" t="s">
        <v>1722</v>
      </c>
      <c r="H135" s="170" t="s">
        <v>1723</v>
      </c>
      <c r="I135" s="170" t="s">
        <v>2316</v>
      </c>
      <c r="J135" s="170" t="s">
        <v>3429</v>
      </c>
      <c r="K135" s="170" t="s">
        <v>3430</v>
      </c>
      <c r="L135" s="170" t="s">
        <v>1724</v>
      </c>
      <c r="M135" s="170" t="s">
        <v>2954</v>
      </c>
      <c r="N135" s="170" t="s">
        <v>3431</v>
      </c>
      <c r="O135" s="133">
        <v>3.05</v>
      </c>
      <c r="P135"/>
      <c r="V135" s="133"/>
    </row>
    <row r="136" spans="1:22" x14ac:dyDescent="0.3">
      <c r="A136" s="170" t="s">
        <v>394</v>
      </c>
      <c r="B136" s="170" t="s">
        <v>916</v>
      </c>
      <c r="C136" s="170" t="s">
        <v>1175</v>
      </c>
      <c r="D136" s="170" t="s">
        <v>916</v>
      </c>
      <c r="E136" s="170" t="s">
        <v>1161</v>
      </c>
      <c r="F136" s="170" t="s">
        <v>1176</v>
      </c>
      <c r="G136" s="170" t="s">
        <v>916</v>
      </c>
      <c r="H136" s="170" t="s">
        <v>916</v>
      </c>
      <c r="I136" s="170" t="s">
        <v>916</v>
      </c>
      <c r="J136" s="170" t="s">
        <v>916</v>
      </c>
      <c r="K136" s="170" t="s">
        <v>916</v>
      </c>
      <c r="L136" s="170" t="s">
        <v>916</v>
      </c>
      <c r="M136" s="170" t="s">
        <v>916</v>
      </c>
      <c r="N136" s="170" t="s">
        <v>916</v>
      </c>
      <c r="P136"/>
      <c r="V136" s="133"/>
    </row>
    <row r="137" spans="1:22" x14ac:dyDescent="0.3">
      <c r="A137" s="170" t="s">
        <v>380</v>
      </c>
      <c r="B137" s="170" t="s">
        <v>916</v>
      </c>
      <c r="C137" s="170" t="s">
        <v>1889</v>
      </c>
      <c r="D137" s="170" t="s">
        <v>1890</v>
      </c>
      <c r="E137" s="170" t="s">
        <v>1897</v>
      </c>
      <c r="F137" s="170" t="s">
        <v>3001</v>
      </c>
      <c r="G137" s="170" t="s">
        <v>1892</v>
      </c>
      <c r="H137" s="170" t="s">
        <v>1344</v>
      </c>
      <c r="I137" s="170" t="s">
        <v>1601</v>
      </c>
      <c r="J137" s="170" t="s">
        <v>3002</v>
      </c>
      <c r="K137" s="170" t="s">
        <v>3500</v>
      </c>
      <c r="L137" s="170" t="s">
        <v>2789</v>
      </c>
      <c r="M137" s="170" t="s">
        <v>2888</v>
      </c>
      <c r="N137" s="170" t="s">
        <v>2889</v>
      </c>
      <c r="P137"/>
      <c r="V137" s="133"/>
    </row>
    <row r="138" spans="1:22" x14ac:dyDescent="0.3">
      <c r="A138" s="170" t="s">
        <v>373</v>
      </c>
      <c r="B138" s="170" t="s">
        <v>916</v>
      </c>
      <c r="C138" s="170" t="s">
        <v>2117</v>
      </c>
      <c r="D138" s="170" t="s">
        <v>1869</v>
      </c>
      <c r="E138" s="170" t="s">
        <v>916</v>
      </c>
      <c r="F138" s="170" t="s">
        <v>916</v>
      </c>
      <c r="G138" s="170" t="s">
        <v>1869</v>
      </c>
      <c r="H138" s="170" t="s">
        <v>916</v>
      </c>
      <c r="I138" s="170" t="s">
        <v>916</v>
      </c>
      <c r="J138" s="170" t="s">
        <v>916</v>
      </c>
      <c r="K138" s="170" t="s">
        <v>916</v>
      </c>
      <c r="L138" s="170" t="s">
        <v>916</v>
      </c>
      <c r="M138" s="170" t="s">
        <v>916</v>
      </c>
      <c r="N138" s="170" t="s">
        <v>916</v>
      </c>
      <c r="P138"/>
      <c r="V138" s="133"/>
    </row>
    <row r="139" spans="1:22" x14ac:dyDescent="0.3">
      <c r="A139" s="170" t="s">
        <v>367</v>
      </c>
      <c r="B139" s="170" t="s">
        <v>916</v>
      </c>
      <c r="C139" s="170" t="s">
        <v>1784</v>
      </c>
      <c r="D139" s="170" t="s">
        <v>1785</v>
      </c>
      <c r="E139" s="170" t="s">
        <v>1786</v>
      </c>
      <c r="F139" s="170" t="s">
        <v>3463</v>
      </c>
      <c r="G139" s="170" t="s">
        <v>1426</v>
      </c>
      <c r="H139" s="170" t="s">
        <v>1787</v>
      </c>
      <c r="I139" s="170" t="s">
        <v>1788</v>
      </c>
      <c r="J139" s="170" t="s">
        <v>1958</v>
      </c>
      <c r="K139" s="170" t="s">
        <v>3464</v>
      </c>
      <c r="L139" s="170" t="s">
        <v>1347</v>
      </c>
      <c r="M139" s="170" t="s">
        <v>1196</v>
      </c>
      <c r="N139" s="170" t="s">
        <v>1719</v>
      </c>
      <c r="P139"/>
      <c r="V139" s="133"/>
    </row>
    <row r="140" spans="1:22" x14ac:dyDescent="0.3">
      <c r="A140" s="170" t="s">
        <v>359</v>
      </c>
      <c r="B140" s="170" t="s">
        <v>916</v>
      </c>
      <c r="C140" s="170" t="s">
        <v>2118</v>
      </c>
      <c r="D140" s="170" t="s">
        <v>2119</v>
      </c>
      <c r="E140" s="170" t="s">
        <v>2120</v>
      </c>
      <c r="F140" s="170" t="s">
        <v>2371</v>
      </c>
      <c r="G140" s="170" t="s">
        <v>2121</v>
      </c>
      <c r="H140" s="170" t="s">
        <v>1667</v>
      </c>
      <c r="I140" s="170" t="s">
        <v>2183</v>
      </c>
      <c r="J140" s="170" t="s">
        <v>3589</v>
      </c>
      <c r="K140" s="170" t="s">
        <v>1259</v>
      </c>
      <c r="L140" s="170" t="s">
        <v>1260</v>
      </c>
      <c r="M140" s="170" t="s">
        <v>3334</v>
      </c>
      <c r="N140" s="170" t="s">
        <v>3590</v>
      </c>
      <c r="P140"/>
      <c r="V140" s="133"/>
    </row>
    <row r="141" spans="1:22" x14ac:dyDescent="0.3">
      <c r="A141" s="170" t="s">
        <v>356</v>
      </c>
      <c r="B141" s="170" t="s">
        <v>916</v>
      </c>
      <c r="C141" s="170" t="s">
        <v>2016</v>
      </c>
      <c r="D141" s="170" t="s">
        <v>2017</v>
      </c>
      <c r="E141" s="170" t="s">
        <v>2353</v>
      </c>
      <c r="F141" s="170" t="s">
        <v>3548</v>
      </c>
      <c r="G141" s="170" t="s">
        <v>2018</v>
      </c>
      <c r="H141" s="170" t="s">
        <v>2019</v>
      </c>
      <c r="I141" s="170" t="s">
        <v>2354</v>
      </c>
      <c r="J141" s="170" t="s">
        <v>3549</v>
      </c>
      <c r="K141" s="170" t="s">
        <v>3550</v>
      </c>
      <c r="L141" s="170" t="s">
        <v>1252</v>
      </c>
      <c r="M141" s="170" t="s">
        <v>3013</v>
      </c>
      <c r="N141" s="170" t="s">
        <v>3508</v>
      </c>
      <c r="P141"/>
      <c r="V141" s="133"/>
    </row>
    <row r="142" spans="1:22" x14ac:dyDescent="0.3">
      <c r="A142" s="170" t="s">
        <v>355</v>
      </c>
      <c r="B142" s="170" t="s">
        <v>916</v>
      </c>
      <c r="C142" s="170" t="s">
        <v>2122</v>
      </c>
      <c r="D142" s="170" t="s">
        <v>1835</v>
      </c>
      <c r="E142" s="170" t="s">
        <v>2372</v>
      </c>
      <c r="F142" s="170" t="s">
        <v>3591</v>
      </c>
      <c r="G142" s="170" t="s">
        <v>2124</v>
      </c>
      <c r="H142" s="170" t="s">
        <v>2125</v>
      </c>
      <c r="I142" s="170" t="s">
        <v>2373</v>
      </c>
      <c r="J142" s="170" t="s">
        <v>3592</v>
      </c>
      <c r="K142" s="170" t="s">
        <v>2970</v>
      </c>
      <c r="L142" s="170" t="s">
        <v>2248</v>
      </c>
      <c r="M142" s="170" t="s">
        <v>1170</v>
      </c>
      <c r="N142" s="170" t="s">
        <v>2900</v>
      </c>
      <c r="P142"/>
      <c r="V142" s="133"/>
    </row>
    <row r="143" spans="1:22" x14ac:dyDescent="0.3">
      <c r="A143" s="170" t="s">
        <v>352</v>
      </c>
      <c r="B143" s="170" t="s">
        <v>916</v>
      </c>
      <c r="C143" s="170" t="s">
        <v>1536</v>
      </c>
      <c r="D143" s="170" t="s">
        <v>1537</v>
      </c>
      <c r="E143" s="170" t="s">
        <v>1537</v>
      </c>
      <c r="F143" s="170" t="s">
        <v>3363</v>
      </c>
      <c r="G143" s="170" t="s">
        <v>1538</v>
      </c>
      <c r="H143" s="170" t="s">
        <v>1539</v>
      </c>
      <c r="I143" s="170" t="s">
        <v>2298</v>
      </c>
      <c r="J143" s="170" t="s">
        <v>3364</v>
      </c>
      <c r="K143" s="170" t="s">
        <v>3365</v>
      </c>
      <c r="L143" s="170" t="s">
        <v>2954</v>
      </c>
      <c r="M143" s="170" t="s">
        <v>1153</v>
      </c>
      <c r="N143" s="170" t="s">
        <v>2800</v>
      </c>
      <c r="P143"/>
      <c r="V143" s="133"/>
    </row>
    <row r="144" spans="1:22" x14ac:dyDescent="0.3">
      <c r="A144" s="170" t="s">
        <v>350</v>
      </c>
      <c r="B144" s="170" t="s">
        <v>916</v>
      </c>
      <c r="C144" s="170" t="s">
        <v>1540</v>
      </c>
      <c r="D144" s="170" t="s">
        <v>1541</v>
      </c>
      <c r="E144" s="170" t="s">
        <v>2300</v>
      </c>
      <c r="F144" s="170" t="s">
        <v>3366</v>
      </c>
      <c r="G144" s="170" t="s">
        <v>1542</v>
      </c>
      <c r="H144" s="170" t="s">
        <v>1543</v>
      </c>
      <c r="I144" s="170" t="s">
        <v>2301</v>
      </c>
      <c r="J144" s="170" t="s">
        <v>2971</v>
      </c>
      <c r="K144" s="170" t="s">
        <v>2981</v>
      </c>
      <c r="L144" s="170" t="s">
        <v>1196</v>
      </c>
      <c r="M144" s="170" t="s">
        <v>2870</v>
      </c>
      <c r="N144" s="170" t="s">
        <v>3367</v>
      </c>
      <c r="P144"/>
      <c r="V144" s="133"/>
    </row>
    <row r="145" spans="1:22" x14ac:dyDescent="0.3">
      <c r="A145" s="170" t="s">
        <v>349</v>
      </c>
      <c r="B145" s="170" t="s">
        <v>916</v>
      </c>
      <c r="C145" s="170" t="s">
        <v>1544</v>
      </c>
      <c r="D145" s="170" t="s">
        <v>1545</v>
      </c>
      <c r="E145" s="170" t="s">
        <v>1546</v>
      </c>
      <c r="F145" s="170" t="s">
        <v>3368</v>
      </c>
      <c r="G145" s="170" t="s">
        <v>1547</v>
      </c>
      <c r="H145" s="170" t="s">
        <v>1548</v>
      </c>
      <c r="I145" s="170" t="s">
        <v>2302</v>
      </c>
      <c r="J145" s="170" t="s">
        <v>3369</v>
      </c>
      <c r="K145" s="170" t="s">
        <v>2972</v>
      </c>
      <c r="L145" s="170" t="s">
        <v>1196</v>
      </c>
      <c r="M145" s="170" t="s">
        <v>2791</v>
      </c>
      <c r="N145" s="170" t="s">
        <v>2808</v>
      </c>
      <c r="P145"/>
      <c r="V145" s="133"/>
    </row>
    <row r="146" spans="1:22" x14ac:dyDescent="0.3">
      <c r="A146" s="170" t="s">
        <v>348</v>
      </c>
      <c r="B146" s="170" t="s">
        <v>916</v>
      </c>
      <c r="C146" s="170" t="s">
        <v>1918</v>
      </c>
      <c r="D146" s="170" t="s">
        <v>1919</v>
      </c>
      <c r="E146" s="170" t="s">
        <v>2343</v>
      </c>
      <c r="F146" s="170" t="s">
        <v>2897</v>
      </c>
      <c r="G146" s="170" t="s">
        <v>1920</v>
      </c>
      <c r="H146" s="170" t="s">
        <v>1921</v>
      </c>
      <c r="I146" s="170" t="s">
        <v>2344</v>
      </c>
      <c r="J146" s="170" t="s">
        <v>2898</v>
      </c>
      <c r="K146" s="170" t="s">
        <v>2108</v>
      </c>
      <c r="L146" s="170" t="s">
        <v>1145</v>
      </c>
      <c r="M146" s="170" t="s">
        <v>2791</v>
      </c>
      <c r="N146" s="170" t="s">
        <v>3004</v>
      </c>
      <c r="P146"/>
      <c r="V146" s="133"/>
    </row>
    <row r="147" spans="1:22" x14ac:dyDescent="0.3">
      <c r="A147" s="170" t="s">
        <v>347</v>
      </c>
      <c r="B147" s="170" t="s">
        <v>916</v>
      </c>
      <c r="C147" s="170" t="s">
        <v>1423</v>
      </c>
      <c r="D147" s="170" t="s">
        <v>1424</v>
      </c>
      <c r="E147" s="170" t="s">
        <v>2283</v>
      </c>
      <c r="F147" s="170" t="s">
        <v>1402</v>
      </c>
      <c r="G147" s="170" t="s">
        <v>1424</v>
      </c>
      <c r="H147" s="170" t="s">
        <v>1425</v>
      </c>
      <c r="I147" s="170" t="s">
        <v>1426</v>
      </c>
      <c r="J147" s="170" t="s">
        <v>3321</v>
      </c>
      <c r="K147" s="170" t="s">
        <v>2982</v>
      </c>
      <c r="L147" s="170" t="s">
        <v>2954</v>
      </c>
      <c r="M147" s="170" t="s">
        <v>1170</v>
      </c>
      <c r="N147" s="170" t="s">
        <v>3224</v>
      </c>
      <c r="P147"/>
      <c r="V147" s="133"/>
    </row>
    <row r="148" spans="1:22" x14ac:dyDescent="0.3">
      <c r="A148" s="170" t="s">
        <v>345</v>
      </c>
      <c r="B148" s="170" t="s">
        <v>916</v>
      </c>
      <c r="C148" s="170" t="s">
        <v>2020</v>
      </c>
      <c r="D148" s="170" t="s">
        <v>2021</v>
      </c>
      <c r="E148" s="170" t="s">
        <v>2355</v>
      </c>
      <c r="F148" s="170" t="s">
        <v>3499</v>
      </c>
      <c r="G148" s="170" t="s">
        <v>2022</v>
      </c>
      <c r="H148" s="170" t="s">
        <v>2023</v>
      </c>
      <c r="I148" s="170" t="s">
        <v>2356</v>
      </c>
      <c r="J148" s="170" t="s">
        <v>3551</v>
      </c>
      <c r="K148" s="170" t="s">
        <v>2989</v>
      </c>
      <c r="L148" s="170" t="s">
        <v>1145</v>
      </c>
      <c r="M148" s="170" t="s">
        <v>1285</v>
      </c>
      <c r="N148" s="170" t="s">
        <v>978</v>
      </c>
      <c r="P148"/>
      <c r="V148" s="133"/>
    </row>
    <row r="149" spans="1:22" x14ac:dyDescent="0.3">
      <c r="A149" s="170" t="s">
        <v>341</v>
      </c>
      <c r="B149" s="170" t="s">
        <v>916</v>
      </c>
      <c r="C149" s="170" t="s">
        <v>1549</v>
      </c>
      <c r="D149" s="170" t="s">
        <v>1550</v>
      </c>
      <c r="E149" s="170" t="s">
        <v>2303</v>
      </c>
      <c r="F149" s="170" t="s">
        <v>3370</v>
      </c>
      <c r="G149" s="170" t="s">
        <v>1551</v>
      </c>
      <c r="H149" s="170" t="s">
        <v>1552</v>
      </c>
      <c r="I149" s="170" t="s">
        <v>2304</v>
      </c>
      <c r="J149" s="170" t="s">
        <v>3371</v>
      </c>
      <c r="K149" s="170" t="s">
        <v>3372</v>
      </c>
      <c r="L149" s="170" t="s">
        <v>1170</v>
      </c>
      <c r="M149" s="170" t="s">
        <v>2801</v>
      </c>
      <c r="N149" s="170" t="s">
        <v>3373</v>
      </c>
      <c r="P149"/>
      <c r="V149" s="133"/>
    </row>
    <row r="150" spans="1:22" x14ac:dyDescent="0.3">
      <c r="A150" s="170" t="s">
        <v>340</v>
      </c>
      <c r="B150" s="170" t="s">
        <v>916</v>
      </c>
      <c r="C150" s="170" t="s">
        <v>1179</v>
      </c>
      <c r="D150" s="170" t="s">
        <v>1725</v>
      </c>
      <c r="E150" s="170" t="s">
        <v>1969</v>
      </c>
      <c r="F150" s="170" t="s">
        <v>1322</v>
      </c>
      <c r="G150" s="170" t="s">
        <v>1575</v>
      </c>
      <c r="H150" s="170" t="s">
        <v>1726</v>
      </c>
      <c r="I150" s="170" t="s">
        <v>1619</v>
      </c>
      <c r="J150" s="170" t="s">
        <v>1618</v>
      </c>
      <c r="K150" s="170" t="s">
        <v>3432</v>
      </c>
      <c r="L150" s="170" t="s">
        <v>3433</v>
      </c>
      <c r="M150" s="170" t="s">
        <v>1187</v>
      </c>
      <c r="N150" s="170" t="s">
        <v>3434</v>
      </c>
      <c r="P150"/>
      <c r="V150" s="133"/>
    </row>
    <row r="151" spans="1:22" x14ac:dyDescent="0.3">
      <c r="A151" s="170" t="s">
        <v>337</v>
      </c>
      <c r="B151" s="170" t="s">
        <v>916</v>
      </c>
      <c r="C151" s="170" t="s">
        <v>1789</v>
      </c>
      <c r="D151" s="170" t="s">
        <v>1623</v>
      </c>
      <c r="E151" s="170" t="s">
        <v>1790</v>
      </c>
      <c r="F151" s="170" t="s">
        <v>2993</v>
      </c>
      <c r="G151" s="170" t="s">
        <v>1791</v>
      </c>
      <c r="H151" s="170" t="s">
        <v>1792</v>
      </c>
      <c r="I151" s="170" t="s">
        <v>1309</v>
      </c>
      <c r="J151" s="170" t="s">
        <v>2839</v>
      </c>
      <c r="K151" s="170" t="s">
        <v>3465</v>
      </c>
      <c r="L151" s="170" t="s">
        <v>2176</v>
      </c>
      <c r="M151" s="170" t="s">
        <v>1188</v>
      </c>
      <c r="N151" s="170" t="s">
        <v>2788</v>
      </c>
      <c r="O151" s="133">
        <v>6.95</v>
      </c>
      <c r="P151"/>
      <c r="V151" s="133"/>
    </row>
    <row r="152" spans="1:22" x14ac:dyDescent="0.3">
      <c r="A152" s="170" t="s">
        <v>1333</v>
      </c>
      <c r="B152" s="170" t="s">
        <v>916</v>
      </c>
      <c r="C152" s="170" t="s">
        <v>1334</v>
      </c>
      <c r="D152" s="170" t="s">
        <v>916</v>
      </c>
      <c r="E152" s="170" t="s">
        <v>916</v>
      </c>
      <c r="F152" s="170" t="s">
        <v>916</v>
      </c>
      <c r="G152" s="170" t="s">
        <v>916</v>
      </c>
      <c r="H152" s="170" t="s">
        <v>916</v>
      </c>
      <c r="I152" s="170" t="s">
        <v>916</v>
      </c>
      <c r="J152" s="170" t="s">
        <v>916</v>
      </c>
      <c r="K152" s="170" t="s">
        <v>916</v>
      </c>
      <c r="L152" s="170" t="s">
        <v>916</v>
      </c>
      <c r="M152" s="170" t="s">
        <v>916</v>
      </c>
      <c r="N152" s="170" t="s">
        <v>916</v>
      </c>
      <c r="P152"/>
      <c r="V152" s="133"/>
    </row>
    <row r="153" spans="1:22" x14ac:dyDescent="0.3">
      <c r="A153" s="170" t="s">
        <v>333</v>
      </c>
      <c r="B153" s="170" t="s">
        <v>916</v>
      </c>
      <c r="C153" s="170" t="s">
        <v>1791</v>
      </c>
      <c r="D153" s="170" t="s">
        <v>1608</v>
      </c>
      <c r="E153" s="170" t="s">
        <v>2024</v>
      </c>
      <c r="F153" s="170" t="s">
        <v>916</v>
      </c>
      <c r="G153" s="170" t="s">
        <v>2024</v>
      </c>
      <c r="H153" s="170" t="s">
        <v>916</v>
      </c>
      <c r="I153" s="170" t="s">
        <v>916</v>
      </c>
      <c r="J153" s="170" t="s">
        <v>916</v>
      </c>
      <c r="K153" s="170" t="s">
        <v>916</v>
      </c>
      <c r="L153" s="170" t="s">
        <v>916</v>
      </c>
      <c r="M153" s="170" t="s">
        <v>916</v>
      </c>
      <c r="N153" s="170" t="s">
        <v>916</v>
      </c>
      <c r="P153"/>
      <c r="V153" s="133"/>
    </row>
    <row r="154" spans="1:22" x14ac:dyDescent="0.3">
      <c r="A154" s="170" t="s">
        <v>330</v>
      </c>
      <c r="B154" s="170" t="s">
        <v>916</v>
      </c>
      <c r="C154" s="170" t="s">
        <v>1794</v>
      </c>
      <c r="D154" s="170" t="s">
        <v>1752</v>
      </c>
      <c r="E154" s="170" t="s">
        <v>1405</v>
      </c>
      <c r="F154" s="170" t="s">
        <v>1452</v>
      </c>
      <c r="G154" s="170" t="s">
        <v>1795</v>
      </c>
      <c r="H154" s="170" t="s">
        <v>1796</v>
      </c>
      <c r="I154" s="170" t="s">
        <v>1796</v>
      </c>
      <c r="J154" s="170" t="s">
        <v>916</v>
      </c>
      <c r="K154" s="170" t="s">
        <v>916</v>
      </c>
      <c r="L154" s="170" t="s">
        <v>916</v>
      </c>
      <c r="M154" s="170" t="s">
        <v>916</v>
      </c>
      <c r="N154" s="170" t="s">
        <v>916</v>
      </c>
      <c r="P154"/>
      <c r="V154" s="133"/>
    </row>
    <row r="155" spans="1:22" x14ac:dyDescent="0.3">
      <c r="A155" s="170" t="s">
        <v>329</v>
      </c>
      <c r="B155" s="170" t="s">
        <v>916</v>
      </c>
      <c r="C155" s="170" t="s">
        <v>1323</v>
      </c>
      <c r="D155" s="170" t="s">
        <v>1167</v>
      </c>
      <c r="E155" s="170" t="s">
        <v>1335</v>
      </c>
      <c r="F155" s="170" t="s">
        <v>1862</v>
      </c>
      <c r="G155" s="170" t="s">
        <v>1336</v>
      </c>
      <c r="H155" s="170" t="s">
        <v>1337</v>
      </c>
      <c r="I155" s="170" t="s">
        <v>1338</v>
      </c>
      <c r="J155" s="170" t="s">
        <v>3301</v>
      </c>
      <c r="K155" s="170" t="s">
        <v>3302</v>
      </c>
      <c r="L155" s="170" t="s">
        <v>3303</v>
      </c>
      <c r="M155" s="170" t="s">
        <v>1371</v>
      </c>
      <c r="N155" s="170" t="s">
        <v>3304</v>
      </c>
      <c r="P155"/>
      <c r="V155" s="133"/>
    </row>
    <row r="156" spans="1:22" x14ac:dyDescent="0.3">
      <c r="A156" s="170" t="s">
        <v>328</v>
      </c>
      <c r="B156" s="170" t="s">
        <v>916</v>
      </c>
      <c r="C156" s="170" t="s">
        <v>1340</v>
      </c>
      <c r="D156" s="170" t="s">
        <v>916</v>
      </c>
      <c r="E156" s="170" t="s">
        <v>916</v>
      </c>
      <c r="F156" s="170" t="s">
        <v>916</v>
      </c>
      <c r="G156" s="170" t="s">
        <v>916</v>
      </c>
      <c r="H156" s="170" t="s">
        <v>916</v>
      </c>
      <c r="I156" s="170" t="s">
        <v>916</v>
      </c>
      <c r="J156" s="170" t="s">
        <v>916</v>
      </c>
      <c r="K156" s="170" t="s">
        <v>916</v>
      </c>
      <c r="L156" s="170" t="s">
        <v>916</v>
      </c>
      <c r="M156" s="170" t="s">
        <v>916</v>
      </c>
      <c r="N156" s="170" t="s">
        <v>916</v>
      </c>
      <c r="O156" s="133">
        <v>9</v>
      </c>
      <c r="P156"/>
      <c r="V156" s="133"/>
    </row>
    <row r="157" spans="1:22" x14ac:dyDescent="0.3">
      <c r="A157" s="170" t="s">
        <v>853</v>
      </c>
      <c r="B157" s="170" t="s">
        <v>916</v>
      </c>
      <c r="C157" s="170" t="s">
        <v>1428</v>
      </c>
      <c r="D157" s="170" t="s">
        <v>1429</v>
      </c>
      <c r="E157" s="170" t="s">
        <v>916</v>
      </c>
      <c r="F157" s="170" t="s">
        <v>916</v>
      </c>
      <c r="G157" s="170" t="s">
        <v>1429</v>
      </c>
      <c r="H157" s="170" t="s">
        <v>916</v>
      </c>
      <c r="I157" s="170" t="s">
        <v>916</v>
      </c>
      <c r="J157" s="170" t="s">
        <v>916</v>
      </c>
      <c r="K157" s="170" t="s">
        <v>916</v>
      </c>
      <c r="L157" s="170" t="s">
        <v>916</v>
      </c>
      <c r="M157" s="170" t="s">
        <v>916</v>
      </c>
      <c r="N157" s="170" t="s">
        <v>916</v>
      </c>
      <c r="P157"/>
      <c r="V157" s="133"/>
    </row>
    <row r="158" spans="1:22" x14ac:dyDescent="0.3">
      <c r="A158" s="170" t="s">
        <v>325</v>
      </c>
      <c r="B158" s="170" t="s">
        <v>916</v>
      </c>
      <c r="C158" s="170" t="s">
        <v>2025</v>
      </c>
      <c r="D158" s="170" t="s">
        <v>2026</v>
      </c>
      <c r="E158" s="170" t="s">
        <v>2027</v>
      </c>
      <c r="F158" s="170" t="s">
        <v>2027</v>
      </c>
      <c r="G158" s="170" t="s">
        <v>2028</v>
      </c>
      <c r="H158" s="170" t="s">
        <v>916</v>
      </c>
      <c r="I158" s="170" t="s">
        <v>1787</v>
      </c>
      <c r="J158" s="170" t="s">
        <v>1340</v>
      </c>
      <c r="K158" s="170" t="s">
        <v>916</v>
      </c>
      <c r="L158" s="170" t="s">
        <v>916</v>
      </c>
      <c r="M158" s="170" t="s">
        <v>916</v>
      </c>
      <c r="N158" s="170" t="s">
        <v>916</v>
      </c>
      <c r="P158"/>
      <c r="V158" s="133"/>
    </row>
    <row r="159" spans="1:22" x14ac:dyDescent="0.3">
      <c r="A159" s="170" t="s">
        <v>324</v>
      </c>
      <c r="B159" s="170" t="s">
        <v>916</v>
      </c>
      <c r="C159" s="170" t="s">
        <v>1658</v>
      </c>
      <c r="D159" s="170" t="s">
        <v>1659</v>
      </c>
      <c r="E159" s="170" t="s">
        <v>1444</v>
      </c>
      <c r="F159" s="170" t="s">
        <v>916</v>
      </c>
      <c r="G159" s="170" t="s">
        <v>916</v>
      </c>
      <c r="H159" s="170" t="s">
        <v>916</v>
      </c>
      <c r="I159" s="170" t="s">
        <v>916</v>
      </c>
      <c r="J159" s="170" t="s">
        <v>916</v>
      </c>
      <c r="K159" s="170" t="s">
        <v>916</v>
      </c>
      <c r="L159" s="170" t="s">
        <v>916</v>
      </c>
      <c r="M159" s="170" t="s">
        <v>916</v>
      </c>
      <c r="N159" s="170" t="s">
        <v>916</v>
      </c>
      <c r="P159"/>
      <c r="V159" s="133"/>
    </row>
    <row r="160" spans="1:22" x14ac:dyDescent="0.3">
      <c r="A160" s="170" t="s">
        <v>322</v>
      </c>
      <c r="B160" s="170" t="s">
        <v>916</v>
      </c>
      <c r="C160" s="170" t="s">
        <v>1604</v>
      </c>
      <c r="D160" s="170" t="s">
        <v>1605</v>
      </c>
      <c r="E160" s="170" t="s">
        <v>1605</v>
      </c>
      <c r="F160" s="170" t="s">
        <v>3384</v>
      </c>
      <c r="G160" s="170" t="s">
        <v>1607</v>
      </c>
      <c r="H160" s="170" t="s">
        <v>1608</v>
      </c>
      <c r="I160" s="170" t="s">
        <v>1608</v>
      </c>
      <c r="J160" s="170" t="s">
        <v>3385</v>
      </c>
      <c r="K160" s="170" t="s">
        <v>3386</v>
      </c>
      <c r="L160" s="170" t="s">
        <v>1171</v>
      </c>
      <c r="M160" s="170" t="s">
        <v>3334</v>
      </c>
      <c r="N160" s="170" t="s">
        <v>2299</v>
      </c>
      <c r="P160"/>
      <c r="V160" s="133"/>
    </row>
    <row r="161" spans="1:22" x14ac:dyDescent="0.3">
      <c r="A161" s="170" t="s">
        <v>856</v>
      </c>
      <c r="B161" s="170" t="s">
        <v>916</v>
      </c>
      <c r="C161" s="170" t="s">
        <v>916</v>
      </c>
      <c r="D161" s="170" t="s">
        <v>916</v>
      </c>
      <c r="E161" s="170" t="s">
        <v>916</v>
      </c>
      <c r="F161" s="170" t="s">
        <v>1342</v>
      </c>
      <c r="G161" s="170" t="s">
        <v>916</v>
      </c>
      <c r="H161" s="170" t="s">
        <v>916</v>
      </c>
      <c r="I161" s="170" t="s">
        <v>916</v>
      </c>
      <c r="J161" s="170" t="s">
        <v>2002</v>
      </c>
      <c r="K161" s="170" t="s">
        <v>2999</v>
      </c>
      <c r="L161" s="170" t="s">
        <v>1171</v>
      </c>
      <c r="M161" s="170" t="s">
        <v>1146</v>
      </c>
      <c r="N161" s="170" t="s">
        <v>3401</v>
      </c>
      <c r="P161"/>
      <c r="V161" s="133"/>
    </row>
    <row r="162" spans="1:22" x14ac:dyDescent="0.3">
      <c r="A162" s="170" t="s">
        <v>319</v>
      </c>
      <c r="B162" s="170" t="s">
        <v>916</v>
      </c>
      <c r="C162" s="170" t="s">
        <v>1842</v>
      </c>
      <c r="D162" s="170" t="s">
        <v>916</v>
      </c>
      <c r="E162" s="170" t="s">
        <v>916</v>
      </c>
      <c r="F162" s="170" t="s">
        <v>916</v>
      </c>
      <c r="G162" s="170" t="s">
        <v>916</v>
      </c>
      <c r="H162" s="170" t="s">
        <v>916</v>
      </c>
      <c r="I162" s="170" t="s">
        <v>916</v>
      </c>
      <c r="J162" s="170" t="s">
        <v>916</v>
      </c>
      <c r="K162" s="170" t="s">
        <v>916</v>
      </c>
      <c r="L162" s="170" t="s">
        <v>916</v>
      </c>
      <c r="M162" s="170" t="s">
        <v>916</v>
      </c>
      <c r="N162" s="170" t="s">
        <v>916</v>
      </c>
      <c r="P162"/>
      <c r="V162" s="133"/>
    </row>
    <row r="163" spans="1:22" x14ac:dyDescent="0.3">
      <c r="A163" s="170" t="s">
        <v>317</v>
      </c>
      <c r="B163" s="170" t="s">
        <v>916</v>
      </c>
      <c r="C163" s="170" t="s">
        <v>1843</v>
      </c>
      <c r="D163" s="170" t="s">
        <v>916</v>
      </c>
      <c r="E163" s="170" t="s">
        <v>916</v>
      </c>
      <c r="F163" s="170" t="s">
        <v>916</v>
      </c>
      <c r="G163" s="170" t="s">
        <v>916</v>
      </c>
      <c r="H163" s="170" t="s">
        <v>916</v>
      </c>
      <c r="I163" s="170" t="s">
        <v>916</v>
      </c>
      <c r="J163" s="170" t="s">
        <v>916</v>
      </c>
      <c r="K163" s="170" t="s">
        <v>916</v>
      </c>
      <c r="L163" s="170" t="s">
        <v>916</v>
      </c>
      <c r="M163" s="170" t="s">
        <v>916</v>
      </c>
      <c r="N163" s="170" t="s">
        <v>916</v>
      </c>
      <c r="P163"/>
      <c r="V163" s="133"/>
    </row>
    <row r="164" spans="1:22" x14ac:dyDescent="0.3">
      <c r="A164" s="170" t="s">
        <v>58</v>
      </c>
      <c r="B164" s="170" t="s">
        <v>916</v>
      </c>
      <c r="C164" s="170" t="s">
        <v>1727</v>
      </c>
      <c r="D164" s="170" t="s">
        <v>1728</v>
      </c>
      <c r="E164" s="170" t="s">
        <v>1728</v>
      </c>
      <c r="F164" s="170" t="s">
        <v>3435</v>
      </c>
      <c r="G164" s="170" t="s">
        <v>1729</v>
      </c>
      <c r="H164" s="170" t="s">
        <v>1730</v>
      </c>
      <c r="I164" s="170" t="s">
        <v>1731</v>
      </c>
      <c r="J164" s="170" t="s">
        <v>2822</v>
      </c>
      <c r="K164" s="170" t="s">
        <v>3436</v>
      </c>
      <c r="L164" s="170" t="s">
        <v>1332</v>
      </c>
      <c r="M164" s="170" t="s">
        <v>1308</v>
      </c>
      <c r="N164" s="170" t="s">
        <v>1732</v>
      </c>
      <c r="O164" s="133">
        <v>130</v>
      </c>
      <c r="P164"/>
      <c r="V164" s="133"/>
    </row>
    <row r="165" spans="1:22" x14ac:dyDescent="0.3">
      <c r="A165" s="170" t="s">
        <v>315</v>
      </c>
      <c r="B165" s="170" t="s">
        <v>916</v>
      </c>
      <c r="C165" s="170" t="s">
        <v>1177</v>
      </c>
      <c r="D165" s="170" t="s">
        <v>1178</v>
      </c>
      <c r="E165" s="170" t="s">
        <v>2141</v>
      </c>
      <c r="F165" s="170" t="s">
        <v>3258</v>
      </c>
      <c r="G165" s="170" t="s">
        <v>1180</v>
      </c>
      <c r="H165" s="170" t="s">
        <v>1181</v>
      </c>
      <c r="I165" s="170" t="s">
        <v>1900</v>
      </c>
      <c r="J165" s="170" t="s">
        <v>2337</v>
      </c>
      <c r="K165" s="170" t="s">
        <v>2784</v>
      </c>
      <c r="L165" s="170" t="s">
        <v>1182</v>
      </c>
      <c r="M165" s="170" t="s">
        <v>1976</v>
      </c>
      <c r="N165" s="170" t="s">
        <v>3259</v>
      </c>
      <c r="P165"/>
      <c r="V165" s="133"/>
    </row>
    <row r="166" spans="1:22" x14ac:dyDescent="0.3">
      <c r="A166" s="170" t="s">
        <v>313</v>
      </c>
      <c r="B166" s="170" t="s">
        <v>916</v>
      </c>
      <c r="C166" s="170" t="s">
        <v>1660</v>
      </c>
      <c r="D166" s="170" t="s">
        <v>1661</v>
      </c>
      <c r="E166" s="170" t="s">
        <v>1662</v>
      </c>
      <c r="F166" s="170" t="s">
        <v>3402</v>
      </c>
      <c r="G166" s="170" t="s">
        <v>1663</v>
      </c>
      <c r="H166" s="170" t="s">
        <v>1664</v>
      </c>
      <c r="I166" s="170" t="s">
        <v>1665</v>
      </c>
      <c r="J166" s="170" t="s">
        <v>3403</v>
      </c>
      <c r="K166" s="170" t="s">
        <v>2873</v>
      </c>
      <c r="L166" s="170" t="s">
        <v>1171</v>
      </c>
      <c r="M166" s="170" t="s">
        <v>1153</v>
      </c>
      <c r="N166" s="170" t="s">
        <v>3404</v>
      </c>
      <c r="P166"/>
      <c r="V166" s="133"/>
    </row>
    <row r="167" spans="1:22" x14ac:dyDescent="0.3">
      <c r="A167" s="170" t="s">
        <v>311</v>
      </c>
      <c r="B167" s="170" t="s">
        <v>916</v>
      </c>
      <c r="C167" s="170" t="s">
        <v>2029</v>
      </c>
      <c r="D167" s="170" t="s">
        <v>2030</v>
      </c>
      <c r="E167" s="170" t="s">
        <v>2031</v>
      </c>
      <c r="F167" s="170" t="s">
        <v>3552</v>
      </c>
      <c r="G167" s="170" t="s">
        <v>1294</v>
      </c>
      <c r="H167" s="170" t="s">
        <v>1704</v>
      </c>
      <c r="I167" s="170" t="s">
        <v>2032</v>
      </c>
      <c r="J167" s="170" t="s">
        <v>2357</v>
      </c>
      <c r="K167" s="170" t="s">
        <v>1976</v>
      </c>
      <c r="L167" s="170" t="s">
        <v>1252</v>
      </c>
      <c r="M167" s="170" t="s">
        <v>1183</v>
      </c>
      <c r="N167" s="170" t="s">
        <v>995</v>
      </c>
      <c r="P167"/>
      <c r="V167" s="133"/>
    </row>
    <row r="168" spans="1:22" x14ac:dyDescent="0.3">
      <c r="A168" s="170" t="s">
        <v>310</v>
      </c>
      <c r="B168" s="170" t="s">
        <v>916</v>
      </c>
      <c r="C168" s="170" t="s">
        <v>1242</v>
      </c>
      <c r="D168" s="170" t="s">
        <v>1243</v>
      </c>
      <c r="E168" s="170" t="s">
        <v>2255</v>
      </c>
      <c r="F168" s="170" t="s">
        <v>2859</v>
      </c>
      <c r="G168" s="170" t="s">
        <v>1244</v>
      </c>
      <c r="H168" s="170" t="s">
        <v>1245</v>
      </c>
      <c r="I168" s="170" t="s">
        <v>2256</v>
      </c>
      <c r="J168" s="170" t="s">
        <v>2860</v>
      </c>
      <c r="K168" s="170" t="s">
        <v>2856</v>
      </c>
      <c r="L168" s="170" t="s">
        <v>1187</v>
      </c>
      <c r="M168" s="170" t="s">
        <v>2789</v>
      </c>
      <c r="N168" s="170" t="s">
        <v>2826</v>
      </c>
      <c r="P168"/>
      <c r="V168" s="133"/>
    </row>
    <row r="169" spans="1:22" x14ac:dyDescent="0.3">
      <c r="A169" s="170" t="s">
        <v>309</v>
      </c>
      <c r="B169" s="170" t="s">
        <v>916</v>
      </c>
      <c r="C169" s="170" t="s">
        <v>1366</v>
      </c>
      <c r="D169" s="170" t="s">
        <v>1367</v>
      </c>
      <c r="E169" s="170" t="s">
        <v>2274</v>
      </c>
      <c r="F169" s="170" t="s">
        <v>3311</v>
      </c>
      <c r="G169" s="170" t="s">
        <v>1368</v>
      </c>
      <c r="H169" s="170" t="s">
        <v>1369</v>
      </c>
      <c r="I169" s="170" t="s">
        <v>1370</v>
      </c>
      <c r="J169" s="170" t="s">
        <v>3312</v>
      </c>
      <c r="K169" s="170" t="s">
        <v>2869</v>
      </c>
      <c r="L169" s="170" t="s">
        <v>1488</v>
      </c>
      <c r="M169" s="170" t="s">
        <v>2870</v>
      </c>
      <c r="N169" s="170" t="s">
        <v>3313</v>
      </c>
      <c r="P169"/>
      <c r="V169" s="133"/>
    </row>
    <row r="170" spans="1:22" x14ac:dyDescent="0.3">
      <c r="A170" s="170" t="s">
        <v>308</v>
      </c>
      <c r="B170" s="170" t="s">
        <v>916</v>
      </c>
      <c r="C170" s="170" t="s">
        <v>1373</v>
      </c>
      <c r="D170" s="170" t="s">
        <v>1374</v>
      </c>
      <c r="E170" s="170" t="s">
        <v>1375</v>
      </c>
      <c r="F170" s="170" t="s">
        <v>1375</v>
      </c>
      <c r="G170" s="170" t="s">
        <v>1376</v>
      </c>
      <c r="H170" s="170" t="s">
        <v>1377</v>
      </c>
      <c r="I170" s="170" t="s">
        <v>1378</v>
      </c>
      <c r="J170" s="170" t="s">
        <v>2799</v>
      </c>
      <c r="K170" s="170" t="s">
        <v>2848</v>
      </c>
      <c r="L170" s="170" t="s">
        <v>1371</v>
      </c>
      <c r="M170" s="170" t="s">
        <v>1724</v>
      </c>
      <c r="N170" s="170" t="s">
        <v>1818</v>
      </c>
      <c r="P170"/>
      <c r="V170" s="133"/>
    </row>
    <row r="171" spans="1:22" x14ac:dyDescent="0.3">
      <c r="A171" s="170" t="s">
        <v>857</v>
      </c>
      <c r="B171" s="170" t="s">
        <v>916</v>
      </c>
      <c r="C171" s="170" t="s">
        <v>1256</v>
      </c>
      <c r="D171" s="170" t="s">
        <v>1943</v>
      </c>
      <c r="E171" s="170" t="s">
        <v>1944</v>
      </c>
      <c r="F171" s="170" t="s">
        <v>3524</v>
      </c>
      <c r="G171" s="170" t="s">
        <v>1945</v>
      </c>
      <c r="H171" s="170" t="s">
        <v>1946</v>
      </c>
      <c r="I171" s="170" t="s">
        <v>1947</v>
      </c>
      <c r="J171" s="170" t="s">
        <v>3525</v>
      </c>
      <c r="K171" s="170" t="s">
        <v>3526</v>
      </c>
      <c r="L171" s="170" t="s">
        <v>2954</v>
      </c>
      <c r="M171" s="170" t="s">
        <v>1225</v>
      </c>
      <c r="N171" s="170" t="s">
        <v>3400</v>
      </c>
      <c r="P171"/>
      <c r="V171" s="133"/>
    </row>
    <row r="172" spans="1:22" x14ac:dyDescent="0.3">
      <c r="A172" s="170" t="s">
        <v>299</v>
      </c>
      <c r="B172" s="170" t="s">
        <v>916</v>
      </c>
      <c r="C172" s="170" t="s">
        <v>1430</v>
      </c>
      <c r="D172" s="170" t="s">
        <v>1340</v>
      </c>
      <c r="E172" s="170" t="s">
        <v>2285</v>
      </c>
      <c r="F172" s="170" t="s">
        <v>3322</v>
      </c>
      <c r="G172" s="170" t="s">
        <v>1431</v>
      </c>
      <c r="H172" s="170" t="s">
        <v>1177</v>
      </c>
      <c r="I172" s="170" t="s">
        <v>2286</v>
      </c>
      <c r="J172" s="170" t="s">
        <v>3323</v>
      </c>
      <c r="K172" s="170" t="s">
        <v>3324</v>
      </c>
      <c r="L172" s="170" t="s">
        <v>1325</v>
      </c>
      <c r="M172" s="170" t="s">
        <v>1225</v>
      </c>
      <c r="N172" s="170" t="s">
        <v>3139</v>
      </c>
      <c r="P172"/>
      <c r="V172" s="133"/>
    </row>
    <row r="173" spans="1:22" x14ac:dyDescent="0.3">
      <c r="A173" s="170" t="s">
        <v>1140</v>
      </c>
      <c r="B173" s="170" t="s">
        <v>916</v>
      </c>
      <c r="C173" s="170" t="s">
        <v>916</v>
      </c>
      <c r="D173" s="170" t="s">
        <v>916</v>
      </c>
      <c r="E173" s="170" t="s">
        <v>916</v>
      </c>
      <c r="F173" s="170" t="s">
        <v>916</v>
      </c>
      <c r="G173" s="170" t="s">
        <v>916</v>
      </c>
      <c r="H173" s="170" t="s">
        <v>916</v>
      </c>
      <c r="I173" s="170" t="s">
        <v>916</v>
      </c>
      <c r="J173" s="170" t="s">
        <v>916</v>
      </c>
      <c r="K173" s="170" t="s">
        <v>6</v>
      </c>
      <c r="L173" s="170" t="s">
        <v>6</v>
      </c>
      <c r="M173" s="170" t="s">
        <v>6</v>
      </c>
      <c r="N173" s="170" t="s">
        <v>6</v>
      </c>
      <c r="P173"/>
      <c r="V173" s="133"/>
    </row>
    <row r="174" spans="1:22" x14ac:dyDescent="0.3">
      <c r="A174" s="170" t="s">
        <v>1164</v>
      </c>
      <c r="B174" s="170" t="s">
        <v>916</v>
      </c>
      <c r="C174" s="170" t="s">
        <v>916</v>
      </c>
      <c r="D174" s="170" t="s">
        <v>916</v>
      </c>
      <c r="E174" s="170" t="s">
        <v>916</v>
      </c>
      <c r="F174" s="170" t="s">
        <v>916</v>
      </c>
      <c r="G174" s="170" t="s">
        <v>916</v>
      </c>
      <c r="H174" s="170" t="s">
        <v>916</v>
      </c>
      <c r="I174" s="170" t="s">
        <v>916</v>
      </c>
      <c r="J174" s="170" t="s">
        <v>916</v>
      </c>
      <c r="K174" s="170" t="s">
        <v>6</v>
      </c>
      <c r="L174" s="170" t="s">
        <v>6</v>
      </c>
      <c r="M174" s="170" t="s">
        <v>6</v>
      </c>
      <c r="N174" s="170" t="s">
        <v>6</v>
      </c>
      <c r="P174"/>
      <c r="V174" s="133"/>
    </row>
    <row r="175" spans="1:22" x14ac:dyDescent="0.3">
      <c r="A175" s="170" t="s">
        <v>1189</v>
      </c>
      <c r="B175" s="170" t="s">
        <v>916</v>
      </c>
      <c r="C175" s="170" t="s">
        <v>916</v>
      </c>
      <c r="D175" s="170" t="s">
        <v>916</v>
      </c>
      <c r="E175" s="170" t="s">
        <v>916</v>
      </c>
      <c r="F175" s="170" t="s">
        <v>916</v>
      </c>
      <c r="G175" s="170" t="s">
        <v>916</v>
      </c>
      <c r="H175" s="170" t="s">
        <v>916</v>
      </c>
      <c r="I175" s="170" t="s">
        <v>916</v>
      </c>
      <c r="J175" s="170" t="s">
        <v>916</v>
      </c>
      <c r="K175" s="170" t="s">
        <v>6</v>
      </c>
      <c r="L175" s="170" t="s">
        <v>6</v>
      </c>
      <c r="M175" s="170" t="s">
        <v>6</v>
      </c>
      <c r="N175" s="170" t="s">
        <v>6</v>
      </c>
      <c r="P175"/>
      <c r="V175" s="133"/>
    </row>
    <row r="176" spans="1:22" x14ac:dyDescent="0.3">
      <c r="A176" s="170" t="s">
        <v>1261</v>
      </c>
      <c r="B176" s="170" t="s">
        <v>916</v>
      </c>
      <c r="C176" s="170" t="s">
        <v>916</v>
      </c>
      <c r="D176" s="170" t="s">
        <v>916</v>
      </c>
      <c r="E176" s="170" t="s">
        <v>916</v>
      </c>
      <c r="F176" s="170" t="s">
        <v>916</v>
      </c>
      <c r="G176" s="170" t="s">
        <v>916</v>
      </c>
      <c r="H176" s="170" t="s">
        <v>916</v>
      </c>
      <c r="I176" s="170" t="s">
        <v>916</v>
      </c>
      <c r="J176" s="170" t="s">
        <v>916</v>
      </c>
      <c r="K176" s="170" t="s">
        <v>6</v>
      </c>
      <c r="L176" s="170" t="s">
        <v>6</v>
      </c>
      <c r="M176" s="170" t="s">
        <v>6</v>
      </c>
      <c r="N176" s="170" t="s">
        <v>6</v>
      </c>
      <c r="P176"/>
      <c r="V176" s="133"/>
    </row>
    <row r="177" spans="1:22" x14ac:dyDescent="0.3">
      <c r="A177" s="170" t="s">
        <v>1349</v>
      </c>
      <c r="B177" s="170" t="s">
        <v>916</v>
      </c>
      <c r="C177" s="170" t="s">
        <v>916</v>
      </c>
      <c r="D177" s="170" t="s">
        <v>916</v>
      </c>
      <c r="E177" s="170" t="s">
        <v>916</v>
      </c>
      <c r="F177" s="170" t="s">
        <v>916</v>
      </c>
      <c r="G177" s="170" t="s">
        <v>916</v>
      </c>
      <c r="H177" s="170" t="s">
        <v>916</v>
      </c>
      <c r="I177" s="170" t="s">
        <v>916</v>
      </c>
      <c r="J177" s="170" t="s">
        <v>916</v>
      </c>
      <c r="K177" s="170" t="s">
        <v>6</v>
      </c>
      <c r="L177" s="170" t="s">
        <v>6</v>
      </c>
      <c r="M177" s="170" t="s">
        <v>6</v>
      </c>
      <c r="N177" s="170" t="s">
        <v>6</v>
      </c>
      <c r="P177"/>
      <c r="V177" s="133"/>
    </row>
    <row r="178" spans="1:22" x14ac:dyDescent="0.3">
      <c r="A178" s="170" t="s">
        <v>1399</v>
      </c>
      <c r="B178" s="170" t="s">
        <v>916</v>
      </c>
      <c r="C178" s="170" t="s">
        <v>916</v>
      </c>
      <c r="D178" s="170" t="s">
        <v>916</v>
      </c>
      <c r="E178" s="170" t="s">
        <v>916</v>
      </c>
      <c r="F178" s="170" t="s">
        <v>916</v>
      </c>
      <c r="G178" s="170" t="s">
        <v>916</v>
      </c>
      <c r="H178" s="170" t="s">
        <v>916</v>
      </c>
      <c r="I178" s="170" t="s">
        <v>916</v>
      </c>
      <c r="J178" s="170" t="s">
        <v>916</v>
      </c>
      <c r="K178" s="170" t="s">
        <v>6</v>
      </c>
      <c r="L178" s="170" t="s">
        <v>6</v>
      </c>
      <c r="M178" s="170" t="s">
        <v>6</v>
      </c>
      <c r="N178" s="170" t="s">
        <v>6</v>
      </c>
      <c r="P178"/>
      <c r="V178" s="133"/>
    </row>
    <row r="179" spans="1:22" x14ac:dyDescent="0.3">
      <c r="A179" s="170" t="s">
        <v>1459</v>
      </c>
      <c r="B179" s="170" t="s">
        <v>916</v>
      </c>
      <c r="C179" s="170" t="s">
        <v>916</v>
      </c>
      <c r="D179" s="170" t="s">
        <v>916</v>
      </c>
      <c r="E179" s="170" t="s">
        <v>916</v>
      </c>
      <c r="F179" s="170" t="s">
        <v>916</v>
      </c>
      <c r="G179" s="170" t="s">
        <v>916</v>
      </c>
      <c r="H179" s="170" t="s">
        <v>916</v>
      </c>
      <c r="I179" s="170" t="s">
        <v>916</v>
      </c>
      <c r="J179" s="170" t="s">
        <v>916</v>
      </c>
      <c r="K179" s="170" t="s">
        <v>6</v>
      </c>
      <c r="L179" s="170" t="s">
        <v>6</v>
      </c>
      <c r="M179" s="170" t="s">
        <v>6</v>
      </c>
      <c r="N179" s="170" t="s">
        <v>6</v>
      </c>
      <c r="P179"/>
      <c r="V179" s="133"/>
    </row>
    <row r="180" spans="1:22" x14ac:dyDescent="0.3">
      <c r="A180" s="170" t="s">
        <v>1584</v>
      </c>
      <c r="B180" s="170" t="s">
        <v>916</v>
      </c>
      <c r="C180" s="170" t="s">
        <v>916</v>
      </c>
      <c r="D180" s="170" t="s">
        <v>916</v>
      </c>
      <c r="E180" s="170" t="s">
        <v>916</v>
      </c>
      <c r="F180" s="170" t="s">
        <v>916</v>
      </c>
      <c r="G180" s="170" t="s">
        <v>916</v>
      </c>
      <c r="H180" s="170" t="s">
        <v>916</v>
      </c>
      <c r="I180" s="170" t="s">
        <v>916</v>
      </c>
      <c r="J180" s="170" t="s">
        <v>916</v>
      </c>
      <c r="K180" s="170" t="s">
        <v>6</v>
      </c>
      <c r="L180" s="170" t="s">
        <v>6</v>
      </c>
      <c r="M180" s="170" t="s">
        <v>6</v>
      </c>
      <c r="N180" s="170" t="s">
        <v>6</v>
      </c>
      <c r="P180"/>
      <c r="V180" s="133"/>
    </row>
    <row r="181" spans="1:22" x14ac:dyDescent="0.3">
      <c r="A181" s="170" t="s">
        <v>1603</v>
      </c>
      <c r="B181" s="170" t="s">
        <v>916</v>
      </c>
      <c r="C181" s="170" t="s">
        <v>916</v>
      </c>
      <c r="D181" s="170" t="s">
        <v>916</v>
      </c>
      <c r="E181" s="170" t="s">
        <v>916</v>
      </c>
      <c r="F181" s="170" t="s">
        <v>916</v>
      </c>
      <c r="G181" s="170" t="s">
        <v>916</v>
      </c>
      <c r="H181" s="170" t="s">
        <v>916</v>
      </c>
      <c r="I181" s="170" t="s">
        <v>916</v>
      </c>
      <c r="J181" s="170" t="s">
        <v>916</v>
      </c>
      <c r="K181" s="170" t="s">
        <v>6</v>
      </c>
      <c r="L181" s="170" t="s">
        <v>6</v>
      </c>
      <c r="M181" s="170" t="s">
        <v>6</v>
      </c>
      <c r="N181" s="170" t="s">
        <v>6</v>
      </c>
      <c r="P181"/>
      <c r="V181" s="133"/>
    </row>
    <row r="182" spans="1:22" x14ac:dyDescent="0.3">
      <c r="A182" s="170" t="s">
        <v>1609</v>
      </c>
      <c r="B182" s="170" t="s">
        <v>916</v>
      </c>
      <c r="C182" s="170" t="s">
        <v>916</v>
      </c>
      <c r="D182" s="170" t="s">
        <v>916</v>
      </c>
      <c r="E182" s="170" t="s">
        <v>916</v>
      </c>
      <c r="F182" s="170" t="s">
        <v>916</v>
      </c>
      <c r="G182" s="170" t="s">
        <v>916</v>
      </c>
      <c r="H182" s="170" t="s">
        <v>916</v>
      </c>
      <c r="I182" s="170" t="s">
        <v>916</v>
      </c>
      <c r="J182" s="170" t="s">
        <v>916</v>
      </c>
      <c r="K182" s="170" t="s">
        <v>6</v>
      </c>
      <c r="L182" s="170" t="s">
        <v>6</v>
      </c>
      <c r="M182" s="170" t="s">
        <v>6</v>
      </c>
      <c r="N182" s="170" t="s">
        <v>6</v>
      </c>
      <c r="P182"/>
      <c r="V182" s="133"/>
    </row>
    <row r="183" spans="1:22" x14ac:dyDescent="0.3">
      <c r="A183" s="170" t="s">
        <v>1671</v>
      </c>
      <c r="B183" s="170" t="s">
        <v>916</v>
      </c>
      <c r="C183" s="170" t="s">
        <v>916</v>
      </c>
      <c r="D183" s="170" t="s">
        <v>916</v>
      </c>
      <c r="E183" s="170" t="s">
        <v>916</v>
      </c>
      <c r="F183" s="170" t="s">
        <v>916</v>
      </c>
      <c r="G183" s="170" t="s">
        <v>916</v>
      </c>
      <c r="H183" s="170" t="s">
        <v>916</v>
      </c>
      <c r="I183" s="170" t="s">
        <v>916</v>
      </c>
      <c r="J183" s="170" t="s">
        <v>916</v>
      </c>
      <c r="K183" s="170" t="s">
        <v>6</v>
      </c>
      <c r="L183" s="170" t="s">
        <v>6</v>
      </c>
      <c r="M183" s="170" t="s">
        <v>6</v>
      </c>
      <c r="N183" s="170" t="s">
        <v>6</v>
      </c>
      <c r="P183"/>
      <c r="V183" s="133"/>
    </row>
    <row r="184" spans="1:22" x14ac:dyDescent="0.3">
      <c r="A184" s="170" t="s">
        <v>1756</v>
      </c>
      <c r="B184" s="170" t="s">
        <v>916</v>
      </c>
      <c r="C184" s="170" t="s">
        <v>916</v>
      </c>
      <c r="D184" s="170" t="s">
        <v>916</v>
      </c>
      <c r="E184" s="170" t="s">
        <v>916</v>
      </c>
      <c r="F184" s="170" t="s">
        <v>916</v>
      </c>
      <c r="G184" s="170" t="s">
        <v>916</v>
      </c>
      <c r="H184" s="170" t="s">
        <v>916</v>
      </c>
      <c r="I184" s="170" t="s">
        <v>916</v>
      </c>
      <c r="J184" s="170" t="s">
        <v>916</v>
      </c>
      <c r="K184" s="170" t="s">
        <v>6</v>
      </c>
      <c r="L184" s="170" t="s">
        <v>6</v>
      </c>
      <c r="M184" s="170" t="s">
        <v>6</v>
      </c>
      <c r="N184" s="170" t="s">
        <v>6</v>
      </c>
      <c r="P184"/>
      <c r="V184" s="133"/>
    </row>
    <row r="185" spans="1:22" x14ac:dyDescent="0.3">
      <c r="A185" s="170" t="s">
        <v>1799</v>
      </c>
      <c r="B185" s="170" t="s">
        <v>916</v>
      </c>
      <c r="C185" s="170" t="s">
        <v>916</v>
      </c>
      <c r="D185" s="170" t="s">
        <v>916</v>
      </c>
      <c r="E185" s="170" t="s">
        <v>916</v>
      </c>
      <c r="F185" s="170" t="s">
        <v>916</v>
      </c>
      <c r="G185" s="170" t="s">
        <v>916</v>
      </c>
      <c r="H185" s="170" t="s">
        <v>916</v>
      </c>
      <c r="I185" s="170" t="s">
        <v>916</v>
      </c>
      <c r="J185" s="170" t="s">
        <v>916</v>
      </c>
      <c r="K185" s="170" t="s">
        <v>6</v>
      </c>
      <c r="L185" s="170" t="s">
        <v>6</v>
      </c>
      <c r="M185" s="170" t="s">
        <v>6</v>
      </c>
      <c r="N185" s="170" t="s">
        <v>6</v>
      </c>
      <c r="P185"/>
      <c r="V185" s="133"/>
    </row>
    <row r="186" spans="1:22" x14ac:dyDescent="0.3">
      <c r="A186" s="170" t="s">
        <v>1802</v>
      </c>
      <c r="B186" s="170" t="s">
        <v>916</v>
      </c>
      <c r="C186" s="170" t="s">
        <v>916</v>
      </c>
      <c r="D186" s="170" t="s">
        <v>916</v>
      </c>
      <c r="E186" s="170" t="s">
        <v>916</v>
      </c>
      <c r="F186" s="170" t="s">
        <v>916</v>
      </c>
      <c r="G186" s="170" t="s">
        <v>916</v>
      </c>
      <c r="H186" s="170" t="s">
        <v>916</v>
      </c>
      <c r="I186" s="170" t="s">
        <v>916</v>
      </c>
      <c r="J186" s="170" t="s">
        <v>916</v>
      </c>
      <c r="K186" s="170" t="s">
        <v>6</v>
      </c>
      <c r="L186" s="170" t="s">
        <v>6</v>
      </c>
      <c r="M186" s="170" t="s">
        <v>6</v>
      </c>
      <c r="N186" s="170" t="s">
        <v>6</v>
      </c>
      <c r="P186"/>
      <c r="V186" s="133"/>
    </row>
    <row r="187" spans="1:22" x14ac:dyDescent="0.3">
      <c r="A187" s="170" t="s">
        <v>1860</v>
      </c>
      <c r="B187" s="170" t="s">
        <v>916</v>
      </c>
      <c r="C187" s="170" t="s">
        <v>916</v>
      </c>
      <c r="D187" s="170" t="s">
        <v>916</v>
      </c>
      <c r="E187" s="170" t="s">
        <v>916</v>
      </c>
      <c r="F187" s="170" t="s">
        <v>916</v>
      </c>
      <c r="G187" s="170" t="s">
        <v>916</v>
      </c>
      <c r="H187" s="170" t="s">
        <v>916</v>
      </c>
      <c r="I187" s="170" t="s">
        <v>916</v>
      </c>
      <c r="J187" s="170" t="s">
        <v>916</v>
      </c>
      <c r="K187" s="170" t="s">
        <v>6</v>
      </c>
      <c r="L187" s="170" t="s">
        <v>6</v>
      </c>
      <c r="M187" s="170" t="s">
        <v>6</v>
      </c>
      <c r="N187" s="170" t="s">
        <v>6</v>
      </c>
      <c r="P187"/>
      <c r="V187" s="133"/>
    </row>
    <row r="188" spans="1:22" x14ac:dyDescent="0.3">
      <c r="A188" s="170" t="s">
        <v>1864</v>
      </c>
      <c r="B188" s="170" t="s">
        <v>916</v>
      </c>
      <c r="C188" s="170" t="s">
        <v>916</v>
      </c>
      <c r="D188" s="170" t="s">
        <v>916</v>
      </c>
      <c r="E188" s="170" t="s">
        <v>916</v>
      </c>
      <c r="F188" s="170" t="s">
        <v>916</v>
      </c>
      <c r="G188" s="170" t="s">
        <v>916</v>
      </c>
      <c r="H188" s="170" t="s">
        <v>916</v>
      </c>
      <c r="I188" s="170" t="s">
        <v>916</v>
      </c>
      <c r="J188" s="170" t="s">
        <v>916</v>
      </c>
      <c r="K188" s="170" t="s">
        <v>6</v>
      </c>
      <c r="L188" s="170" t="s">
        <v>6</v>
      </c>
      <c r="M188" s="170" t="s">
        <v>6</v>
      </c>
      <c r="N188" s="170" t="s">
        <v>6</v>
      </c>
      <c r="P188"/>
      <c r="V188" s="133"/>
    </row>
    <row r="189" spans="1:22" x14ac:dyDescent="0.3">
      <c r="A189" s="170" t="s">
        <v>1878</v>
      </c>
      <c r="B189" s="170" t="s">
        <v>916</v>
      </c>
      <c r="C189" s="170" t="s">
        <v>916</v>
      </c>
      <c r="D189" s="170" t="s">
        <v>916</v>
      </c>
      <c r="E189" s="170" t="s">
        <v>916</v>
      </c>
      <c r="F189" s="170" t="s">
        <v>916</v>
      </c>
      <c r="G189" s="170" t="s">
        <v>916</v>
      </c>
      <c r="H189" s="170" t="s">
        <v>916</v>
      </c>
      <c r="I189" s="170" t="s">
        <v>916</v>
      </c>
      <c r="J189" s="170" t="s">
        <v>916</v>
      </c>
      <c r="K189" s="170" t="s">
        <v>6</v>
      </c>
      <c r="L189" s="170" t="s">
        <v>6</v>
      </c>
      <c r="M189" s="170" t="s">
        <v>6</v>
      </c>
      <c r="N189" s="170" t="s">
        <v>6</v>
      </c>
      <c r="P189"/>
      <c r="V189" s="133"/>
    </row>
    <row r="190" spans="1:22" x14ac:dyDescent="0.3">
      <c r="A190" s="170" t="s">
        <v>1898</v>
      </c>
      <c r="B190" s="170" t="s">
        <v>916</v>
      </c>
      <c r="C190" s="170" t="s">
        <v>916</v>
      </c>
      <c r="D190" s="170" t="s">
        <v>916</v>
      </c>
      <c r="E190" s="170" t="s">
        <v>916</v>
      </c>
      <c r="F190" s="170" t="s">
        <v>916</v>
      </c>
      <c r="G190" s="170" t="s">
        <v>916</v>
      </c>
      <c r="H190" s="170" t="s">
        <v>916</v>
      </c>
      <c r="I190" s="170" t="s">
        <v>916</v>
      </c>
      <c r="J190" s="170" t="s">
        <v>916</v>
      </c>
      <c r="K190" s="170" t="s">
        <v>6</v>
      </c>
      <c r="L190" s="170" t="s">
        <v>6</v>
      </c>
      <c r="M190" s="170" t="s">
        <v>6</v>
      </c>
      <c r="N190" s="170" t="s">
        <v>6</v>
      </c>
      <c r="P190"/>
      <c r="V190" s="133"/>
    </row>
    <row r="191" spans="1:22" x14ac:dyDescent="0.3">
      <c r="A191" s="170" t="s">
        <v>1904</v>
      </c>
      <c r="B191" s="170" t="s">
        <v>916</v>
      </c>
      <c r="C191" s="170" t="s">
        <v>916</v>
      </c>
      <c r="D191" s="170" t="s">
        <v>916</v>
      </c>
      <c r="E191" s="170" t="s">
        <v>916</v>
      </c>
      <c r="F191" s="170" t="s">
        <v>916</v>
      </c>
      <c r="G191" s="170" t="s">
        <v>916</v>
      </c>
      <c r="H191" s="170" t="s">
        <v>916</v>
      </c>
      <c r="I191" s="170" t="s">
        <v>916</v>
      </c>
      <c r="J191" s="170" t="s">
        <v>916</v>
      </c>
      <c r="K191" s="170" t="s">
        <v>6</v>
      </c>
      <c r="L191" s="170" t="s">
        <v>6</v>
      </c>
      <c r="M191" s="170" t="s">
        <v>6</v>
      </c>
      <c r="N191" s="170" t="s">
        <v>6</v>
      </c>
      <c r="P191"/>
      <c r="V191" s="133"/>
    </row>
    <row r="192" spans="1:22" x14ac:dyDescent="0.3">
      <c r="A192" s="170" t="s">
        <v>1909</v>
      </c>
      <c r="B192" s="170" t="s">
        <v>916</v>
      </c>
      <c r="C192" s="170" t="s">
        <v>916</v>
      </c>
      <c r="D192" s="170" t="s">
        <v>916</v>
      </c>
      <c r="E192" s="170" t="s">
        <v>916</v>
      </c>
      <c r="F192" s="170" t="s">
        <v>916</v>
      </c>
      <c r="G192" s="170" t="s">
        <v>916</v>
      </c>
      <c r="H192" s="170" t="s">
        <v>916</v>
      </c>
      <c r="I192" s="170" t="s">
        <v>916</v>
      </c>
      <c r="J192" s="170" t="s">
        <v>916</v>
      </c>
      <c r="K192" s="170" t="s">
        <v>6</v>
      </c>
      <c r="L192" s="170" t="s">
        <v>6</v>
      </c>
      <c r="M192" s="170" t="s">
        <v>6</v>
      </c>
      <c r="N192" s="170" t="s">
        <v>6</v>
      </c>
      <c r="P192"/>
      <c r="V192" s="133"/>
    </row>
    <row r="193" spans="1:22" x14ac:dyDescent="0.3">
      <c r="A193" s="170" t="s">
        <v>1922</v>
      </c>
      <c r="B193" s="170" t="s">
        <v>916</v>
      </c>
      <c r="C193" s="170" t="s">
        <v>916</v>
      </c>
      <c r="D193" s="170" t="s">
        <v>916</v>
      </c>
      <c r="E193" s="170" t="s">
        <v>916</v>
      </c>
      <c r="F193" s="170" t="s">
        <v>916</v>
      </c>
      <c r="G193" s="170" t="s">
        <v>916</v>
      </c>
      <c r="H193" s="170" t="s">
        <v>916</v>
      </c>
      <c r="I193" s="170" t="s">
        <v>916</v>
      </c>
      <c r="J193" s="170" t="s">
        <v>916</v>
      </c>
      <c r="K193" s="170" t="s">
        <v>6</v>
      </c>
      <c r="L193" s="170" t="s">
        <v>6</v>
      </c>
      <c r="M193" s="170" t="s">
        <v>6</v>
      </c>
      <c r="N193" s="170" t="s">
        <v>6</v>
      </c>
      <c r="P193"/>
      <c r="V193" s="133"/>
    </row>
    <row r="194" spans="1:22" x14ac:dyDescent="0.3">
      <c r="A194" s="170" t="s">
        <v>1941</v>
      </c>
      <c r="B194" s="170" t="s">
        <v>916</v>
      </c>
      <c r="C194" s="170" t="s">
        <v>916</v>
      </c>
      <c r="D194" s="170" t="s">
        <v>916</v>
      </c>
      <c r="E194" s="170" t="s">
        <v>916</v>
      </c>
      <c r="F194" s="170" t="s">
        <v>916</v>
      </c>
      <c r="G194" s="170" t="s">
        <v>916</v>
      </c>
      <c r="H194" s="170" t="s">
        <v>916</v>
      </c>
      <c r="I194" s="170" t="s">
        <v>916</v>
      </c>
      <c r="J194" s="170" t="s">
        <v>916</v>
      </c>
      <c r="K194" s="170" t="s">
        <v>6</v>
      </c>
      <c r="L194" s="170" t="s">
        <v>6</v>
      </c>
      <c r="M194" s="170" t="s">
        <v>6</v>
      </c>
      <c r="N194" s="170" t="s">
        <v>6</v>
      </c>
      <c r="P194"/>
      <c r="V194" s="133"/>
    </row>
    <row r="195" spans="1:22" x14ac:dyDescent="0.3">
      <c r="A195" s="170" t="s">
        <v>1956</v>
      </c>
      <c r="B195" s="170" t="s">
        <v>916</v>
      </c>
      <c r="C195" s="170" t="s">
        <v>916</v>
      </c>
      <c r="D195" s="170" t="s">
        <v>916</v>
      </c>
      <c r="E195" s="170" t="s">
        <v>916</v>
      </c>
      <c r="F195" s="170" t="s">
        <v>916</v>
      </c>
      <c r="G195" s="170" t="s">
        <v>916</v>
      </c>
      <c r="H195" s="170" t="s">
        <v>916</v>
      </c>
      <c r="I195" s="170" t="s">
        <v>916</v>
      </c>
      <c r="J195" s="170" t="s">
        <v>916</v>
      </c>
      <c r="K195" s="170" t="s">
        <v>6</v>
      </c>
      <c r="L195" s="170" t="s">
        <v>6</v>
      </c>
      <c r="M195" s="170" t="s">
        <v>6</v>
      </c>
      <c r="N195" s="170" t="s">
        <v>6</v>
      </c>
      <c r="P195"/>
      <c r="V195" s="133"/>
    </row>
    <row r="196" spans="1:22" x14ac:dyDescent="0.3">
      <c r="A196" s="170" t="s">
        <v>1959</v>
      </c>
      <c r="B196" s="170" t="s">
        <v>916</v>
      </c>
      <c r="C196" s="170" t="s">
        <v>916</v>
      </c>
      <c r="D196" s="170" t="s">
        <v>916</v>
      </c>
      <c r="E196" s="170" t="s">
        <v>916</v>
      </c>
      <c r="F196" s="170" t="s">
        <v>916</v>
      </c>
      <c r="G196" s="170" t="s">
        <v>916</v>
      </c>
      <c r="H196" s="170" t="s">
        <v>916</v>
      </c>
      <c r="I196" s="170" t="s">
        <v>916</v>
      </c>
      <c r="J196" s="170" t="s">
        <v>916</v>
      </c>
      <c r="K196" s="170" t="s">
        <v>6</v>
      </c>
      <c r="L196" s="170" t="s">
        <v>6</v>
      </c>
      <c r="M196" s="170" t="s">
        <v>6</v>
      </c>
      <c r="N196" s="170" t="s">
        <v>6</v>
      </c>
      <c r="P196"/>
      <c r="V196" s="133"/>
    </row>
    <row r="197" spans="1:22" x14ac:dyDescent="0.3">
      <c r="A197" s="170" t="s">
        <v>2062</v>
      </c>
      <c r="B197" s="170" t="s">
        <v>916</v>
      </c>
      <c r="C197" s="170" t="s">
        <v>916</v>
      </c>
      <c r="D197" s="170" t="s">
        <v>916</v>
      </c>
      <c r="E197" s="170" t="s">
        <v>916</v>
      </c>
      <c r="F197" s="170" t="s">
        <v>916</v>
      </c>
      <c r="G197" s="170" t="s">
        <v>916</v>
      </c>
      <c r="H197" s="170" t="s">
        <v>916</v>
      </c>
      <c r="I197" s="170" t="s">
        <v>916</v>
      </c>
      <c r="J197" s="170" t="s">
        <v>916</v>
      </c>
      <c r="K197" s="170" t="s">
        <v>6</v>
      </c>
      <c r="L197" s="170" t="s">
        <v>6</v>
      </c>
      <c r="M197" s="170" t="s">
        <v>6</v>
      </c>
      <c r="N197" s="170" t="s">
        <v>6</v>
      </c>
      <c r="P197"/>
      <c r="V197" s="133"/>
    </row>
    <row r="198" spans="1:22" x14ac:dyDescent="0.3">
      <c r="A198" s="170" t="s">
        <v>2065</v>
      </c>
      <c r="B198" s="170" t="s">
        <v>916</v>
      </c>
      <c r="C198" s="170" t="s">
        <v>916</v>
      </c>
      <c r="D198" s="170" t="s">
        <v>916</v>
      </c>
      <c r="E198" s="170" t="s">
        <v>916</v>
      </c>
      <c r="F198" s="170" t="s">
        <v>916</v>
      </c>
      <c r="G198" s="170" t="s">
        <v>916</v>
      </c>
      <c r="H198" s="170" t="s">
        <v>916</v>
      </c>
      <c r="I198" s="170" t="s">
        <v>916</v>
      </c>
      <c r="J198" s="170" t="s">
        <v>916</v>
      </c>
      <c r="K198" s="170" t="s">
        <v>6</v>
      </c>
      <c r="L198" s="170" t="s">
        <v>6</v>
      </c>
      <c r="M198" s="170" t="s">
        <v>6</v>
      </c>
      <c r="N198" s="170" t="s">
        <v>6</v>
      </c>
      <c r="P198"/>
      <c r="V198" s="133"/>
    </row>
    <row r="199" spans="1:22" x14ac:dyDescent="0.3">
      <c r="A199" s="170" t="s">
        <v>2079</v>
      </c>
      <c r="B199" s="170" t="s">
        <v>916</v>
      </c>
      <c r="C199" s="170" t="s">
        <v>916</v>
      </c>
      <c r="D199" s="170" t="s">
        <v>916</v>
      </c>
      <c r="E199" s="170" t="s">
        <v>916</v>
      </c>
      <c r="F199" s="170" t="s">
        <v>916</v>
      </c>
      <c r="G199" s="170" t="s">
        <v>916</v>
      </c>
      <c r="H199" s="170" t="s">
        <v>916</v>
      </c>
      <c r="I199" s="170" t="s">
        <v>916</v>
      </c>
      <c r="J199" s="170" t="s">
        <v>916</v>
      </c>
      <c r="K199" s="170" t="s">
        <v>6</v>
      </c>
      <c r="L199" s="170" t="s">
        <v>6</v>
      </c>
      <c r="M199" s="170" t="s">
        <v>6</v>
      </c>
      <c r="N199" s="170" t="s">
        <v>6</v>
      </c>
      <c r="P199"/>
      <c r="V199" s="133"/>
    </row>
    <row r="200" spans="1:22" x14ac:dyDescent="0.3">
      <c r="A200" s="170" t="s">
        <v>296</v>
      </c>
      <c r="B200" s="170" t="s">
        <v>916</v>
      </c>
      <c r="C200" s="170" t="s">
        <v>2034</v>
      </c>
      <c r="D200" s="170" t="s">
        <v>2035</v>
      </c>
      <c r="E200" s="170" t="s">
        <v>1502</v>
      </c>
      <c r="F200" s="170" t="s">
        <v>2849</v>
      </c>
      <c r="G200" s="170" t="s">
        <v>2036</v>
      </c>
      <c r="H200" s="170" t="s">
        <v>2037</v>
      </c>
      <c r="I200" s="170" t="s">
        <v>2038</v>
      </c>
      <c r="J200" s="170" t="s">
        <v>2037</v>
      </c>
      <c r="K200" s="170" t="s">
        <v>916</v>
      </c>
      <c r="L200" s="170" t="s">
        <v>916</v>
      </c>
      <c r="M200" s="170" t="s">
        <v>916</v>
      </c>
      <c r="N200" s="170" t="s">
        <v>916</v>
      </c>
      <c r="P200"/>
      <c r="V200" s="133"/>
    </row>
    <row r="201" spans="1:22" x14ac:dyDescent="0.3">
      <c r="A201" s="170" t="s">
        <v>295</v>
      </c>
      <c r="B201" s="170" t="s">
        <v>916</v>
      </c>
      <c r="C201" s="170" t="s">
        <v>1757</v>
      </c>
      <c r="D201" s="170" t="s">
        <v>2039</v>
      </c>
      <c r="E201" s="170" t="s">
        <v>2040</v>
      </c>
      <c r="F201" s="170" t="s">
        <v>2358</v>
      </c>
      <c r="G201" s="170" t="s">
        <v>2041</v>
      </c>
      <c r="H201" s="170" t="s">
        <v>2042</v>
      </c>
      <c r="I201" s="170" t="s">
        <v>2043</v>
      </c>
      <c r="J201" s="170" t="s">
        <v>2043</v>
      </c>
      <c r="K201" s="170" t="s">
        <v>3476</v>
      </c>
      <c r="L201" s="170" t="s">
        <v>1371</v>
      </c>
      <c r="M201" s="170" t="s">
        <v>1182</v>
      </c>
      <c r="N201" s="170" t="s">
        <v>2879</v>
      </c>
      <c r="P201"/>
      <c r="V201" s="133"/>
    </row>
    <row r="202" spans="1:22" x14ac:dyDescent="0.3">
      <c r="A202" s="170" t="s">
        <v>294</v>
      </c>
      <c r="B202" s="170" t="s">
        <v>916</v>
      </c>
      <c r="C202" s="170" t="s">
        <v>1800</v>
      </c>
      <c r="D202" s="170" t="s">
        <v>1948</v>
      </c>
      <c r="E202" s="170" t="s">
        <v>1948</v>
      </c>
      <c r="F202" s="170" t="s">
        <v>3006</v>
      </c>
      <c r="G202" s="170" t="s">
        <v>1949</v>
      </c>
      <c r="H202" s="170" t="s">
        <v>1950</v>
      </c>
      <c r="I202" s="170" t="s">
        <v>1951</v>
      </c>
      <c r="J202" s="170" t="s">
        <v>1424</v>
      </c>
      <c r="K202" s="170" t="s">
        <v>3527</v>
      </c>
      <c r="L202" s="170" t="s">
        <v>2791</v>
      </c>
      <c r="M202" s="170" t="s">
        <v>1260</v>
      </c>
      <c r="N202" s="170" t="s">
        <v>3007</v>
      </c>
      <c r="O202" s="133">
        <v>11.35</v>
      </c>
      <c r="P202"/>
      <c r="V202" s="133"/>
    </row>
    <row r="203" spans="1:22" x14ac:dyDescent="0.3">
      <c r="A203" s="170" t="s">
        <v>289</v>
      </c>
      <c r="B203" s="170" t="s">
        <v>916</v>
      </c>
      <c r="C203" s="170" t="s">
        <v>2075</v>
      </c>
      <c r="D203" s="170" t="s">
        <v>2076</v>
      </c>
      <c r="E203" s="170" t="s">
        <v>2077</v>
      </c>
      <c r="F203" s="170" t="s">
        <v>2365</v>
      </c>
      <c r="G203" s="170" t="s">
        <v>1980</v>
      </c>
      <c r="H203" s="170" t="s">
        <v>2078</v>
      </c>
      <c r="I203" s="170" t="s">
        <v>1635</v>
      </c>
      <c r="J203" s="170" t="s">
        <v>1421</v>
      </c>
      <c r="K203" s="170" t="s">
        <v>3565</v>
      </c>
      <c r="L203" s="170" t="s">
        <v>1145</v>
      </c>
      <c r="M203" s="170" t="s">
        <v>916</v>
      </c>
      <c r="N203" s="170" t="s">
        <v>2929</v>
      </c>
      <c r="P203"/>
      <c r="V203" s="133"/>
    </row>
    <row r="204" spans="1:22" x14ac:dyDescent="0.3">
      <c r="A204" s="170" t="s">
        <v>285</v>
      </c>
      <c r="B204" s="170" t="s">
        <v>916</v>
      </c>
      <c r="C204" s="170" t="s">
        <v>1341</v>
      </c>
      <c r="D204" s="170" t="s">
        <v>1342</v>
      </c>
      <c r="E204" s="170" t="s">
        <v>1343</v>
      </c>
      <c r="F204" s="170" t="s">
        <v>2892</v>
      </c>
      <c r="G204" s="170" t="s">
        <v>916</v>
      </c>
      <c r="H204" s="170" t="s">
        <v>1344</v>
      </c>
      <c r="I204" s="170" t="s">
        <v>1345</v>
      </c>
      <c r="J204" s="170" t="s">
        <v>3305</v>
      </c>
      <c r="K204" s="170" t="s">
        <v>3306</v>
      </c>
      <c r="L204" s="170" t="s">
        <v>1183</v>
      </c>
      <c r="M204" s="170" t="s">
        <v>1187</v>
      </c>
      <c r="N204" s="170" t="s">
        <v>1640</v>
      </c>
      <c r="O204" s="133">
        <v>18</v>
      </c>
      <c r="P204"/>
      <c r="V204" s="133"/>
    </row>
    <row r="205" spans="1:22" x14ac:dyDescent="0.3">
      <c r="A205" s="170" t="s">
        <v>284</v>
      </c>
      <c r="B205" s="170" t="s">
        <v>916</v>
      </c>
      <c r="C205" s="170" t="s">
        <v>2045</v>
      </c>
      <c r="D205" s="170" t="s">
        <v>2046</v>
      </c>
      <c r="E205" s="170" t="s">
        <v>2047</v>
      </c>
      <c r="F205" s="170" t="s">
        <v>3553</v>
      </c>
      <c r="G205" s="170" t="s">
        <v>2048</v>
      </c>
      <c r="H205" s="170" t="s">
        <v>2049</v>
      </c>
      <c r="I205" s="170" t="s">
        <v>2050</v>
      </c>
      <c r="J205" s="170" t="s">
        <v>1770</v>
      </c>
      <c r="K205" s="170" t="s">
        <v>2861</v>
      </c>
      <c r="L205" s="170" t="s">
        <v>1217</v>
      </c>
      <c r="M205" s="170" t="s">
        <v>1218</v>
      </c>
      <c r="N205" s="170" t="s">
        <v>1019</v>
      </c>
      <c r="P205"/>
      <c r="V205" s="133"/>
    </row>
    <row r="206" spans="1:22" x14ac:dyDescent="0.3">
      <c r="A206" s="170" t="s">
        <v>282</v>
      </c>
      <c r="B206" s="170" t="s">
        <v>916</v>
      </c>
      <c r="C206" s="170" t="s">
        <v>1957</v>
      </c>
      <c r="D206" s="170" t="s">
        <v>1958</v>
      </c>
      <c r="E206" s="170" t="s">
        <v>2292</v>
      </c>
      <c r="F206" s="170" t="s">
        <v>2083</v>
      </c>
      <c r="G206" s="170" t="s">
        <v>916</v>
      </c>
      <c r="H206" s="170" t="s">
        <v>1415</v>
      </c>
      <c r="I206" s="170" t="s">
        <v>1979</v>
      </c>
      <c r="J206" s="170" t="s">
        <v>2820</v>
      </c>
      <c r="K206" s="170" t="s">
        <v>3531</v>
      </c>
      <c r="L206" s="170" t="s">
        <v>1372</v>
      </c>
      <c r="M206" s="170" t="s">
        <v>1170</v>
      </c>
      <c r="N206" s="170" t="s">
        <v>2844</v>
      </c>
      <c r="P206"/>
      <c r="V206" s="133"/>
    </row>
    <row r="207" spans="1:22" x14ac:dyDescent="0.3">
      <c r="A207" s="170" t="s">
        <v>271</v>
      </c>
      <c r="B207" s="170" t="s">
        <v>916</v>
      </c>
      <c r="C207" s="170" t="s">
        <v>916</v>
      </c>
      <c r="D207" s="170" t="s">
        <v>916</v>
      </c>
      <c r="E207" s="170" t="s">
        <v>1953</v>
      </c>
      <c r="F207" s="170" t="s">
        <v>3528</v>
      </c>
      <c r="G207" s="170" t="s">
        <v>916</v>
      </c>
      <c r="H207" s="170" t="s">
        <v>916</v>
      </c>
      <c r="I207" s="170" t="s">
        <v>1954</v>
      </c>
      <c r="J207" s="170" t="s">
        <v>3529</v>
      </c>
      <c r="K207" s="170" t="s">
        <v>3530</v>
      </c>
      <c r="L207" s="170" t="s">
        <v>1332</v>
      </c>
      <c r="M207" s="170" t="s">
        <v>2961</v>
      </c>
      <c r="N207" s="170" t="s">
        <v>3378</v>
      </c>
      <c r="P207"/>
      <c r="V207" s="133"/>
    </row>
    <row r="208" spans="1:22" x14ac:dyDescent="0.3">
      <c r="A208" s="170" t="s">
        <v>269</v>
      </c>
      <c r="B208" s="170" t="s">
        <v>916</v>
      </c>
      <c r="C208" s="170" t="s">
        <v>1861</v>
      </c>
      <c r="D208" s="170" t="s">
        <v>1862</v>
      </c>
      <c r="E208" s="170" t="s">
        <v>916</v>
      </c>
      <c r="F208" s="170" t="s">
        <v>1862</v>
      </c>
      <c r="G208" s="170" t="s">
        <v>1863</v>
      </c>
      <c r="H208" s="170" t="s">
        <v>1444</v>
      </c>
      <c r="I208" s="170" t="s">
        <v>916</v>
      </c>
      <c r="J208" s="170" t="s">
        <v>1444</v>
      </c>
      <c r="K208" s="170" t="s">
        <v>916</v>
      </c>
      <c r="L208" s="170" t="s">
        <v>916</v>
      </c>
      <c r="M208" s="170" t="s">
        <v>916</v>
      </c>
      <c r="N208" s="170" t="s">
        <v>916</v>
      </c>
      <c r="P208"/>
      <c r="V208" s="133"/>
    </row>
    <row r="209" spans="1:22" x14ac:dyDescent="0.3">
      <c r="A209" s="170" t="s">
        <v>2318</v>
      </c>
      <c r="B209" s="170" t="s">
        <v>916</v>
      </c>
      <c r="C209" s="170" t="s">
        <v>916</v>
      </c>
      <c r="D209" s="170" t="s">
        <v>916</v>
      </c>
      <c r="E209" s="170" t="s">
        <v>916</v>
      </c>
      <c r="F209" s="170" t="s">
        <v>1453</v>
      </c>
      <c r="G209" s="170" t="s">
        <v>916</v>
      </c>
      <c r="H209" s="170" t="s">
        <v>916</v>
      </c>
      <c r="I209" s="170" t="s">
        <v>916</v>
      </c>
      <c r="J209" s="170" t="s">
        <v>2823</v>
      </c>
      <c r="K209" s="170" t="s">
        <v>3437</v>
      </c>
      <c r="L209" s="170" t="s">
        <v>2789</v>
      </c>
      <c r="M209" s="170" t="s">
        <v>1339</v>
      </c>
      <c r="N209" s="170" t="s">
        <v>2872</v>
      </c>
      <c r="P209"/>
      <c r="V209" s="133"/>
    </row>
    <row r="210" spans="1:22" x14ac:dyDescent="0.3">
      <c r="A210" s="170" t="s">
        <v>262</v>
      </c>
      <c r="B210" s="170" t="s">
        <v>916</v>
      </c>
      <c r="C210" s="170" t="s">
        <v>2051</v>
      </c>
      <c r="D210" s="170" t="s">
        <v>2052</v>
      </c>
      <c r="E210" s="170" t="s">
        <v>2053</v>
      </c>
      <c r="F210" s="170" t="s">
        <v>3554</v>
      </c>
      <c r="G210" s="170" t="s">
        <v>2054</v>
      </c>
      <c r="H210" s="170" t="s">
        <v>2055</v>
      </c>
      <c r="I210" s="170" t="s">
        <v>2056</v>
      </c>
      <c r="J210" s="170" t="s">
        <v>3555</v>
      </c>
      <c r="K210" s="170" t="s">
        <v>2108</v>
      </c>
      <c r="L210" s="170" t="s">
        <v>1196</v>
      </c>
      <c r="M210" s="170" t="s">
        <v>2057</v>
      </c>
      <c r="N210" s="170" t="s">
        <v>2359</v>
      </c>
      <c r="P210"/>
      <c r="V210" s="133"/>
    </row>
    <row r="211" spans="1:22" x14ac:dyDescent="0.3">
      <c r="A211" s="170" t="s">
        <v>257</v>
      </c>
      <c r="B211" s="170" t="s">
        <v>916</v>
      </c>
      <c r="C211" s="170" t="s">
        <v>1554</v>
      </c>
      <c r="D211" s="170" t="s">
        <v>1555</v>
      </c>
      <c r="E211" s="170" t="s">
        <v>2305</v>
      </c>
      <c r="F211" s="170" t="s">
        <v>2877</v>
      </c>
      <c r="G211" s="170" t="s">
        <v>1493</v>
      </c>
      <c r="H211" s="170" t="s">
        <v>1556</v>
      </c>
      <c r="I211" s="170" t="s">
        <v>2306</v>
      </c>
      <c r="J211" s="170" t="s">
        <v>2306</v>
      </c>
      <c r="K211" s="170" t="s">
        <v>2974</v>
      </c>
      <c r="L211" s="170" t="s">
        <v>1182</v>
      </c>
      <c r="M211" s="170" t="s">
        <v>1171</v>
      </c>
      <c r="N211" s="170" t="s">
        <v>2975</v>
      </c>
      <c r="P211"/>
      <c r="V211" s="133"/>
    </row>
    <row r="212" spans="1:22" x14ac:dyDescent="0.3">
      <c r="A212" s="170" t="s">
        <v>255</v>
      </c>
      <c r="B212" s="170" t="s">
        <v>916</v>
      </c>
      <c r="C212" s="170" t="s">
        <v>1434</v>
      </c>
      <c r="D212" s="170" t="s">
        <v>916</v>
      </c>
      <c r="E212" s="170" t="s">
        <v>1160</v>
      </c>
      <c r="F212" s="170" t="s">
        <v>1160</v>
      </c>
      <c r="G212" s="170" t="s">
        <v>916</v>
      </c>
      <c r="H212" s="170" t="s">
        <v>916</v>
      </c>
      <c r="I212" s="170" t="s">
        <v>916</v>
      </c>
      <c r="J212" s="170" t="s">
        <v>916</v>
      </c>
      <c r="K212" s="170" t="s">
        <v>916</v>
      </c>
      <c r="L212" s="170" t="s">
        <v>916</v>
      </c>
      <c r="M212" s="170" t="s">
        <v>916</v>
      </c>
      <c r="N212" s="170" t="s">
        <v>916</v>
      </c>
      <c r="P212"/>
      <c r="V212" s="133"/>
    </row>
    <row r="213" spans="1:22" x14ac:dyDescent="0.3">
      <c r="A213" s="170" t="s">
        <v>250</v>
      </c>
      <c r="B213" s="170" t="s">
        <v>916</v>
      </c>
      <c r="C213" s="170" t="s">
        <v>1557</v>
      </c>
      <c r="D213" s="170" t="s">
        <v>1558</v>
      </c>
      <c r="E213" s="170" t="s">
        <v>1559</v>
      </c>
      <c r="F213" s="170" t="s">
        <v>1677</v>
      </c>
      <c r="G213" s="170" t="s">
        <v>1560</v>
      </c>
      <c r="H213" s="170" t="s">
        <v>1561</v>
      </c>
      <c r="I213" s="170" t="s">
        <v>1562</v>
      </c>
      <c r="J213" s="170" t="s">
        <v>2976</v>
      </c>
      <c r="K213" s="170" t="s">
        <v>3374</v>
      </c>
      <c r="L213" s="170" t="s">
        <v>1385</v>
      </c>
      <c r="M213" s="170" t="s">
        <v>2248</v>
      </c>
      <c r="N213" s="170" t="s">
        <v>2809</v>
      </c>
      <c r="P213"/>
      <c r="V213" s="133"/>
    </row>
    <row r="214" spans="1:22" x14ac:dyDescent="0.3">
      <c r="A214" s="170" t="s">
        <v>247</v>
      </c>
      <c r="B214" s="170" t="s">
        <v>916</v>
      </c>
      <c r="C214" s="170" t="s">
        <v>1154</v>
      </c>
      <c r="D214" s="170" t="s">
        <v>1155</v>
      </c>
      <c r="E214" s="170" t="s">
        <v>2140</v>
      </c>
      <c r="F214" s="170" t="s">
        <v>3253</v>
      </c>
      <c r="G214" s="170" t="s">
        <v>1156</v>
      </c>
      <c r="H214" s="170" t="s">
        <v>1157</v>
      </c>
      <c r="I214" s="170" t="s">
        <v>1200</v>
      </c>
      <c r="J214" s="170" t="s">
        <v>3254</v>
      </c>
      <c r="K214" s="170" t="s">
        <v>2150</v>
      </c>
      <c r="L214" s="170" t="s">
        <v>1182</v>
      </c>
      <c r="M214" s="170" t="s">
        <v>2981</v>
      </c>
      <c r="N214" s="170" t="s">
        <v>2783</v>
      </c>
      <c r="P214"/>
      <c r="V214" s="133"/>
    </row>
    <row r="215" spans="1:22" x14ac:dyDescent="0.3">
      <c r="A215" s="170" t="s">
        <v>246</v>
      </c>
      <c r="B215" s="170" t="s">
        <v>916</v>
      </c>
      <c r="C215" s="170" t="s">
        <v>1184</v>
      </c>
      <c r="D215" s="170" t="s">
        <v>1185</v>
      </c>
      <c r="E215" s="170" t="s">
        <v>1206</v>
      </c>
      <c r="F215" s="170" t="s">
        <v>1206</v>
      </c>
      <c r="G215" s="170" t="s">
        <v>1186</v>
      </c>
      <c r="H215" s="170" t="s">
        <v>1151</v>
      </c>
      <c r="I215" s="170" t="s">
        <v>1207</v>
      </c>
      <c r="J215" s="170" t="s">
        <v>2857</v>
      </c>
      <c r="K215" s="170" t="s">
        <v>3012</v>
      </c>
      <c r="L215" s="170" t="s">
        <v>1225</v>
      </c>
      <c r="M215" s="170" t="s">
        <v>1204</v>
      </c>
      <c r="N215" s="170" t="s">
        <v>2858</v>
      </c>
      <c r="P215"/>
      <c r="V215" s="133"/>
    </row>
    <row r="216" spans="1:22" x14ac:dyDescent="0.3">
      <c r="A216" s="170" t="s">
        <v>242</v>
      </c>
      <c r="B216" s="170" t="s">
        <v>916</v>
      </c>
      <c r="C216" s="170" t="s">
        <v>1436</v>
      </c>
      <c r="D216" s="170" t="s">
        <v>1437</v>
      </c>
      <c r="E216" s="170" t="s">
        <v>1438</v>
      </c>
      <c r="F216" s="170" t="s">
        <v>3325</v>
      </c>
      <c r="G216" s="170" t="s">
        <v>1439</v>
      </c>
      <c r="H216" s="170" t="s">
        <v>1440</v>
      </c>
      <c r="I216" s="170" t="s">
        <v>2287</v>
      </c>
      <c r="J216" s="170" t="s">
        <v>2887</v>
      </c>
      <c r="K216" s="170" t="s">
        <v>3326</v>
      </c>
      <c r="L216" s="170" t="s">
        <v>1146</v>
      </c>
      <c r="M216" s="170" t="s">
        <v>1314</v>
      </c>
      <c r="N216" s="170" t="s">
        <v>3327</v>
      </c>
      <c r="P216"/>
      <c r="V216" s="133"/>
    </row>
    <row r="217" spans="1:22" x14ac:dyDescent="0.3">
      <c r="A217" s="170" t="s">
        <v>241</v>
      </c>
      <c r="B217" s="170" t="s">
        <v>916</v>
      </c>
      <c r="C217" s="170" t="s">
        <v>1905</v>
      </c>
      <c r="D217" s="170" t="s">
        <v>1906</v>
      </c>
      <c r="E217" s="170" t="s">
        <v>2341</v>
      </c>
      <c r="F217" s="170" t="s">
        <v>2890</v>
      </c>
      <c r="G217" s="170" t="s">
        <v>1907</v>
      </c>
      <c r="H217" s="170" t="s">
        <v>1908</v>
      </c>
      <c r="I217" s="170" t="s">
        <v>2342</v>
      </c>
      <c r="J217" s="170" t="s">
        <v>3505</v>
      </c>
      <c r="K217" s="170" t="s">
        <v>1171</v>
      </c>
      <c r="L217" s="170" t="s">
        <v>1433</v>
      </c>
      <c r="M217" s="170" t="s">
        <v>2956</v>
      </c>
      <c r="N217" s="170" t="s">
        <v>3506</v>
      </c>
      <c r="P217"/>
      <c r="V217" s="133"/>
    </row>
    <row r="218" spans="1:22" x14ac:dyDescent="0.3">
      <c r="A218" s="170" t="s">
        <v>237</v>
      </c>
      <c r="B218" s="170" t="s">
        <v>916</v>
      </c>
      <c r="C218" s="170" t="s">
        <v>1444</v>
      </c>
      <c r="D218" s="170" t="s">
        <v>1445</v>
      </c>
      <c r="E218" s="170" t="s">
        <v>1446</v>
      </c>
      <c r="F218" s="170" t="s">
        <v>916</v>
      </c>
      <c r="G218" s="170" t="s">
        <v>916</v>
      </c>
      <c r="H218" s="170" t="s">
        <v>916</v>
      </c>
      <c r="I218" s="170" t="s">
        <v>916</v>
      </c>
      <c r="J218" s="170" t="s">
        <v>916</v>
      </c>
      <c r="K218" s="170" t="s">
        <v>916</v>
      </c>
      <c r="L218" s="170" t="s">
        <v>916</v>
      </c>
      <c r="M218" s="170" t="s">
        <v>916</v>
      </c>
      <c r="N218" s="170" t="s">
        <v>916</v>
      </c>
      <c r="P218"/>
      <c r="V218" s="133"/>
    </row>
    <row r="219" spans="1:22" x14ac:dyDescent="0.3">
      <c r="A219" s="170" t="s">
        <v>235</v>
      </c>
      <c r="B219" s="170" t="s">
        <v>916</v>
      </c>
      <c r="C219" s="170" t="s">
        <v>916</v>
      </c>
      <c r="D219" s="170" t="s">
        <v>916</v>
      </c>
      <c r="E219" s="170" t="s">
        <v>916</v>
      </c>
      <c r="F219" s="170" t="s">
        <v>1951</v>
      </c>
      <c r="G219" s="170" t="s">
        <v>916</v>
      </c>
      <c r="H219" s="170" t="s">
        <v>916</v>
      </c>
      <c r="I219" s="170" t="s">
        <v>916</v>
      </c>
      <c r="J219" s="170" t="s">
        <v>1173</v>
      </c>
      <c r="K219" s="170" t="s">
        <v>3438</v>
      </c>
      <c r="L219" s="170" t="s">
        <v>2789</v>
      </c>
      <c r="M219" s="170" t="s">
        <v>2954</v>
      </c>
      <c r="N219" s="170" t="s">
        <v>2824</v>
      </c>
      <c r="O219" s="133">
        <v>2.86</v>
      </c>
      <c r="P219"/>
      <c r="V219" s="133"/>
    </row>
    <row r="220" spans="1:22" x14ac:dyDescent="0.3">
      <c r="A220" s="170" t="s">
        <v>233</v>
      </c>
      <c r="B220" s="170" t="s">
        <v>916</v>
      </c>
      <c r="C220" s="170" t="s">
        <v>916</v>
      </c>
      <c r="D220" s="170" t="s">
        <v>916</v>
      </c>
      <c r="E220" s="170" t="s">
        <v>916</v>
      </c>
      <c r="F220" s="170" t="s">
        <v>2832</v>
      </c>
      <c r="G220" s="170" t="s">
        <v>916</v>
      </c>
      <c r="H220" s="170" t="s">
        <v>916</v>
      </c>
      <c r="I220" s="170" t="s">
        <v>916</v>
      </c>
      <c r="J220" s="170" t="s">
        <v>3375</v>
      </c>
      <c r="K220" s="170" t="s">
        <v>2962</v>
      </c>
      <c r="L220" s="170" t="s">
        <v>1145</v>
      </c>
      <c r="M220" s="170" t="s">
        <v>1427</v>
      </c>
      <c r="N220" s="170" t="s">
        <v>3376</v>
      </c>
      <c r="P220"/>
      <c r="V220" s="133"/>
    </row>
    <row r="221" spans="1:22" x14ac:dyDescent="0.3">
      <c r="A221" s="170" t="s">
        <v>230</v>
      </c>
      <c r="B221" s="170" t="s">
        <v>916</v>
      </c>
      <c r="C221" s="170" t="s">
        <v>1598</v>
      </c>
      <c r="D221" s="170" t="s">
        <v>1599</v>
      </c>
      <c r="E221" s="170" t="s">
        <v>1600</v>
      </c>
      <c r="F221" s="170" t="s">
        <v>1969</v>
      </c>
      <c r="G221" s="170" t="s">
        <v>1575</v>
      </c>
      <c r="H221" s="170" t="s">
        <v>1601</v>
      </c>
      <c r="I221" s="170" t="s">
        <v>1602</v>
      </c>
      <c r="J221" s="170" t="s">
        <v>1557</v>
      </c>
      <c r="K221" s="170" t="s">
        <v>3380</v>
      </c>
      <c r="L221" s="170" t="s">
        <v>1339</v>
      </c>
      <c r="M221" s="170" t="s">
        <v>1385</v>
      </c>
      <c r="N221" s="170" t="s">
        <v>2941</v>
      </c>
      <c r="P221"/>
      <c r="V221" s="133"/>
    </row>
    <row r="222" spans="1:22" x14ac:dyDescent="0.3">
      <c r="A222" s="170" t="s">
        <v>226</v>
      </c>
      <c r="B222" s="170" t="s">
        <v>916</v>
      </c>
      <c r="C222" s="170" t="s">
        <v>1844</v>
      </c>
      <c r="D222" s="170" t="s">
        <v>1845</v>
      </c>
      <c r="E222" s="170" t="s">
        <v>2328</v>
      </c>
      <c r="F222" s="170" t="s">
        <v>1672</v>
      </c>
      <c r="G222" s="170" t="s">
        <v>1846</v>
      </c>
      <c r="H222" s="170" t="s">
        <v>1847</v>
      </c>
      <c r="I222" s="170" t="s">
        <v>2329</v>
      </c>
      <c r="J222" s="170" t="s">
        <v>1337</v>
      </c>
      <c r="K222" s="170" t="s">
        <v>3483</v>
      </c>
      <c r="L222" s="170" t="s">
        <v>1724</v>
      </c>
      <c r="M222" s="170" t="s">
        <v>1308</v>
      </c>
      <c r="N222" s="170" t="s">
        <v>2833</v>
      </c>
      <c r="P222"/>
      <c r="V222" s="133"/>
    </row>
    <row r="223" spans="1:22" x14ac:dyDescent="0.3">
      <c r="A223" s="170" t="s">
        <v>225</v>
      </c>
      <c r="B223" s="170" t="s">
        <v>916</v>
      </c>
      <c r="C223" s="170" t="s">
        <v>1432</v>
      </c>
      <c r="D223" s="170" t="s">
        <v>916</v>
      </c>
      <c r="E223" s="170" t="s">
        <v>1447</v>
      </c>
      <c r="F223" s="170" t="s">
        <v>2292</v>
      </c>
      <c r="G223" s="170" t="s">
        <v>1429</v>
      </c>
      <c r="H223" s="170" t="s">
        <v>916</v>
      </c>
      <c r="I223" s="170" t="s">
        <v>916</v>
      </c>
      <c r="J223" s="170" t="s">
        <v>916</v>
      </c>
      <c r="K223" s="170" t="s">
        <v>916</v>
      </c>
      <c r="L223" s="170" t="s">
        <v>916</v>
      </c>
      <c r="M223" s="170" t="s">
        <v>916</v>
      </c>
      <c r="N223" s="170" t="s">
        <v>916</v>
      </c>
      <c r="P223"/>
      <c r="V223" s="133"/>
    </row>
    <row r="224" spans="1:22" x14ac:dyDescent="0.3">
      <c r="A224" s="170" t="s">
        <v>219</v>
      </c>
      <c r="B224" s="170" t="s">
        <v>916</v>
      </c>
      <c r="C224" s="170" t="s">
        <v>1380</v>
      </c>
      <c r="D224" s="170" t="s">
        <v>1381</v>
      </c>
      <c r="E224" s="170" t="s">
        <v>2276</v>
      </c>
      <c r="F224" s="170" t="s">
        <v>3314</v>
      </c>
      <c r="G224" s="170" t="s">
        <v>1382</v>
      </c>
      <c r="H224" s="170" t="s">
        <v>1383</v>
      </c>
      <c r="I224" s="170" t="s">
        <v>1384</v>
      </c>
      <c r="J224" s="170" t="s">
        <v>1384</v>
      </c>
      <c r="K224" s="170" t="s">
        <v>3315</v>
      </c>
      <c r="L224" s="170" t="s">
        <v>1442</v>
      </c>
      <c r="M224" s="170" t="s">
        <v>1952</v>
      </c>
      <c r="N224" s="170" t="s">
        <v>2800</v>
      </c>
      <c r="P224"/>
      <c r="V224" s="133"/>
    </row>
    <row r="225" spans="1:22" x14ac:dyDescent="0.3">
      <c r="A225" s="170" t="s">
        <v>216</v>
      </c>
      <c r="B225" s="170" t="s">
        <v>916</v>
      </c>
      <c r="C225" s="170" t="s">
        <v>1247</v>
      </c>
      <c r="D225" s="170" t="s">
        <v>1248</v>
      </c>
      <c r="E225" s="170" t="s">
        <v>1249</v>
      </c>
      <c r="F225" s="170" t="s">
        <v>2951</v>
      </c>
      <c r="G225" s="170" t="s">
        <v>1248</v>
      </c>
      <c r="H225" s="170" t="s">
        <v>1250</v>
      </c>
      <c r="I225" s="170" t="s">
        <v>1251</v>
      </c>
      <c r="J225" s="170" t="s">
        <v>2952</v>
      </c>
      <c r="K225" s="170" t="s">
        <v>2280</v>
      </c>
      <c r="L225" s="170" t="s">
        <v>1252</v>
      </c>
      <c r="M225" s="170" t="s">
        <v>2271</v>
      </c>
      <c r="N225" s="170" t="s">
        <v>1732</v>
      </c>
      <c r="P225"/>
      <c r="V225" s="133"/>
    </row>
    <row r="226" spans="1:22" x14ac:dyDescent="0.3">
      <c r="A226" s="170" t="s">
        <v>209</v>
      </c>
      <c r="B226" s="170" t="s">
        <v>916</v>
      </c>
      <c r="C226" s="170" t="s">
        <v>1448</v>
      </c>
      <c r="D226" s="170" t="s">
        <v>916</v>
      </c>
      <c r="E226" s="170" t="s">
        <v>916</v>
      </c>
      <c r="F226" s="170" t="s">
        <v>1418</v>
      </c>
      <c r="G226" s="170" t="s">
        <v>1449</v>
      </c>
      <c r="H226" s="170" t="s">
        <v>916</v>
      </c>
      <c r="I226" s="170" t="s">
        <v>916</v>
      </c>
      <c r="J226" s="170" t="s">
        <v>2804</v>
      </c>
      <c r="K226" s="170" t="s">
        <v>3328</v>
      </c>
      <c r="L226" s="170" t="s">
        <v>1314</v>
      </c>
      <c r="M226" s="170" t="s">
        <v>1285</v>
      </c>
      <c r="N226" s="170" t="s">
        <v>999</v>
      </c>
      <c r="P226"/>
      <c r="V226" s="133"/>
    </row>
    <row r="227" spans="1:22" x14ac:dyDescent="0.3">
      <c r="A227" s="170" t="s">
        <v>2126</v>
      </c>
      <c r="B227" s="170" t="s">
        <v>916</v>
      </c>
      <c r="C227" s="170" t="s">
        <v>2127</v>
      </c>
      <c r="D227" s="170" t="s">
        <v>1748</v>
      </c>
      <c r="E227" s="170" t="s">
        <v>2030</v>
      </c>
      <c r="F227" s="170" t="s">
        <v>2374</v>
      </c>
      <c r="G227" s="170" t="s">
        <v>2128</v>
      </c>
      <c r="H227" s="170" t="s">
        <v>916</v>
      </c>
      <c r="I227" s="170" t="s">
        <v>2129</v>
      </c>
      <c r="J227" s="170" t="s">
        <v>916</v>
      </c>
      <c r="K227" s="170" t="s">
        <v>916</v>
      </c>
      <c r="L227" s="170" t="s">
        <v>916</v>
      </c>
      <c r="M227" s="170" t="s">
        <v>916</v>
      </c>
      <c r="N227" s="170" t="s">
        <v>916</v>
      </c>
      <c r="P227"/>
      <c r="V227" s="133"/>
    </row>
    <row r="228" spans="1:22" x14ac:dyDescent="0.3">
      <c r="A228" s="170" t="s">
        <v>208</v>
      </c>
      <c r="B228" s="170" t="s">
        <v>916</v>
      </c>
      <c r="C228" s="170" t="s">
        <v>1733</v>
      </c>
      <c r="D228" s="170" t="s">
        <v>1734</v>
      </c>
      <c r="E228" s="170" t="s">
        <v>1735</v>
      </c>
      <c r="F228" s="170" t="s">
        <v>3439</v>
      </c>
      <c r="G228" s="170" t="s">
        <v>1734</v>
      </c>
      <c r="H228" s="170" t="s">
        <v>1736</v>
      </c>
      <c r="I228" s="170" t="s">
        <v>1737</v>
      </c>
      <c r="J228" s="170" t="s">
        <v>1596</v>
      </c>
      <c r="K228" s="170" t="s">
        <v>3440</v>
      </c>
      <c r="L228" s="170" t="s">
        <v>1442</v>
      </c>
      <c r="M228" s="170" t="s">
        <v>1153</v>
      </c>
      <c r="N228" s="170" t="s">
        <v>1064</v>
      </c>
      <c r="P228"/>
      <c r="V228" s="133"/>
    </row>
    <row r="229" spans="1:22" x14ac:dyDescent="0.3">
      <c r="A229" s="170" t="s">
        <v>203</v>
      </c>
      <c r="B229" s="170" t="s">
        <v>916</v>
      </c>
      <c r="C229" s="170" t="s">
        <v>2130</v>
      </c>
      <c r="D229" s="170" t="s">
        <v>2131</v>
      </c>
      <c r="E229" s="170" t="s">
        <v>2132</v>
      </c>
      <c r="F229" s="170" t="s">
        <v>2854</v>
      </c>
      <c r="G229" s="170" t="s">
        <v>916</v>
      </c>
      <c r="H229" s="170" t="s">
        <v>916</v>
      </c>
      <c r="I229" s="170" t="s">
        <v>916</v>
      </c>
      <c r="J229" s="170" t="s">
        <v>916</v>
      </c>
      <c r="K229" s="170" t="s">
        <v>916</v>
      </c>
      <c r="L229" s="170" t="s">
        <v>916</v>
      </c>
      <c r="M229" s="170" t="s">
        <v>916</v>
      </c>
      <c r="N229" s="170" t="s">
        <v>916</v>
      </c>
      <c r="P229"/>
      <c r="V229" s="133"/>
    </row>
    <row r="230" spans="1:22" x14ac:dyDescent="0.3">
      <c r="A230" s="170" t="s">
        <v>200</v>
      </c>
      <c r="B230" s="170" t="s">
        <v>916</v>
      </c>
      <c r="C230" s="170" t="s">
        <v>1666</v>
      </c>
      <c r="D230" s="170" t="s">
        <v>1667</v>
      </c>
      <c r="E230" s="170" t="s">
        <v>1668</v>
      </c>
      <c r="F230" s="170" t="s">
        <v>2855</v>
      </c>
      <c r="G230" s="170" t="s">
        <v>1537</v>
      </c>
      <c r="H230" s="170" t="s">
        <v>1669</v>
      </c>
      <c r="I230" s="170" t="s">
        <v>2159</v>
      </c>
      <c r="J230" s="170" t="s">
        <v>1592</v>
      </c>
      <c r="K230" s="170" t="s">
        <v>3315</v>
      </c>
      <c r="L230" s="170" t="s">
        <v>1325</v>
      </c>
      <c r="M230" s="170" t="s">
        <v>1372</v>
      </c>
      <c r="N230" s="170" t="s">
        <v>3202</v>
      </c>
      <c r="P230"/>
      <c r="V230" s="133"/>
    </row>
    <row r="231" spans="1:22" x14ac:dyDescent="0.3">
      <c r="A231" s="170" t="s">
        <v>199</v>
      </c>
      <c r="B231" s="170" t="s">
        <v>916</v>
      </c>
      <c r="C231" s="170" t="s">
        <v>1455</v>
      </c>
      <c r="D231" s="170" t="s">
        <v>1849</v>
      </c>
      <c r="E231" s="170" t="s">
        <v>1850</v>
      </c>
      <c r="F231" s="170" t="s">
        <v>3484</v>
      </c>
      <c r="G231" s="170" t="s">
        <v>1851</v>
      </c>
      <c r="H231" s="170" t="s">
        <v>1852</v>
      </c>
      <c r="I231" s="170" t="s">
        <v>1853</v>
      </c>
      <c r="J231" s="170" t="s">
        <v>3485</v>
      </c>
      <c r="K231" s="170" t="s">
        <v>916</v>
      </c>
      <c r="L231" s="170" t="s">
        <v>1170</v>
      </c>
      <c r="M231" s="170" t="s">
        <v>916</v>
      </c>
      <c r="N231" s="170" t="s">
        <v>2997</v>
      </c>
      <c r="P231"/>
      <c r="V231" s="133"/>
    </row>
    <row r="232" spans="1:22" x14ac:dyDescent="0.3">
      <c r="A232" s="170" t="s">
        <v>197</v>
      </c>
      <c r="B232" s="170" t="s">
        <v>916</v>
      </c>
      <c r="C232" s="170" t="s">
        <v>1707</v>
      </c>
      <c r="D232" s="170" t="s">
        <v>1780</v>
      </c>
      <c r="E232" s="170" t="s">
        <v>1780</v>
      </c>
      <c r="F232" s="170" t="s">
        <v>1428</v>
      </c>
      <c r="G232" s="170" t="s">
        <v>1797</v>
      </c>
      <c r="H232" s="170" t="s">
        <v>1615</v>
      </c>
      <c r="I232" s="170" t="s">
        <v>1615</v>
      </c>
      <c r="J232" s="170" t="s">
        <v>2078</v>
      </c>
      <c r="K232" s="170" t="s">
        <v>3466</v>
      </c>
      <c r="L232" s="170" t="s">
        <v>1678</v>
      </c>
      <c r="M232" s="170" t="s">
        <v>1225</v>
      </c>
      <c r="N232" s="170" t="s">
        <v>3467</v>
      </c>
      <c r="P232"/>
      <c r="V232" s="133"/>
    </row>
    <row r="233" spans="1:22" x14ac:dyDescent="0.3">
      <c r="A233" s="170" t="s">
        <v>192</v>
      </c>
      <c r="B233" s="170" t="s">
        <v>916</v>
      </c>
      <c r="C233" s="170" t="s">
        <v>1869</v>
      </c>
      <c r="D233" s="170" t="s">
        <v>1870</v>
      </c>
      <c r="E233" s="170" t="s">
        <v>1650</v>
      </c>
      <c r="F233" s="170" t="s">
        <v>1871</v>
      </c>
      <c r="G233" s="170" t="s">
        <v>1872</v>
      </c>
      <c r="H233" s="170" t="s">
        <v>1754</v>
      </c>
      <c r="I233" s="170" t="s">
        <v>916</v>
      </c>
      <c r="J233" s="170" t="s">
        <v>916</v>
      </c>
      <c r="K233" s="170" t="s">
        <v>916</v>
      </c>
      <c r="L233" s="170" t="s">
        <v>916</v>
      </c>
      <c r="M233" s="170" t="s">
        <v>916</v>
      </c>
      <c r="N233" s="170" t="s">
        <v>916</v>
      </c>
      <c r="P233"/>
      <c r="V233" s="133"/>
    </row>
    <row r="234" spans="1:22" x14ac:dyDescent="0.3">
      <c r="A234" s="170" t="s">
        <v>862</v>
      </c>
      <c r="B234" s="170" t="s">
        <v>916</v>
      </c>
      <c r="C234" s="170" t="s">
        <v>916</v>
      </c>
      <c r="D234" s="170" t="s">
        <v>916</v>
      </c>
      <c r="E234" s="170" t="s">
        <v>2160</v>
      </c>
      <c r="F234" s="170" t="s">
        <v>3405</v>
      </c>
      <c r="G234" s="170" t="s">
        <v>916</v>
      </c>
      <c r="H234" s="170" t="s">
        <v>916</v>
      </c>
      <c r="I234" s="170" t="s">
        <v>2161</v>
      </c>
      <c r="J234" s="170" t="s">
        <v>3406</v>
      </c>
      <c r="K234" s="170" t="s">
        <v>2297</v>
      </c>
      <c r="L234" s="170" t="s">
        <v>1204</v>
      </c>
      <c r="M234" s="170" t="s">
        <v>1225</v>
      </c>
      <c r="N234" s="170" t="s">
        <v>3407</v>
      </c>
      <c r="P234"/>
      <c r="V234" s="133"/>
    </row>
    <row r="235" spans="1:22" x14ac:dyDescent="0.3">
      <c r="A235" s="170" t="s">
        <v>188</v>
      </c>
      <c r="B235" s="170" t="s">
        <v>916</v>
      </c>
      <c r="C235" s="170" t="s">
        <v>1254</v>
      </c>
      <c r="D235" s="170" t="s">
        <v>1255</v>
      </c>
      <c r="E235" s="170" t="s">
        <v>1256</v>
      </c>
      <c r="F235" s="170" t="s">
        <v>3271</v>
      </c>
      <c r="G235" s="170" t="s">
        <v>1257</v>
      </c>
      <c r="H235" s="170" t="s">
        <v>1258</v>
      </c>
      <c r="I235" s="170" t="s">
        <v>1246</v>
      </c>
      <c r="J235" s="170" t="s">
        <v>3272</v>
      </c>
      <c r="K235" s="170" t="s">
        <v>3273</v>
      </c>
      <c r="L235" s="170" t="s">
        <v>1260</v>
      </c>
      <c r="M235" s="170" t="s">
        <v>2950</v>
      </c>
      <c r="N235" s="170" t="s">
        <v>2257</v>
      </c>
      <c r="P235"/>
      <c r="V235" s="133"/>
    </row>
    <row r="236" spans="1:22" x14ac:dyDescent="0.3">
      <c r="A236" s="170" t="s">
        <v>186</v>
      </c>
      <c r="B236" s="170" t="s">
        <v>916</v>
      </c>
      <c r="C236" s="170" t="s">
        <v>1446</v>
      </c>
      <c r="D236" s="170" t="s">
        <v>916</v>
      </c>
      <c r="E236" s="170" t="s">
        <v>1670</v>
      </c>
      <c r="F236" s="170" t="s">
        <v>916</v>
      </c>
      <c r="G236" s="170" t="s">
        <v>916</v>
      </c>
      <c r="H236" s="170" t="s">
        <v>916</v>
      </c>
      <c r="I236" s="170" t="s">
        <v>916</v>
      </c>
      <c r="J236" s="170" t="s">
        <v>916</v>
      </c>
      <c r="K236" s="170" t="s">
        <v>916</v>
      </c>
      <c r="L236" s="170" t="s">
        <v>916</v>
      </c>
      <c r="M236" s="170" t="s">
        <v>916</v>
      </c>
      <c r="N236" s="170" t="s">
        <v>916</v>
      </c>
      <c r="P236"/>
      <c r="V236" s="133"/>
    </row>
    <row r="237" spans="1:22" x14ac:dyDescent="0.3">
      <c r="A237" s="170" t="s">
        <v>185</v>
      </c>
      <c r="B237" s="170" t="s">
        <v>916</v>
      </c>
      <c r="C237" s="170" t="s">
        <v>1738</v>
      </c>
      <c r="D237" s="170" t="s">
        <v>1739</v>
      </c>
      <c r="E237" s="170" t="s">
        <v>1606</v>
      </c>
      <c r="F237" s="170" t="s">
        <v>3441</v>
      </c>
      <c r="G237" s="170" t="s">
        <v>1740</v>
      </c>
      <c r="H237" s="170" t="s">
        <v>1572</v>
      </c>
      <c r="I237" s="170" t="s">
        <v>1741</v>
      </c>
      <c r="J237" s="170" t="s">
        <v>2319</v>
      </c>
      <c r="K237" s="170" t="s">
        <v>3442</v>
      </c>
      <c r="L237" s="170" t="s">
        <v>1199</v>
      </c>
      <c r="M237" s="170" t="s">
        <v>1488</v>
      </c>
      <c r="N237" s="170" t="s">
        <v>1078</v>
      </c>
      <c r="P237"/>
      <c r="V237" s="133"/>
    </row>
    <row r="238" spans="1:22" x14ac:dyDescent="0.3">
      <c r="A238" s="170" t="s">
        <v>177</v>
      </c>
      <c r="B238" s="170" t="s">
        <v>916</v>
      </c>
      <c r="C238" s="170" t="s">
        <v>1623</v>
      </c>
      <c r="D238" s="170" t="s">
        <v>2001</v>
      </c>
      <c r="E238" s="170" t="s">
        <v>2362</v>
      </c>
      <c r="F238" s="170" t="s">
        <v>1902</v>
      </c>
      <c r="G238" s="170" t="s">
        <v>1739</v>
      </c>
      <c r="H238" s="170" t="s">
        <v>2063</v>
      </c>
      <c r="I238" s="170" t="s">
        <v>2064</v>
      </c>
      <c r="J238" s="170" t="s">
        <v>2064</v>
      </c>
      <c r="K238" s="170" t="s">
        <v>916</v>
      </c>
      <c r="L238" s="170" t="s">
        <v>916</v>
      </c>
      <c r="M238" s="170" t="s">
        <v>916</v>
      </c>
      <c r="N238" s="170" t="s">
        <v>916</v>
      </c>
      <c r="P238"/>
      <c r="V238" s="133"/>
    </row>
    <row r="239" spans="1:22" x14ac:dyDescent="0.3">
      <c r="A239" s="170" t="s">
        <v>168</v>
      </c>
      <c r="B239" s="170" t="s">
        <v>916</v>
      </c>
      <c r="C239" s="170" t="s">
        <v>1387</v>
      </c>
      <c r="D239" s="170" t="s">
        <v>1388</v>
      </c>
      <c r="E239" s="170" t="s">
        <v>1389</v>
      </c>
      <c r="F239" s="170" t="s">
        <v>1470</v>
      </c>
      <c r="G239" s="170" t="s">
        <v>1390</v>
      </c>
      <c r="H239" s="170" t="s">
        <v>1391</v>
      </c>
      <c r="I239" s="170" t="s">
        <v>1392</v>
      </c>
      <c r="J239" s="170" t="s">
        <v>2277</v>
      </c>
      <c r="K239" s="170" t="s">
        <v>3316</v>
      </c>
      <c r="L239" s="170" t="s">
        <v>1285</v>
      </c>
      <c r="M239" s="170" t="s">
        <v>1314</v>
      </c>
      <c r="N239" s="170" t="s">
        <v>3317</v>
      </c>
      <c r="P239"/>
      <c r="V239" s="133"/>
    </row>
    <row r="240" spans="1:22" x14ac:dyDescent="0.3">
      <c r="A240" s="170" t="s">
        <v>166</v>
      </c>
      <c r="B240" s="170" t="s">
        <v>916</v>
      </c>
      <c r="C240" s="170" t="s">
        <v>1563</v>
      </c>
      <c r="D240" s="170" t="s">
        <v>1564</v>
      </c>
      <c r="E240" s="170" t="s">
        <v>2307</v>
      </c>
      <c r="F240" s="170" t="s">
        <v>2977</v>
      </c>
      <c r="G240" s="170" t="s">
        <v>1565</v>
      </c>
      <c r="H240" s="170" t="s">
        <v>1566</v>
      </c>
      <c r="I240" s="170" t="s">
        <v>2308</v>
      </c>
      <c r="J240" s="170" t="s">
        <v>2308</v>
      </c>
      <c r="K240" s="170" t="s">
        <v>3377</v>
      </c>
      <c r="L240" s="170" t="s">
        <v>1187</v>
      </c>
      <c r="M240" s="170" t="s">
        <v>1427</v>
      </c>
      <c r="N240" s="170" t="s">
        <v>2978</v>
      </c>
      <c r="O240" s="133">
        <v>5</v>
      </c>
      <c r="P240"/>
      <c r="V240" s="133"/>
    </row>
    <row r="241" spans="1:22" x14ac:dyDescent="0.3">
      <c r="A241" s="170" t="s">
        <v>160</v>
      </c>
      <c r="B241" s="170" t="s">
        <v>916</v>
      </c>
      <c r="C241" s="170" t="s">
        <v>1393</v>
      </c>
      <c r="D241" s="170" t="s">
        <v>1394</v>
      </c>
      <c r="E241" s="170" t="s">
        <v>1395</v>
      </c>
      <c r="F241" s="170" t="s">
        <v>3318</v>
      </c>
      <c r="G241" s="170" t="s">
        <v>1396</v>
      </c>
      <c r="H241" s="170" t="s">
        <v>916</v>
      </c>
      <c r="I241" s="170" t="s">
        <v>1397</v>
      </c>
      <c r="J241" s="170" t="s">
        <v>2279</v>
      </c>
      <c r="K241" s="170" t="s">
        <v>2967</v>
      </c>
      <c r="L241" s="170" t="s">
        <v>1225</v>
      </c>
      <c r="M241" s="170" t="s">
        <v>1183</v>
      </c>
      <c r="N241" s="170" t="s">
        <v>990</v>
      </c>
      <c r="P241"/>
      <c r="V241" s="133"/>
    </row>
    <row r="242" spans="1:22" x14ac:dyDescent="0.3">
      <c r="A242" s="170" t="s">
        <v>159</v>
      </c>
      <c r="B242" s="170" t="s">
        <v>916</v>
      </c>
      <c r="C242" s="170" t="s">
        <v>1567</v>
      </c>
      <c r="D242" s="170" t="s">
        <v>1568</v>
      </c>
      <c r="E242" s="170" t="s">
        <v>1569</v>
      </c>
      <c r="F242" s="170" t="s">
        <v>1568</v>
      </c>
      <c r="G242" s="170" t="s">
        <v>1570</v>
      </c>
      <c r="H242" s="170" t="s">
        <v>1571</v>
      </c>
      <c r="I242" s="170" t="s">
        <v>1571</v>
      </c>
      <c r="J242" s="170" t="s">
        <v>2810</v>
      </c>
      <c r="K242" s="170" t="s">
        <v>2144</v>
      </c>
      <c r="L242" s="170" t="s">
        <v>1182</v>
      </c>
      <c r="M242" s="170" t="s">
        <v>1233</v>
      </c>
      <c r="N242" s="170" t="s">
        <v>3188</v>
      </c>
      <c r="P242"/>
      <c r="V242" s="133"/>
    </row>
    <row r="243" spans="1:22" x14ac:dyDescent="0.3">
      <c r="A243" s="170" t="s">
        <v>154</v>
      </c>
      <c r="B243" s="170" t="s">
        <v>916</v>
      </c>
      <c r="C243" s="170" t="s">
        <v>1874</v>
      </c>
      <c r="D243" s="170" t="s">
        <v>1205</v>
      </c>
      <c r="E243" s="170" t="s">
        <v>1205</v>
      </c>
      <c r="F243" s="170" t="s">
        <v>2334</v>
      </c>
      <c r="G243" s="170" t="s">
        <v>1875</v>
      </c>
      <c r="H243" s="170" t="s">
        <v>1876</v>
      </c>
      <c r="I243" s="170" t="s">
        <v>1877</v>
      </c>
      <c r="J243" s="170" t="s">
        <v>2335</v>
      </c>
      <c r="K243" s="170" t="s">
        <v>3490</v>
      </c>
      <c r="L243" s="170" t="s">
        <v>2878</v>
      </c>
      <c r="M243" s="170" t="s">
        <v>1433</v>
      </c>
      <c r="N243" s="170" t="s">
        <v>3491</v>
      </c>
      <c r="P243"/>
      <c r="V243" s="133"/>
    </row>
    <row r="244" spans="1:22" x14ac:dyDescent="0.3">
      <c r="A244" s="170" t="s">
        <v>1132</v>
      </c>
      <c r="B244" s="170" t="s">
        <v>916</v>
      </c>
      <c r="C244" s="170" t="s">
        <v>1854</v>
      </c>
      <c r="D244" s="170" t="s">
        <v>1855</v>
      </c>
      <c r="E244" s="170" t="s">
        <v>1855</v>
      </c>
      <c r="F244" s="170" t="s">
        <v>3486</v>
      </c>
      <c r="G244" s="170" t="s">
        <v>1856</v>
      </c>
      <c r="H244" s="170" t="s">
        <v>1857</v>
      </c>
      <c r="I244" s="170" t="s">
        <v>1858</v>
      </c>
      <c r="J244" s="170" t="s">
        <v>2331</v>
      </c>
      <c r="K244" s="170" t="s">
        <v>3487</v>
      </c>
      <c r="L244" s="170" t="s">
        <v>1146</v>
      </c>
      <c r="M244" s="170" t="s">
        <v>916</v>
      </c>
      <c r="N244" s="170" t="s">
        <v>1057</v>
      </c>
      <c r="P244"/>
      <c r="V244" s="133"/>
    </row>
    <row r="245" spans="1:22" x14ac:dyDescent="0.3">
      <c r="A245" s="170" t="s">
        <v>146</v>
      </c>
      <c r="B245" s="170" t="s">
        <v>916</v>
      </c>
      <c r="C245" s="170" t="s">
        <v>1572</v>
      </c>
      <c r="D245" s="170" t="s">
        <v>1573</v>
      </c>
      <c r="E245" s="170" t="s">
        <v>1574</v>
      </c>
      <c r="F245" s="170" t="s">
        <v>1574</v>
      </c>
      <c r="G245" s="170" t="s">
        <v>1573</v>
      </c>
      <c r="H245" s="170" t="s">
        <v>916</v>
      </c>
      <c r="I245" s="170" t="s">
        <v>1575</v>
      </c>
      <c r="J245" s="170" t="s">
        <v>1575</v>
      </c>
      <c r="K245" s="170" t="s">
        <v>916</v>
      </c>
      <c r="L245" s="170" t="s">
        <v>916</v>
      </c>
      <c r="M245" s="170" t="s">
        <v>916</v>
      </c>
      <c r="N245" s="170" t="s">
        <v>916</v>
      </c>
      <c r="P245"/>
      <c r="V245" s="133"/>
    </row>
    <row r="246" spans="1:22" x14ac:dyDescent="0.3">
      <c r="A246" s="170" t="s">
        <v>143</v>
      </c>
      <c r="B246" s="170" t="s">
        <v>916</v>
      </c>
      <c r="C246" s="170" t="s">
        <v>1800</v>
      </c>
      <c r="D246" s="170" t="s">
        <v>1801</v>
      </c>
      <c r="E246" s="170" t="s">
        <v>916</v>
      </c>
      <c r="F246" s="170" t="s">
        <v>916</v>
      </c>
      <c r="G246" s="170" t="s">
        <v>1801</v>
      </c>
      <c r="H246" s="170" t="s">
        <v>916</v>
      </c>
      <c r="I246" s="170" t="s">
        <v>916</v>
      </c>
      <c r="J246" s="170" t="s">
        <v>916</v>
      </c>
      <c r="K246" s="170" t="s">
        <v>916</v>
      </c>
      <c r="L246" s="170" t="s">
        <v>916</v>
      </c>
      <c r="M246" s="170" t="s">
        <v>916</v>
      </c>
      <c r="N246" s="170" t="s">
        <v>916</v>
      </c>
      <c r="P246"/>
      <c r="V246" s="133"/>
    </row>
    <row r="247" spans="1:22" x14ac:dyDescent="0.3">
      <c r="A247" s="170" t="s">
        <v>141</v>
      </c>
      <c r="B247" s="170" t="s">
        <v>916</v>
      </c>
      <c r="C247" s="170" t="s">
        <v>1443</v>
      </c>
      <c r="D247" s="170" t="s">
        <v>916</v>
      </c>
      <c r="E247" s="170" t="s">
        <v>916</v>
      </c>
      <c r="F247" s="170" t="s">
        <v>916</v>
      </c>
      <c r="G247" s="170" t="s">
        <v>916</v>
      </c>
      <c r="H247" s="170" t="s">
        <v>916</v>
      </c>
      <c r="I247" s="170" t="s">
        <v>916</v>
      </c>
      <c r="J247" s="170" t="s">
        <v>916</v>
      </c>
      <c r="K247" s="170" t="s">
        <v>916</v>
      </c>
      <c r="L247" s="170" t="s">
        <v>916</v>
      </c>
      <c r="M247" s="170" t="s">
        <v>916</v>
      </c>
      <c r="N247" s="170" t="s">
        <v>916</v>
      </c>
      <c r="P247"/>
      <c r="V247" s="133"/>
    </row>
    <row r="248" spans="1:22" x14ac:dyDescent="0.3">
      <c r="A248" s="170" t="s">
        <v>140</v>
      </c>
      <c r="B248" s="170" t="s">
        <v>916</v>
      </c>
      <c r="C248" s="170" t="s">
        <v>916</v>
      </c>
      <c r="D248" s="170" t="s">
        <v>916</v>
      </c>
      <c r="E248" s="170" t="s">
        <v>2133</v>
      </c>
      <c r="F248" s="170" t="s">
        <v>3593</v>
      </c>
      <c r="G248" s="170" t="s">
        <v>916</v>
      </c>
      <c r="H248" s="170" t="s">
        <v>916</v>
      </c>
      <c r="I248" s="170" t="s">
        <v>2044</v>
      </c>
      <c r="J248" s="170" t="s">
        <v>3594</v>
      </c>
      <c r="K248" s="170" t="s">
        <v>916</v>
      </c>
      <c r="L248" s="170" t="s">
        <v>916</v>
      </c>
      <c r="M248" s="170" t="s">
        <v>916</v>
      </c>
      <c r="N248" s="170" t="s">
        <v>916</v>
      </c>
      <c r="O248" s="133">
        <v>4.3</v>
      </c>
      <c r="P248"/>
      <c r="V248" s="133"/>
    </row>
    <row r="249" spans="1:22" x14ac:dyDescent="0.3">
      <c r="A249" s="170" t="s">
        <v>865</v>
      </c>
      <c r="B249" s="170" t="s">
        <v>916</v>
      </c>
      <c r="C249" s="170" t="s">
        <v>916</v>
      </c>
      <c r="D249" s="170" t="s">
        <v>916</v>
      </c>
      <c r="E249" s="170" t="s">
        <v>916</v>
      </c>
      <c r="F249" s="170" t="s">
        <v>3274</v>
      </c>
      <c r="G249" s="170" t="s">
        <v>916</v>
      </c>
      <c r="H249" s="170" t="s">
        <v>916</v>
      </c>
      <c r="I249" s="170" t="s">
        <v>916</v>
      </c>
      <c r="J249" s="170" t="s">
        <v>3275</v>
      </c>
      <c r="K249" s="170" t="s">
        <v>2856</v>
      </c>
      <c r="L249" s="170" t="s">
        <v>1217</v>
      </c>
      <c r="M249" s="170" t="s">
        <v>2789</v>
      </c>
      <c r="N249" s="170" t="s">
        <v>926</v>
      </c>
      <c r="P249"/>
      <c r="V249" s="133"/>
    </row>
    <row r="250" spans="1:22" x14ac:dyDescent="0.3">
      <c r="A250" s="170" t="s">
        <v>139</v>
      </c>
      <c r="B250" s="170" t="s">
        <v>916</v>
      </c>
      <c r="C250" s="170" t="s">
        <v>1450</v>
      </c>
      <c r="D250" s="170" t="s">
        <v>1451</v>
      </c>
      <c r="E250" s="170" t="s">
        <v>1451</v>
      </c>
      <c r="F250" s="170" t="s">
        <v>916</v>
      </c>
      <c r="G250" s="170" t="s">
        <v>1452</v>
      </c>
      <c r="H250" s="170" t="s">
        <v>916</v>
      </c>
      <c r="I250" s="170" t="s">
        <v>916</v>
      </c>
      <c r="J250" s="170" t="s">
        <v>916</v>
      </c>
      <c r="K250" s="170" t="s">
        <v>916</v>
      </c>
      <c r="L250" s="170" t="s">
        <v>916</v>
      </c>
      <c r="M250" s="170" t="s">
        <v>916</v>
      </c>
      <c r="N250" s="170" t="s">
        <v>916</v>
      </c>
      <c r="P250"/>
      <c r="V250" s="133"/>
    </row>
    <row r="251" spans="1:22" x14ac:dyDescent="0.3">
      <c r="A251" s="170" t="s">
        <v>136</v>
      </c>
      <c r="B251" s="170" t="s">
        <v>916</v>
      </c>
      <c r="C251" s="170" t="s">
        <v>1576</v>
      </c>
      <c r="D251" s="170" t="s">
        <v>1577</v>
      </c>
      <c r="E251" s="170" t="s">
        <v>2309</v>
      </c>
      <c r="F251" s="170" t="s">
        <v>2811</v>
      </c>
      <c r="G251" s="170" t="s">
        <v>1578</v>
      </c>
      <c r="H251" s="170" t="s">
        <v>1579</v>
      </c>
      <c r="I251" s="170" t="s">
        <v>1580</v>
      </c>
      <c r="J251" s="170" t="s">
        <v>2812</v>
      </c>
      <c r="K251" s="170" t="s">
        <v>3365</v>
      </c>
      <c r="L251" s="170" t="s">
        <v>1201</v>
      </c>
      <c r="M251" s="170" t="s">
        <v>1346</v>
      </c>
      <c r="N251" s="170" t="s">
        <v>3378</v>
      </c>
      <c r="O251" s="133">
        <v>2.1</v>
      </c>
      <c r="P251"/>
      <c r="V251" s="133"/>
    </row>
    <row r="252" spans="1:22" x14ac:dyDescent="0.3">
      <c r="A252" s="170" t="s">
        <v>135</v>
      </c>
      <c r="B252" s="170" t="s">
        <v>916</v>
      </c>
      <c r="C252" s="170" t="s">
        <v>1742</v>
      </c>
      <c r="D252" s="170" t="s">
        <v>1743</v>
      </c>
      <c r="E252" s="170" t="s">
        <v>2320</v>
      </c>
      <c r="F252" s="170" t="s">
        <v>3443</v>
      </c>
      <c r="G252" s="170" t="s">
        <v>1744</v>
      </c>
      <c r="H252" s="170" t="s">
        <v>1745</v>
      </c>
      <c r="I252" s="170" t="s">
        <v>2321</v>
      </c>
      <c r="J252" s="170" t="s">
        <v>3444</v>
      </c>
      <c r="K252" s="170" t="s">
        <v>2964</v>
      </c>
      <c r="L252" s="170" t="s">
        <v>1270</v>
      </c>
      <c r="M252" s="170" t="s">
        <v>3256</v>
      </c>
      <c r="N252" s="170" t="s">
        <v>3445</v>
      </c>
      <c r="P252"/>
      <c r="V252" s="133"/>
    </row>
    <row r="253" spans="1:22" x14ac:dyDescent="0.3">
      <c r="A253" s="170" t="s">
        <v>132</v>
      </c>
      <c r="B253" s="170" t="s">
        <v>916</v>
      </c>
      <c r="C253" s="170" t="s">
        <v>1746</v>
      </c>
      <c r="D253" s="170" t="s">
        <v>1165</v>
      </c>
      <c r="E253" s="170" t="s">
        <v>1747</v>
      </c>
      <c r="F253" s="170" t="s">
        <v>1747</v>
      </c>
      <c r="G253" s="170" t="s">
        <v>1749</v>
      </c>
      <c r="H253" s="170" t="s">
        <v>1750</v>
      </c>
      <c r="I253" s="170" t="s">
        <v>2322</v>
      </c>
      <c r="J253" s="170" t="s">
        <v>2322</v>
      </c>
      <c r="K253" s="170" t="s">
        <v>3446</v>
      </c>
      <c r="L253" s="170" t="s">
        <v>1153</v>
      </c>
      <c r="M253" s="170" t="s">
        <v>1298</v>
      </c>
      <c r="N253" s="170" t="s">
        <v>3447</v>
      </c>
      <c r="O253" s="133">
        <v>8.1999999999999993</v>
      </c>
      <c r="P253"/>
      <c r="V253" s="133"/>
    </row>
    <row r="254" spans="1:22" x14ac:dyDescent="0.3">
      <c r="A254" s="170" t="s">
        <v>129</v>
      </c>
      <c r="B254" s="170" t="s">
        <v>916</v>
      </c>
      <c r="C254" s="170" t="s">
        <v>916</v>
      </c>
      <c r="D254" s="170" t="s">
        <v>1160</v>
      </c>
      <c r="E254" s="170" t="s">
        <v>1161</v>
      </c>
      <c r="F254" s="170" t="s">
        <v>1161</v>
      </c>
      <c r="G254" s="170" t="s">
        <v>916</v>
      </c>
      <c r="H254" s="170" t="s">
        <v>1162</v>
      </c>
      <c r="I254" s="170" t="s">
        <v>1163</v>
      </c>
      <c r="J254" s="170" t="s">
        <v>2112</v>
      </c>
      <c r="K254" s="170" t="s">
        <v>916</v>
      </c>
      <c r="L254" s="170" t="s">
        <v>916</v>
      </c>
      <c r="M254" s="170" t="s">
        <v>916</v>
      </c>
      <c r="N254" s="170" t="s">
        <v>916</v>
      </c>
      <c r="P254"/>
      <c r="V254" s="133"/>
    </row>
    <row r="255" spans="1:22" x14ac:dyDescent="0.3">
      <c r="A255" s="170" t="s">
        <v>119</v>
      </c>
      <c r="B255" s="170" t="s">
        <v>916</v>
      </c>
      <c r="C255" s="170" t="s">
        <v>1447</v>
      </c>
      <c r="D255" s="170" t="s">
        <v>1454</v>
      </c>
      <c r="E255" s="170" t="s">
        <v>1455</v>
      </c>
      <c r="F255" s="170" t="s">
        <v>1456</v>
      </c>
      <c r="G255" s="170" t="s">
        <v>1457</v>
      </c>
      <c r="H255" s="170" t="s">
        <v>1458</v>
      </c>
      <c r="I255" s="170" t="s">
        <v>916</v>
      </c>
      <c r="J255" s="170" t="s">
        <v>916</v>
      </c>
      <c r="K255" s="170" t="s">
        <v>916</v>
      </c>
      <c r="L255" s="170" t="s">
        <v>916</v>
      </c>
      <c r="M255" s="170" t="s">
        <v>916</v>
      </c>
      <c r="N255" s="170" t="s">
        <v>916</v>
      </c>
      <c r="P255"/>
      <c r="V255" s="133"/>
    </row>
    <row r="256" spans="1:22" x14ac:dyDescent="0.3">
      <c r="A256" s="170" t="s">
        <v>111</v>
      </c>
      <c r="B256" s="170" t="s">
        <v>916</v>
      </c>
      <c r="C256" s="170" t="s">
        <v>1899</v>
      </c>
      <c r="D256" s="170" t="s">
        <v>1900</v>
      </c>
      <c r="E256" s="170" t="s">
        <v>1901</v>
      </c>
      <c r="F256" s="170" t="s">
        <v>1838</v>
      </c>
      <c r="G256" s="170" t="s">
        <v>1838</v>
      </c>
      <c r="H256" s="170" t="s">
        <v>1902</v>
      </c>
      <c r="I256" s="170" t="s">
        <v>1903</v>
      </c>
      <c r="J256" s="170" t="s">
        <v>3504</v>
      </c>
      <c r="K256" s="170" t="s">
        <v>916</v>
      </c>
      <c r="L256" s="170" t="s">
        <v>916</v>
      </c>
      <c r="M256" s="170" t="s">
        <v>916</v>
      </c>
      <c r="N256" s="170" t="s">
        <v>916</v>
      </c>
      <c r="O256" s="133">
        <v>5</v>
      </c>
      <c r="P256"/>
      <c r="V256" s="133"/>
    </row>
    <row r="257" spans="1:22" x14ac:dyDescent="0.3">
      <c r="A257" s="170" t="s">
        <v>106</v>
      </c>
      <c r="B257" s="170" t="s">
        <v>916</v>
      </c>
      <c r="C257" s="170" t="s">
        <v>1893</v>
      </c>
      <c r="D257" s="170" t="s">
        <v>1598</v>
      </c>
      <c r="E257" s="170" t="s">
        <v>1701</v>
      </c>
      <c r="F257" s="170" t="s">
        <v>1502</v>
      </c>
      <c r="G257" s="170" t="s">
        <v>1894</v>
      </c>
      <c r="H257" s="170" t="s">
        <v>1582</v>
      </c>
      <c r="I257" s="170" t="s">
        <v>2169</v>
      </c>
      <c r="J257" s="170" t="s">
        <v>2347</v>
      </c>
      <c r="K257" s="170" t="s">
        <v>3501</v>
      </c>
      <c r="L257" s="170" t="s">
        <v>1678</v>
      </c>
      <c r="M257" s="170" t="s">
        <v>2821</v>
      </c>
      <c r="N257" s="170" t="s">
        <v>3160</v>
      </c>
      <c r="P257"/>
      <c r="V257" s="133"/>
    </row>
    <row r="258" spans="1:22" x14ac:dyDescent="0.3">
      <c r="A258" s="170" t="s">
        <v>105</v>
      </c>
      <c r="B258" s="170" t="s">
        <v>916</v>
      </c>
      <c r="C258" s="170" t="s">
        <v>1436</v>
      </c>
      <c r="D258" s="170" t="s">
        <v>916</v>
      </c>
      <c r="E258" s="170" t="s">
        <v>1798</v>
      </c>
      <c r="F258" s="170" t="s">
        <v>1695</v>
      </c>
      <c r="G258" s="170" t="s">
        <v>916</v>
      </c>
      <c r="H258" s="170" t="s">
        <v>916</v>
      </c>
      <c r="I258" s="170" t="s">
        <v>916</v>
      </c>
      <c r="J258" s="170" t="s">
        <v>1617</v>
      </c>
      <c r="K258" s="170" t="s">
        <v>916</v>
      </c>
      <c r="L258" s="170" t="s">
        <v>916</v>
      </c>
      <c r="M258" s="170" t="s">
        <v>916</v>
      </c>
      <c r="N258" s="170" t="s">
        <v>916</v>
      </c>
      <c r="P258"/>
      <c r="V258" s="133"/>
    </row>
    <row r="259" spans="1:22" x14ac:dyDescent="0.3">
      <c r="A259" s="170" t="s">
        <v>102</v>
      </c>
      <c r="B259" s="170" t="s">
        <v>916</v>
      </c>
      <c r="C259" s="170" t="s">
        <v>1398</v>
      </c>
      <c r="D259" s="170" t="s">
        <v>916</v>
      </c>
      <c r="E259" s="170" t="s">
        <v>916</v>
      </c>
      <c r="F259" s="170" t="s">
        <v>916</v>
      </c>
      <c r="G259" s="170" t="s">
        <v>916</v>
      </c>
      <c r="H259" s="170" t="s">
        <v>916</v>
      </c>
      <c r="I259" s="170" t="s">
        <v>916</v>
      </c>
      <c r="J259" s="170" t="s">
        <v>916</v>
      </c>
      <c r="K259" s="170" t="s">
        <v>916</v>
      </c>
      <c r="L259" s="170" t="s">
        <v>916</v>
      </c>
      <c r="M259" s="170" t="s">
        <v>916</v>
      </c>
      <c r="N259" s="170" t="s">
        <v>916</v>
      </c>
      <c r="R259"/>
      <c r="V259" s="133"/>
    </row>
    <row r="260" spans="1:22" x14ac:dyDescent="0.3">
      <c r="A260" s="170" t="s">
        <v>99</v>
      </c>
      <c r="B260" s="170" t="s">
        <v>916</v>
      </c>
      <c r="C260" s="170" t="s">
        <v>2078</v>
      </c>
      <c r="D260" s="170" t="s">
        <v>916</v>
      </c>
      <c r="E260" s="170" t="s">
        <v>916</v>
      </c>
      <c r="F260" s="170" t="s">
        <v>916</v>
      </c>
      <c r="G260" s="170" t="s">
        <v>916</v>
      </c>
      <c r="H260" s="170" t="s">
        <v>916</v>
      </c>
      <c r="I260" s="170" t="s">
        <v>916</v>
      </c>
      <c r="J260" s="170" t="s">
        <v>916</v>
      </c>
      <c r="K260" s="170" t="s">
        <v>916</v>
      </c>
      <c r="L260" s="170" t="s">
        <v>916</v>
      </c>
      <c r="M260" s="170" t="s">
        <v>916</v>
      </c>
      <c r="N260" s="170" t="s">
        <v>916</v>
      </c>
    </row>
    <row r="261" spans="1:22" x14ac:dyDescent="0.3">
      <c r="A261" s="170" t="s">
        <v>94</v>
      </c>
      <c r="B261" s="170" t="s">
        <v>916</v>
      </c>
      <c r="C261" s="170" t="s">
        <v>2058</v>
      </c>
      <c r="D261" s="170" t="s">
        <v>2059</v>
      </c>
      <c r="E261" s="170" t="s">
        <v>2360</v>
      </c>
      <c r="F261" s="170" t="s">
        <v>3548</v>
      </c>
      <c r="G261" s="170" t="s">
        <v>2060</v>
      </c>
      <c r="H261" s="170" t="s">
        <v>2061</v>
      </c>
      <c r="I261" s="170" t="s">
        <v>2361</v>
      </c>
      <c r="J261" s="170" t="s">
        <v>3556</v>
      </c>
      <c r="K261" s="170" t="s">
        <v>3557</v>
      </c>
      <c r="L261" s="170" t="s">
        <v>1314</v>
      </c>
      <c r="M261" s="170" t="s">
        <v>2150</v>
      </c>
      <c r="N261" s="170" t="s">
        <v>3376</v>
      </c>
    </row>
    <row r="262" spans="1:22" x14ac:dyDescent="0.3">
      <c r="A262" s="170" t="s">
        <v>1936</v>
      </c>
      <c r="B262" s="170" t="s">
        <v>916</v>
      </c>
      <c r="C262" s="170" t="s">
        <v>1937</v>
      </c>
      <c r="D262" s="170" t="s">
        <v>1938</v>
      </c>
      <c r="E262" s="170" t="s">
        <v>1938</v>
      </c>
      <c r="F262" s="170" t="s">
        <v>2840</v>
      </c>
      <c r="G262" s="170" t="s">
        <v>1939</v>
      </c>
      <c r="H262" s="170" t="s">
        <v>1940</v>
      </c>
      <c r="I262" s="170" t="s">
        <v>2171</v>
      </c>
      <c r="J262" s="170" t="s">
        <v>2841</v>
      </c>
      <c r="K262" s="170" t="s">
        <v>3521</v>
      </c>
      <c r="L262" s="170" t="s">
        <v>1488</v>
      </c>
      <c r="M262" s="170" t="s">
        <v>1553</v>
      </c>
      <c r="N262" s="170" t="s">
        <v>2842</v>
      </c>
    </row>
    <row r="263" spans="1:22" x14ac:dyDescent="0.3">
      <c r="A263" s="170" t="s">
        <v>93</v>
      </c>
      <c r="B263" s="170" t="s">
        <v>916</v>
      </c>
      <c r="C263" s="170" t="s">
        <v>1581</v>
      </c>
      <c r="D263" s="170" t="s">
        <v>1582</v>
      </c>
      <c r="E263" s="170" t="s">
        <v>1583</v>
      </c>
      <c r="F263" s="170" t="s">
        <v>2813</v>
      </c>
      <c r="G263" s="170" t="s">
        <v>1582</v>
      </c>
      <c r="H263" s="170" t="s">
        <v>916</v>
      </c>
      <c r="I263" s="170" t="s">
        <v>916</v>
      </c>
      <c r="J263" s="170" t="s">
        <v>916</v>
      </c>
      <c r="K263" s="170" t="s">
        <v>916</v>
      </c>
      <c r="L263" s="170" t="s">
        <v>916</v>
      </c>
      <c r="M263" s="170" t="s">
        <v>916</v>
      </c>
      <c r="N263" s="170" t="s">
        <v>916</v>
      </c>
    </row>
    <row r="264" spans="1:22" x14ac:dyDescent="0.3">
      <c r="A264" s="170" t="s">
        <v>92</v>
      </c>
      <c r="B264" s="170" t="s">
        <v>916</v>
      </c>
      <c r="C264" s="170" t="s">
        <v>2134</v>
      </c>
      <c r="D264" s="170" t="s">
        <v>2135</v>
      </c>
      <c r="E264" s="170" t="s">
        <v>1604</v>
      </c>
      <c r="F264" s="170" t="s">
        <v>2901</v>
      </c>
      <c r="G264" s="170" t="s">
        <v>1948</v>
      </c>
      <c r="H264" s="170" t="s">
        <v>916</v>
      </c>
      <c r="I264" s="170" t="s">
        <v>2375</v>
      </c>
      <c r="J264" s="170" t="s">
        <v>3595</v>
      </c>
      <c r="K264" s="170" t="s">
        <v>3596</v>
      </c>
      <c r="L264" s="170" t="s">
        <v>2108</v>
      </c>
      <c r="M264" s="170" t="s">
        <v>1433</v>
      </c>
      <c r="N264" s="170" t="s">
        <v>3597</v>
      </c>
      <c r="T264" s="133">
        <v>7.72</v>
      </c>
    </row>
    <row r="265" spans="1:22" x14ac:dyDescent="0.3">
      <c r="A265" s="170" t="s">
        <v>88</v>
      </c>
      <c r="B265" s="170" t="s">
        <v>916</v>
      </c>
      <c r="C265" s="170" t="s">
        <v>1895</v>
      </c>
      <c r="D265" s="170" t="s">
        <v>1635</v>
      </c>
      <c r="E265" s="170" t="s">
        <v>1896</v>
      </c>
      <c r="F265" s="170" t="s">
        <v>3496</v>
      </c>
      <c r="G265" s="170" t="s">
        <v>1784</v>
      </c>
      <c r="H265" s="170" t="s">
        <v>1431</v>
      </c>
      <c r="I265" s="170" t="s">
        <v>1897</v>
      </c>
      <c r="J265" s="170" t="s">
        <v>3502</v>
      </c>
      <c r="K265" s="170" t="s">
        <v>3503</v>
      </c>
      <c r="L265" s="170" t="s">
        <v>1442</v>
      </c>
      <c r="M265" s="170" t="s">
        <v>1198</v>
      </c>
      <c r="N265" s="170" t="s">
        <v>2325</v>
      </c>
    </row>
    <row r="266" spans="1:22" x14ac:dyDescent="0.3">
      <c r="A266" s="170" t="s">
        <v>79</v>
      </c>
      <c r="B266" s="170" t="s">
        <v>916</v>
      </c>
      <c r="C266" s="170" t="s">
        <v>1751</v>
      </c>
      <c r="D266" s="170" t="s">
        <v>1752</v>
      </c>
      <c r="E266" s="170" t="s">
        <v>1753</v>
      </c>
      <c r="F266" s="170" t="s">
        <v>3448</v>
      </c>
      <c r="G266" s="170" t="s">
        <v>916</v>
      </c>
      <c r="H266" s="170" t="s">
        <v>1754</v>
      </c>
      <c r="I266" s="170" t="s">
        <v>1755</v>
      </c>
      <c r="J266" s="170" t="s">
        <v>1779</v>
      </c>
      <c r="K266" s="170" t="s">
        <v>3449</v>
      </c>
      <c r="L266" s="170" t="s">
        <v>2248</v>
      </c>
      <c r="M266" s="170" t="s">
        <v>1196</v>
      </c>
      <c r="N266" s="170" t="s">
        <v>3250</v>
      </c>
      <c r="T266" s="133">
        <v>4.2</v>
      </c>
    </row>
    <row r="267" spans="1:22" x14ac:dyDescent="0.3">
      <c r="T267" s="133">
        <v>4.45</v>
      </c>
    </row>
    <row r="268" spans="1:22" x14ac:dyDescent="0.3">
      <c r="T268" s="133">
        <v>2.76</v>
      </c>
    </row>
    <row r="269" spans="1:22" x14ac:dyDescent="0.3">
      <c r="T269" s="133">
        <v>4.4000000000000004</v>
      </c>
    </row>
    <row r="270" spans="1:22" x14ac:dyDescent="0.3">
      <c r="T270" s="133">
        <v>180</v>
      </c>
    </row>
    <row r="271" spans="1:22" x14ac:dyDescent="0.3">
      <c r="A271" s="133" t="s">
        <v>2198</v>
      </c>
      <c r="T271" s="133">
        <v>7.4</v>
      </c>
    </row>
    <row r="272" spans="1:22" x14ac:dyDescent="0.3">
      <c r="A272" s="133" t="s">
        <v>2199</v>
      </c>
      <c r="T272" s="133">
        <v>7.2</v>
      </c>
    </row>
    <row r="273" spans="1:20" x14ac:dyDescent="0.3">
      <c r="A273" s="133" t="s">
        <v>2200</v>
      </c>
      <c r="T273" s="133">
        <v>5.0999999999999996</v>
      </c>
    </row>
    <row r="274" spans="1:20" x14ac:dyDescent="0.3">
      <c r="A274" s="133" t="s">
        <v>2201</v>
      </c>
      <c r="T274" s="133">
        <v>15</v>
      </c>
    </row>
    <row r="275" spans="1:20" x14ac:dyDescent="0.3">
      <c r="A275" s="133" t="s">
        <v>2202</v>
      </c>
      <c r="T275" s="133">
        <v>3.8</v>
      </c>
    </row>
    <row r="276" spans="1:20" x14ac:dyDescent="0.3">
      <c r="A276" s="133" t="s">
        <v>2203</v>
      </c>
      <c r="T276" s="133">
        <v>12.45</v>
      </c>
    </row>
    <row r="277" spans="1:20" x14ac:dyDescent="0.3">
      <c r="A277" s="133" t="s">
        <v>2204</v>
      </c>
      <c r="T277" s="133">
        <v>13.79</v>
      </c>
    </row>
    <row r="278" spans="1:20" x14ac:dyDescent="0.3">
      <c r="A278" s="133" t="s">
        <v>2205</v>
      </c>
      <c r="T278" s="133">
        <v>34.21</v>
      </c>
    </row>
    <row r="279" spans="1:20" x14ac:dyDescent="0.3">
      <c r="A279" s="133" t="s">
        <v>2206</v>
      </c>
      <c r="T279" s="133">
        <v>34</v>
      </c>
    </row>
    <row r="280" spans="1:20" x14ac:dyDescent="0.3">
      <c r="A280" s="133" t="s">
        <v>2207</v>
      </c>
      <c r="T280" s="133">
        <v>30</v>
      </c>
    </row>
    <row r="281" spans="1:20" x14ac:dyDescent="0.3">
      <c r="A281" s="133" t="s">
        <v>2208</v>
      </c>
      <c r="T281" s="133">
        <v>6.39</v>
      </c>
    </row>
    <row r="282" spans="1:20" x14ac:dyDescent="0.3">
      <c r="A282" s="133" t="s">
        <v>2209</v>
      </c>
      <c r="T282" s="133">
        <v>2.1</v>
      </c>
    </row>
    <row r="283" spans="1:20" x14ac:dyDescent="0.3">
      <c r="A283" s="133" t="s">
        <v>2210</v>
      </c>
      <c r="T283" s="133">
        <v>4.53</v>
      </c>
    </row>
    <row r="284" spans="1:20" x14ac:dyDescent="0.3">
      <c r="A284" s="133" t="s">
        <v>2211</v>
      </c>
      <c r="T284" s="133">
        <v>44.5</v>
      </c>
    </row>
    <row r="285" spans="1:20" x14ac:dyDescent="0.3">
      <c r="A285" s="133" t="s">
        <v>2212</v>
      </c>
      <c r="T285" s="133">
        <v>20.9</v>
      </c>
    </row>
    <row r="286" spans="1:20" x14ac:dyDescent="0.3">
      <c r="A286" s="133" t="s">
        <v>2213</v>
      </c>
      <c r="T286" s="133">
        <v>26</v>
      </c>
    </row>
    <row r="287" spans="1:20" x14ac:dyDescent="0.3">
      <c r="A287" s="133" t="s">
        <v>2214</v>
      </c>
      <c r="T287" s="133">
        <v>20</v>
      </c>
    </row>
    <row r="288" spans="1:20" x14ac:dyDescent="0.3">
      <c r="A288" s="133" t="s">
        <v>2215</v>
      </c>
      <c r="T288" s="133">
        <v>2.2999999999999998</v>
      </c>
    </row>
    <row r="289" spans="1:20" x14ac:dyDescent="0.3">
      <c r="A289" s="133" t="s">
        <v>2216</v>
      </c>
      <c r="T289" s="133">
        <v>2.6</v>
      </c>
    </row>
    <row r="290" spans="1:20" x14ac:dyDescent="0.3">
      <c r="A290" s="133" t="s">
        <v>2217</v>
      </c>
      <c r="T290" s="133">
        <v>45</v>
      </c>
    </row>
    <row r="291" spans="1:20" x14ac:dyDescent="0.3">
      <c r="A291" s="133" t="s">
        <v>2218</v>
      </c>
      <c r="T291" s="133">
        <v>11.4</v>
      </c>
    </row>
    <row r="292" spans="1:20" x14ac:dyDescent="0.3">
      <c r="A292" s="133" t="s">
        <v>2219</v>
      </c>
      <c r="T292" s="133">
        <v>2.96</v>
      </c>
    </row>
    <row r="293" spans="1:20" x14ac:dyDescent="0.3">
      <c r="A293" s="133" t="s">
        <v>2220</v>
      </c>
      <c r="T293" s="133">
        <v>35</v>
      </c>
    </row>
    <row r="294" spans="1:20" x14ac:dyDescent="0.3">
      <c r="A294" s="133" t="s">
        <v>2221</v>
      </c>
      <c r="T294" s="133">
        <v>4.0999999999999996</v>
      </c>
    </row>
    <row r="295" spans="1:20" x14ac:dyDescent="0.3">
      <c r="A295" s="133" t="s">
        <v>2222</v>
      </c>
      <c r="T295" s="133">
        <v>4.8</v>
      </c>
    </row>
    <row r="296" spans="1:20" x14ac:dyDescent="0.3">
      <c r="A296" s="133" t="s">
        <v>2223</v>
      </c>
      <c r="T296" s="133">
        <v>21.9</v>
      </c>
    </row>
    <row r="297" spans="1:20" x14ac:dyDescent="0.3">
      <c r="A297" s="133" t="s">
        <v>2224</v>
      </c>
      <c r="T297" s="133">
        <v>4.87</v>
      </c>
    </row>
    <row r="298" spans="1:20" x14ac:dyDescent="0.3">
      <c r="A298" s="133" t="s">
        <v>2225</v>
      </c>
      <c r="T298" s="133">
        <v>3.1</v>
      </c>
    </row>
    <row r="299" spans="1:20" x14ac:dyDescent="0.3">
      <c r="A299" s="133" t="s">
        <v>2226</v>
      </c>
      <c r="T299" s="133">
        <v>30.7</v>
      </c>
    </row>
    <row r="300" spans="1:20" x14ac:dyDescent="0.3">
      <c r="A300" s="133" t="s">
        <v>2227</v>
      </c>
      <c r="T300" s="133">
        <v>4.7</v>
      </c>
    </row>
    <row r="301" spans="1:20" x14ac:dyDescent="0.3">
      <c r="A301" s="133" t="s">
        <v>2228</v>
      </c>
      <c r="T301" s="133">
        <v>6.7</v>
      </c>
    </row>
    <row r="302" spans="1:20" x14ac:dyDescent="0.3">
      <c r="A302" s="133" t="s">
        <v>2229</v>
      </c>
      <c r="T302" s="133">
        <v>49.75</v>
      </c>
    </row>
    <row r="303" spans="1:20" x14ac:dyDescent="0.3">
      <c r="A303" s="133" t="s">
        <v>2230</v>
      </c>
      <c r="T303" s="133">
        <v>0.6</v>
      </c>
    </row>
    <row r="304" spans="1:20" x14ac:dyDescent="0.3">
      <c r="A304" s="133" t="s">
        <v>2231</v>
      </c>
      <c r="T304" s="133">
        <v>5.45</v>
      </c>
    </row>
    <row r="305" spans="1:20" x14ac:dyDescent="0.3">
      <c r="A305" s="133" t="s">
        <v>2232</v>
      </c>
      <c r="T305" s="133">
        <v>4.9000000000000004</v>
      </c>
    </row>
    <row r="306" spans="1:20" x14ac:dyDescent="0.3">
      <c r="A306" s="133" t="s">
        <v>2233</v>
      </c>
      <c r="T306" s="133">
        <v>27.7</v>
      </c>
    </row>
    <row r="307" spans="1:20" x14ac:dyDescent="0.3">
      <c r="A307" s="133" t="s">
        <v>2234</v>
      </c>
      <c r="T307" s="133">
        <v>47.6</v>
      </c>
    </row>
    <row r="308" spans="1:20" x14ac:dyDescent="0.3">
      <c r="A308" s="133" t="s">
        <v>2235</v>
      </c>
      <c r="T308" s="133">
        <v>3.05</v>
      </c>
    </row>
    <row r="309" spans="1:20" x14ac:dyDescent="0.3">
      <c r="A309" s="133" t="s">
        <v>2236</v>
      </c>
      <c r="T309" s="133">
        <v>0.85</v>
      </c>
    </row>
    <row r="310" spans="1:20" x14ac:dyDescent="0.3">
      <c r="A310" s="133" t="s">
        <v>2237</v>
      </c>
      <c r="T310" s="133">
        <v>7.3</v>
      </c>
    </row>
    <row r="311" spans="1:20" x14ac:dyDescent="0.3">
      <c r="A311" s="133" t="s">
        <v>476</v>
      </c>
      <c r="T311" s="133">
        <v>32.5</v>
      </c>
    </row>
    <row r="312" spans="1:20" x14ac:dyDescent="0.3">
      <c r="A312" s="133" t="s">
        <v>450</v>
      </c>
      <c r="T312" s="133">
        <v>60</v>
      </c>
    </row>
    <row r="313" spans="1:20" x14ac:dyDescent="0.3">
      <c r="A313" s="133" t="s">
        <v>426</v>
      </c>
      <c r="T313" s="133">
        <v>6.95</v>
      </c>
    </row>
    <row r="314" spans="1:20" x14ac:dyDescent="0.3">
      <c r="A314" s="133" t="s">
        <v>404</v>
      </c>
      <c r="T314" s="133">
        <v>9</v>
      </c>
    </row>
    <row r="315" spans="1:20" x14ac:dyDescent="0.3">
      <c r="A315" s="133" t="s">
        <v>373</v>
      </c>
      <c r="T315" s="133">
        <v>130</v>
      </c>
    </row>
    <row r="316" spans="1:20" x14ac:dyDescent="0.3">
      <c r="A316" s="133" t="s">
        <v>362</v>
      </c>
      <c r="T316" s="133">
        <v>1.89</v>
      </c>
    </row>
    <row r="317" spans="1:20" x14ac:dyDescent="0.3">
      <c r="A317" s="133" t="s">
        <v>353</v>
      </c>
      <c r="T317" s="133">
        <v>6.3</v>
      </c>
    </row>
    <row r="318" spans="1:20" x14ac:dyDescent="0.3">
      <c r="A318" s="133" t="s">
        <v>351</v>
      </c>
      <c r="T318" s="133">
        <v>7.4</v>
      </c>
    </row>
    <row r="319" spans="1:20" x14ac:dyDescent="0.3">
      <c r="A319" s="133" t="s">
        <v>339</v>
      </c>
      <c r="T319" s="133">
        <v>37.33</v>
      </c>
    </row>
    <row r="320" spans="1:20" x14ac:dyDescent="0.3">
      <c r="A320" s="133" t="s">
        <v>330</v>
      </c>
      <c r="T320" s="133">
        <v>11.35</v>
      </c>
    </row>
    <row r="321" spans="1:20" x14ac:dyDescent="0.3">
      <c r="A321" s="133" t="s">
        <v>324</v>
      </c>
      <c r="T321" s="133">
        <v>6.4</v>
      </c>
    </row>
    <row r="322" spans="1:20" x14ac:dyDescent="0.3">
      <c r="A322" s="133" t="s">
        <v>310</v>
      </c>
      <c r="T322" s="133">
        <v>12.6</v>
      </c>
    </row>
    <row r="323" spans="1:20" x14ac:dyDescent="0.3">
      <c r="A323" s="133" t="s">
        <v>304</v>
      </c>
      <c r="T323" s="133">
        <v>44</v>
      </c>
    </row>
    <row r="324" spans="1:20" x14ac:dyDescent="0.3">
      <c r="A324" s="133" t="s">
        <v>303</v>
      </c>
      <c r="T324" s="133">
        <v>18</v>
      </c>
    </row>
    <row r="325" spans="1:20" x14ac:dyDescent="0.3">
      <c r="A325" s="133" t="s">
        <v>858</v>
      </c>
      <c r="T325" s="133">
        <v>12.75</v>
      </c>
    </row>
    <row r="326" spans="1:20" x14ac:dyDescent="0.3">
      <c r="A326" s="133" t="s">
        <v>283</v>
      </c>
      <c r="T326" s="133">
        <v>4.3499999999999996</v>
      </c>
    </row>
    <row r="327" spans="1:20" x14ac:dyDescent="0.3">
      <c r="A327" s="133" t="s">
        <v>282</v>
      </c>
      <c r="T327" s="133">
        <v>9.64</v>
      </c>
    </row>
    <row r="328" spans="1:20" x14ac:dyDescent="0.3">
      <c r="A328" s="133" t="s">
        <v>279</v>
      </c>
      <c r="T328" s="133">
        <v>22.9</v>
      </c>
    </row>
    <row r="329" spans="1:20" x14ac:dyDescent="0.3">
      <c r="A329" s="133" t="s">
        <v>277</v>
      </c>
      <c r="T329" s="133">
        <v>8.65</v>
      </c>
    </row>
    <row r="330" spans="1:20" x14ac:dyDescent="0.3">
      <c r="A330" s="133" t="s">
        <v>272</v>
      </c>
      <c r="T330" s="133">
        <v>10.7</v>
      </c>
    </row>
    <row r="331" spans="1:20" x14ac:dyDescent="0.3">
      <c r="A331" s="133" t="s">
        <v>269</v>
      </c>
      <c r="T331" s="133">
        <v>1.35</v>
      </c>
    </row>
    <row r="332" spans="1:20" x14ac:dyDescent="0.3">
      <c r="A332" s="133" t="s">
        <v>860</v>
      </c>
      <c r="T332" s="133">
        <v>3.9</v>
      </c>
    </row>
    <row r="333" spans="1:20" x14ac:dyDescent="0.3">
      <c r="A333" s="133" t="s">
        <v>266</v>
      </c>
      <c r="T333" s="133">
        <v>9.06</v>
      </c>
    </row>
    <row r="334" spans="1:20" x14ac:dyDescent="0.3">
      <c r="A334" s="133" t="s">
        <v>264</v>
      </c>
      <c r="T334" s="133">
        <v>2.86</v>
      </c>
    </row>
    <row r="335" spans="1:20" x14ac:dyDescent="0.3">
      <c r="A335" s="133" t="s">
        <v>260</v>
      </c>
      <c r="T335" s="133">
        <v>197</v>
      </c>
    </row>
    <row r="336" spans="1:20" x14ac:dyDescent="0.3">
      <c r="A336" s="133" t="s">
        <v>256</v>
      </c>
      <c r="T336" s="133">
        <v>34.25</v>
      </c>
    </row>
    <row r="337" spans="1:20" x14ac:dyDescent="0.3">
      <c r="A337" s="133" t="s">
        <v>238</v>
      </c>
      <c r="T337" s="133">
        <v>10.6</v>
      </c>
    </row>
    <row r="338" spans="1:20" x14ac:dyDescent="0.3">
      <c r="A338" s="133" t="s">
        <v>234</v>
      </c>
      <c r="T338" s="133">
        <v>4.3</v>
      </c>
    </row>
    <row r="339" spans="1:20" x14ac:dyDescent="0.3">
      <c r="A339" s="133" t="s">
        <v>233</v>
      </c>
      <c r="T339" s="133">
        <v>34.200000000000003</v>
      </c>
    </row>
    <row r="340" spans="1:20" x14ac:dyDescent="0.3">
      <c r="A340" s="133" t="s">
        <v>223</v>
      </c>
      <c r="T340" s="133">
        <v>6.8</v>
      </c>
    </row>
    <row r="341" spans="1:20" x14ac:dyDescent="0.3">
      <c r="A341" s="133" t="s">
        <v>209</v>
      </c>
      <c r="T341" s="133">
        <v>16</v>
      </c>
    </row>
    <row r="342" spans="1:20" x14ac:dyDescent="0.3">
      <c r="A342" s="133" t="s">
        <v>206</v>
      </c>
      <c r="T342" s="133">
        <v>9</v>
      </c>
    </row>
    <row r="343" spans="1:20" x14ac:dyDescent="0.3">
      <c r="A343" s="133" t="s">
        <v>196</v>
      </c>
      <c r="T343" s="133">
        <v>17.899999999999999</v>
      </c>
    </row>
    <row r="344" spans="1:20" x14ac:dyDescent="0.3">
      <c r="A344" s="133" t="s">
        <v>184</v>
      </c>
      <c r="T344" s="133">
        <v>14</v>
      </c>
    </row>
    <row r="345" spans="1:20" x14ac:dyDescent="0.3">
      <c r="A345" s="133" t="s">
        <v>182</v>
      </c>
      <c r="T345" s="133">
        <v>3.95</v>
      </c>
    </row>
    <row r="346" spans="1:20" x14ac:dyDescent="0.3">
      <c r="A346" s="133" t="s">
        <v>174</v>
      </c>
      <c r="T346" s="133">
        <v>5</v>
      </c>
    </row>
    <row r="347" spans="1:20" x14ac:dyDescent="0.3">
      <c r="A347" s="133" t="s">
        <v>171</v>
      </c>
      <c r="T347" s="133">
        <v>5.3</v>
      </c>
    </row>
    <row r="348" spans="1:20" x14ac:dyDescent="0.3">
      <c r="A348" s="133" t="s">
        <v>169</v>
      </c>
      <c r="T348" s="133">
        <v>4.3</v>
      </c>
    </row>
    <row r="349" spans="1:20" x14ac:dyDescent="0.3">
      <c r="A349" s="133" t="s">
        <v>167</v>
      </c>
      <c r="T349" s="133">
        <v>6.25</v>
      </c>
    </row>
    <row r="350" spans="1:20" x14ac:dyDescent="0.3">
      <c r="A350" s="133" t="s">
        <v>163</v>
      </c>
      <c r="T350" s="133">
        <v>2.1</v>
      </c>
    </row>
    <row r="351" spans="1:20" x14ac:dyDescent="0.3">
      <c r="A351" s="133" t="s">
        <v>161</v>
      </c>
      <c r="T351" s="133">
        <v>8.1999999999999993</v>
      </c>
    </row>
    <row r="352" spans="1:20" x14ac:dyDescent="0.3">
      <c r="A352" s="133" t="b">
        <v>1</v>
      </c>
      <c r="T352" s="133">
        <v>5</v>
      </c>
    </row>
    <row r="353" spans="1:20" x14ac:dyDescent="0.3">
      <c r="A353" s="133" t="s">
        <v>143</v>
      </c>
      <c r="T353" s="133">
        <v>23.6</v>
      </c>
    </row>
    <row r="354" spans="1:20" x14ac:dyDescent="0.3">
      <c r="A354" s="133" t="s">
        <v>125</v>
      </c>
      <c r="T354" s="133">
        <v>25.7</v>
      </c>
    </row>
    <row r="355" spans="1:20" x14ac:dyDescent="0.3">
      <c r="A355" s="133" t="s">
        <v>119</v>
      </c>
    </row>
    <row r="356" spans="1:20" x14ac:dyDescent="0.3">
      <c r="A356" s="133" t="s">
        <v>107</v>
      </c>
    </row>
    <row r="357" spans="1:20" x14ac:dyDescent="0.3">
      <c r="A357" s="133" t="s">
        <v>105</v>
      </c>
    </row>
    <row r="358" spans="1:20" x14ac:dyDescent="0.3">
      <c r="A358" s="133" t="s">
        <v>99</v>
      </c>
    </row>
    <row r="359" spans="1:20" x14ac:dyDescent="0.3">
      <c r="A359" s="133" t="s">
        <v>93</v>
      </c>
    </row>
    <row r="360" spans="1:20" x14ac:dyDescent="0.3">
      <c r="A360" s="133" t="s">
        <v>84</v>
      </c>
    </row>
    <row r="361" spans="1:20" x14ac:dyDescent="0.3">
      <c r="A361"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abSelected="1" topLeftCell="A201" zoomScaleNormal="100" workbookViewId="0">
      <selection activeCell="B213" sqref="B213:BL213"/>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x14ac:dyDescent="0.3">
      <c r="A120" s="131" t="s">
        <v>799</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800</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x14ac:dyDescent="0.3">
      <c r="A122" s="131" t="s">
        <v>802</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t="str">
        <f t="shared" ref="B357:O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t="str">
        <f t="shared" si="11"/>
        <v>0</v>
      </c>
      <c r="L357" s="8" t="str">
        <f t="shared" si="11"/>
        <v>0</v>
      </c>
      <c r="M357" s="8" t="str">
        <f t="shared" si="11"/>
        <v>0</v>
      </c>
      <c r="N357" s="8" t="str">
        <f t="shared" si="11"/>
        <v>0</v>
      </c>
      <c r="O357" s="8" t="str">
        <f t="shared" si="11"/>
        <v>0</v>
      </c>
      <c r="P357" s="6"/>
      <c r="Q357" s="9" t="s">
        <v>12</v>
      </c>
    </row>
    <row r="358" spans="2:17"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t="str">
        <f t="shared" si="11"/>
        <v>0</v>
      </c>
      <c r="M358" s="8" t="str">
        <f t="shared" si="11"/>
        <v>0</v>
      </c>
      <c r="N358" s="8" t="str">
        <f t="shared" si="11"/>
        <v>0</v>
      </c>
      <c r="O358" s="8" t="str">
        <f t="shared" si="11"/>
        <v>0</v>
      </c>
      <c r="P358" s="6"/>
      <c r="Q358" s="9" t="s">
        <v>13</v>
      </c>
    </row>
    <row r="359" spans="2:17"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t="str">
        <f t="shared" si="11"/>
        <v>0</v>
      </c>
      <c r="M359" s="8" t="str">
        <f t="shared" si="11"/>
        <v>0</v>
      </c>
      <c r="N359" s="8" t="str">
        <f t="shared" si="11"/>
        <v>0</v>
      </c>
      <c r="O359" s="8" t="str">
        <f t="shared" si="11"/>
        <v>0</v>
      </c>
      <c r="P359" s="6"/>
      <c r="Q359" s="9" t="s">
        <v>14</v>
      </c>
    </row>
    <row r="360" spans="2:17"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t="str">
        <f t="shared" si="11"/>
        <v>0</v>
      </c>
      <c r="L360" s="8" t="str">
        <f t="shared" si="11"/>
        <v>0</v>
      </c>
      <c r="M360" s="8" t="str">
        <f t="shared" si="11"/>
        <v>0</v>
      </c>
      <c r="N360" s="8" t="str">
        <f t="shared" si="11"/>
        <v>0</v>
      </c>
      <c r="O360" s="8" t="str">
        <f t="shared" si="11"/>
        <v>0</v>
      </c>
      <c r="P360" s="6"/>
      <c r="Q360" s="9" t="s">
        <v>15</v>
      </c>
    </row>
    <row r="361" spans="2:17"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t="e">
        <f t="shared" si="12"/>
        <v>#VALUE!</v>
      </c>
      <c r="L361" s="12" t="e">
        <f t="shared" si="12"/>
        <v>#VALUE!</v>
      </c>
      <c r="M361" s="12" t="e">
        <f t="shared" si="12"/>
        <v>#VALUE!</v>
      </c>
      <c r="N361" s="12" t="e">
        <f t="shared" si="12"/>
        <v>#VALUE!</v>
      </c>
      <c r="O361" s="12" t="e">
        <f t="shared" si="12"/>
        <v>#VALUE!</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t="str">
        <f t="shared" si="13"/>
        <v/>
      </c>
      <c r="M363" s="8" t="str">
        <f t="shared" si="13"/>
        <v/>
      </c>
      <c r="N363" s="8" t="str">
        <f t="shared" si="13"/>
        <v/>
      </c>
      <c r="O363" s="8" t="str">
        <f t="shared" si="13"/>
        <v/>
      </c>
      <c r="P363" s="6"/>
      <c r="Q363" s="9" t="s">
        <v>12</v>
      </c>
    </row>
    <row r="364" spans="2:17"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t="str">
        <f t="shared" si="13"/>
        <v/>
      </c>
      <c r="M364" s="8" t="str">
        <f t="shared" si="13"/>
        <v/>
      </c>
      <c r="N364" s="8" t="str">
        <f t="shared" si="13"/>
        <v/>
      </c>
      <c r="O364" s="8" t="str">
        <f t="shared" si="13"/>
        <v/>
      </c>
      <c r="P364" s="6"/>
      <c r="Q364" s="9" t="s">
        <v>13</v>
      </c>
    </row>
    <row r="365" spans="2:17"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t="str">
        <f t="shared" si="13"/>
        <v/>
      </c>
      <c r="M365" s="8" t="str">
        <f t="shared" si="13"/>
        <v/>
      </c>
      <c r="N365" s="8" t="str">
        <f t="shared" si="13"/>
        <v/>
      </c>
      <c r="O365" s="8" t="str">
        <f t="shared" si="13"/>
        <v/>
      </c>
      <c r="P365" s="6"/>
      <c r="Q365" s="9" t="s">
        <v>14</v>
      </c>
    </row>
    <row r="366" spans="2:17"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t="str">
        <f t="shared" si="13"/>
        <v/>
      </c>
      <c r="L366" s="8" t="str">
        <f t="shared" si="13"/>
        <v/>
      </c>
      <c r="M366" s="8" t="str">
        <f t="shared" si="13"/>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t="e">
        <f t="shared" si="14"/>
        <v>#VALUE!</v>
      </c>
      <c r="L367" s="12" t="e">
        <f t="shared" si="14"/>
        <v>#VALUE!</v>
      </c>
      <c r="M367" s="12" t="e">
        <f t="shared" si="14"/>
        <v>#VALUE!</v>
      </c>
      <c r="N367" s="12" t="e">
        <f t="shared" si="14"/>
        <v>#VALUE!</v>
      </c>
      <c r="O367" s="12" t="e">
        <f t="shared" si="14"/>
        <v>#VALUE!</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t="str">
        <f t="shared" si="15"/>
        <v/>
      </c>
      <c r="M369" s="8" t="str">
        <f t="shared" si="15"/>
        <v/>
      </c>
      <c r="N369" s="8" t="str">
        <f t="shared" si="15"/>
        <v/>
      </c>
      <c r="O369" s="8" t="str">
        <f t="shared" si="15"/>
        <v/>
      </c>
      <c r="P369" s="6"/>
      <c r="Q369" s="9" t="s">
        <v>12</v>
      </c>
    </row>
    <row r="370" spans="1:17"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t="str">
        <f t="shared" si="15"/>
        <v/>
      </c>
      <c r="M370" s="8" t="str">
        <f t="shared" si="15"/>
        <v/>
      </c>
      <c r="N370" s="8" t="str">
        <f t="shared" si="15"/>
        <v/>
      </c>
      <c r="O370" s="8" t="str">
        <f t="shared" si="15"/>
        <v/>
      </c>
      <c r="P370" s="6"/>
      <c r="Q370" s="9" t="s">
        <v>13</v>
      </c>
    </row>
    <row r="371" spans="1:17"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t="str">
        <f t="shared" si="15"/>
        <v/>
      </c>
      <c r="M371" s="8" t="str">
        <f t="shared" si="15"/>
        <v/>
      </c>
      <c r="N371" s="8" t="str">
        <f t="shared" si="15"/>
        <v/>
      </c>
      <c r="O371" s="8" t="str">
        <f t="shared" si="15"/>
        <v/>
      </c>
      <c r="P371" s="6"/>
      <c r="Q371" s="9" t="s">
        <v>14</v>
      </c>
    </row>
    <row r="372" spans="1:17"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t="str">
        <f t="shared" si="15"/>
        <v/>
      </c>
      <c r="L372" s="8" t="str">
        <f t="shared" si="15"/>
        <v/>
      </c>
      <c r="M372" s="8" t="str">
        <f t="shared" si="15"/>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t="e">
        <f t="shared" si="16"/>
        <v>#VALUE!</v>
      </c>
      <c r="L373" s="12" t="e">
        <f t="shared" si="16"/>
        <v>#VALUE!</v>
      </c>
      <c r="M373" s="12" t="e">
        <f t="shared" si="16"/>
        <v>#VALUE!</v>
      </c>
      <c r="N373" s="12" t="e">
        <f t="shared" si="16"/>
        <v>#VALUE!</v>
      </c>
      <c r="O373" s="12" t="e">
        <f t="shared" si="16"/>
        <v>#VALUE!</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t="str">
        <f t="shared" si="17"/>
        <v/>
      </c>
      <c r="M375" s="8" t="str">
        <f t="shared" si="17"/>
        <v/>
      </c>
      <c r="N375" s="8" t="str">
        <f t="shared" si="17"/>
        <v/>
      </c>
      <c r="O375" s="8" t="str">
        <f t="shared" si="17"/>
        <v/>
      </c>
      <c r="P375" s="6"/>
      <c r="Q375" s="9" t="s">
        <v>12</v>
      </c>
    </row>
    <row r="376" spans="1:17"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t="str">
        <f t="shared" si="17"/>
        <v/>
      </c>
      <c r="M376" s="8" t="str">
        <f t="shared" si="17"/>
        <v/>
      </c>
      <c r="N376" s="8" t="str">
        <f t="shared" si="17"/>
        <v/>
      </c>
      <c r="O376" s="8" t="str">
        <f t="shared" si="17"/>
        <v/>
      </c>
      <c r="P376" s="6"/>
      <c r="Q376" s="9" t="s">
        <v>13</v>
      </c>
    </row>
    <row r="377" spans="1:17"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t="str">
        <f t="shared" si="17"/>
        <v/>
      </c>
      <c r="M377" s="8" t="str">
        <f t="shared" si="17"/>
        <v/>
      </c>
      <c r="N377" s="8" t="str">
        <f t="shared" si="17"/>
        <v/>
      </c>
      <c r="O377" s="8" t="str">
        <f t="shared" si="17"/>
        <v/>
      </c>
      <c r="P377" s="6"/>
      <c r="Q377" s="9" t="s">
        <v>14</v>
      </c>
    </row>
    <row r="378" spans="1:17"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t="str">
        <f t="shared" si="17"/>
        <v/>
      </c>
      <c r="L378" s="8" t="str">
        <f t="shared" si="17"/>
        <v/>
      </c>
      <c r="M378" s="8" t="str">
        <f t="shared" si="17"/>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t="e">
        <f t="shared" si="18"/>
        <v>#VALUE!</v>
      </c>
      <c r="L379" s="12" t="e">
        <f t="shared" si="18"/>
        <v>#VALUE!</v>
      </c>
      <c r="M379" s="12" t="e">
        <f t="shared" si="18"/>
        <v>#VALUE!</v>
      </c>
      <c r="N379" s="12" t="e">
        <f t="shared" si="18"/>
        <v>#VALUE!</v>
      </c>
      <c r="O379" s="12" t="e">
        <f t="shared" si="18"/>
        <v>#VALUE!</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t="str">
        <f t="shared" si="19"/>
        <v/>
      </c>
      <c r="M381" s="8" t="str">
        <f t="shared" si="19"/>
        <v/>
      </c>
      <c r="N381" s="8" t="str">
        <f t="shared" si="19"/>
        <v/>
      </c>
      <c r="O381" s="8" t="str">
        <f t="shared" si="19"/>
        <v/>
      </c>
      <c r="P381" s="6"/>
      <c r="Q381" s="9" t="s">
        <v>12</v>
      </c>
    </row>
    <row r="382" spans="1:17"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t="str">
        <f t="shared" si="19"/>
        <v/>
      </c>
      <c r="M382" s="8" t="str">
        <f t="shared" si="19"/>
        <v/>
      </c>
      <c r="N382" s="8" t="str">
        <f t="shared" si="19"/>
        <v/>
      </c>
      <c r="O382" s="8" t="str">
        <f t="shared" si="19"/>
        <v/>
      </c>
      <c r="P382" s="6"/>
      <c r="Q382" s="9" t="s">
        <v>13</v>
      </c>
    </row>
    <row r="383" spans="1:17"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t="str">
        <f t="shared" si="19"/>
        <v/>
      </c>
      <c r="M383" s="8" t="str">
        <f t="shared" si="19"/>
        <v/>
      </c>
      <c r="N383" s="8" t="str">
        <f t="shared" si="19"/>
        <v/>
      </c>
      <c r="O383" s="8" t="str">
        <f t="shared" si="19"/>
        <v/>
      </c>
      <c r="P383" s="6"/>
      <c r="Q383" s="9" t="s">
        <v>14</v>
      </c>
    </row>
    <row r="384" spans="1:17"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t="str">
        <f t="shared" si="19"/>
        <v/>
      </c>
      <c r="L384" s="8" t="str">
        <f t="shared" si="19"/>
        <v/>
      </c>
      <c r="M384" s="8" t="str">
        <f t="shared" si="19"/>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t="e">
        <f t="shared" si="20"/>
        <v>#VALUE!</v>
      </c>
      <c r="L385" s="12" t="e">
        <f t="shared" si="20"/>
        <v>#VALUE!</v>
      </c>
      <c r="M385" s="12" t="e">
        <f t="shared" si="20"/>
        <v>#VALUE!</v>
      </c>
      <c r="N385" s="12" t="e">
        <f t="shared" si="20"/>
        <v>#VALUE!</v>
      </c>
      <c r="O385" s="12" t="e">
        <f t="shared" si="20"/>
        <v>#VALUE!</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t="str">
        <f t="shared" si="21"/>
        <v/>
      </c>
      <c r="M387" s="8" t="str">
        <f t="shared" si="21"/>
        <v/>
      </c>
      <c r="N387" s="8" t="str">
        <f t="shared" si="21"/>
        <v/>
      </c>
      <c r="O387" s="8" t="str">
        <f t="shared" si="21"/>
        <v/>
      </c>
      <c r="P387" s="6"/>
      <c r="Q387" s="9" t="s">
        <v>12</v>
      </c>
    </row>
    <row r="388" spans="1:17"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t="str">
        <f t="shared" si="21"/>
        <v/>
      </c>
      <c r="M388" s="8" t="str">
        <f t="shared" si="21"/>
        <v/>
      </c>
      <c r="N388" s="8" t="str">
        <f t="shared" si="21"/>
        <v/>
      </c>
      <c r="O388" s="8" t="str">
        <f t="shared" si="21"/>
        <v/>
      </c>
      <c r="P388" s="6"/>
      <c r="Q388" s="9" t="s">
        <v>13</v>
      </c>
    </row>
    <row r="389" spans="1:17"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t="str">
        <f t="shared" si="21"/>
        <v/>
      </c>
      <c r="M389" s="8" t="str">
        <f t="shared" si="21"/>
        <v/>
      </c>
      <c r="N389" s="8" t="str">
        <f t="shared" si="21"/>
        <v/>
      </c>
      <c r="O389" s="8" t="str">
        <f t="shared" si="21"/>
        <v/>
      </c>
      <c r="P389" s="6"/>
      <c r="Q389" s="9" t="s">
        <v>14</v>
      </c>
    </row>
    <row r="390" spans="1:17"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t="str">
        <f t="shared" si="21"/>
        <v/>
      </c>
      <c r="L390" s="8" t="str">
        <f t="shared" si="21"/>
        <v/>
      </c>
      <c r="M390" s="8" t="str">
        <f t="shared" si="21"/>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t="e">
        <f t="shared" si="22"/>
        <v>#VALUE!</v>
      </c>
      <c r="L391" s="12" t="e">
        <f t="shared" si="22"/>
        <v>#VALUE!</v>
      </c>
      <c r="M391" s="12" t="e">
        <f t="shared" si="22"/>
        <v>#VALUE!</v>
      </c>
      <c r="N391" s="12" t="e">
        <f t="shared" si="22"/>
        <v>#VALUE!</v>
      </c>
      <c r="O391" s="12" t="e">
        <f t="shared" si="22"/>
        <v>#VALUE!</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t="str">
        <f t="shared" si="23"/>
        <v/>
      </c>
      <c r="M393" s="8" t="str">
        <f t="shared" si="23"/>
        <v/>
      </c>
      <c r="N393" s="8" t="str">
        <f t="shared" si="23"/>
        <v/>
      </c>
      <c r="O393" s="8" t="str">
        <f t="shared" si="23"/>
        <v/>
      </c>
      <c r="P393" s="6"/>
      <c r="Q393" s="9" t="s">
        <v>12</v>
      </c>
    </row>
    <row r="394" spans="1:17"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t="str">
        <f t="shared" si="23"/>
        <v/>
      </c>
      <c r="M394" s="8" t="str">
        <f t="shared" si="23"/>
        <v/>
      </c>
      <c r="N394" s="8" t="str">
        <f t="shared" si="23"/>
        <v/>
      </c>
      <c r="O394" s="8" t="str">
        <f t="shared" si="23"/>
        <v/>
      </c>
      <c r="P394" s="6"/>
      <c r="Q394" s="9" t="s">
        <v>13</v>
      </c>
    </row>
    <row r="395" spans="1:17"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t="str">
        <f t="shared" si="23"/>
        <v/>
      </c>
      <c r="M395" s="8" t="str">
        <f t="shared" si="23"/>
        <v/>
      </c>
      <c r="N395" s="8" t="str">
        <f t="shared" si="23"/>
        <v/>
      </c>
      <c r="O395" s="8" t="str">
        <f t="shared" si="23"/>
        <v/>
      </c>
      <c r="P395" s="6"/>
      <c r="Q395" s="9" t="s">
        <v>14</v>
      </c>
    </row>
    <row r="396" spans="1:17"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t="str">
        <f t="shared" si="23"/>
        <v/>
      </c>
      <c r="L396" s="8" t="str">
        <f t="shared" si="23"/>
        <v/>
      </c>
      <c r="M396" s="8" t="str">
        <f t="shared" si="23"/>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t="e">
        <f t="shared" si="24"/>
        <v>#VALUE!</v>
      </c>
      <c r="L397" s="12" t="e">
        <f t="shared" si="24"/>
        <v>#VALUE!</v>
      </c>
      <c r="M397" s="12" t="e">
        <f t="shared" si="24"/>
        <v>#VALUE!</v>
      </c>
      <c r="N397" s="12" t="e">
        <f>+N396/N$402</f>
        <v>#VALUE!</v>
      </c>
      <c r="O397" s="12" t="e">
        <f>+O396/O$402</f>
        <v>#VALUE!</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t="str">
        <f t="shared" si="25"/>
        <v/>
      </c>
      <c r="M399" s="8" t="str">
        <f t="shared" si="25"/>
        <v/>
      </c>
      <c r="N399" s="8" t="str">
        <f t="shared" si="25"/>
        <v/>
      </c>
      <c r="O399" s="8" t="str">
        <f t="shared" si="25"/>
        <v/>
      </c>
      <c r="P399" s="6"/>
      <c r="Q399" s="9" t="s">
        <v>12</v>
      </c>
    </row>
    <row r="400" spans="1:17"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t="str">
        <f t="shared" si="25"/>
        <v/>
      </c>
      <c r="M400" s="8" t="str">
        <f t="shared" si="25"/>
        <v/>
      </c>
      <c r="N400" s="8" t="str">
        <f t="shared" si="25"/>
        <v/>
      </c>
      <c r="O400" s="8" t="str">
        <f t="shared" si="25"/>
        <v/>
      </c>
      <c r="P400" s="6"/>
      <c r="Q400" s="9" t="s">
        <v>13</v>
      </c>
    </row>
    <row r="401" spans="1:17"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t="str">
        <f t="shared" si="25"/>
        <v/>
      </c>
      <c r="M401" s="8" t="str">
        <f t="shared" si="25"/>
        <v/>
      </c>
      <c r="N401" s="8" t="str">
        <f t="shared" si="25"/>
        <v/>
      </c>
      <c r="O401" s="8" t="str">
        <f t="shared" si="25"/>
        <v/>
      </c>
      <c r="P401" s="6"/>
      <c r="Q401" s="9" t="s">
        <v>14</v>
      </c>
    </row>
    <row r="402" spans="1:17"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t="str">
        <f t="shared" si="25"/>
        <v/>
      </c>
      <c r="L402" s="8" t="str">
        <f t="shared" si="25"/>
        <v/>
      </c>
      <c r="M402" s="8" t="str">
        <f t="shared" si="25"/>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t="str">
        <f t="shared" si="26"/>
        <v/>
      </c>
      <c r="M405" s="8" t="str">
        <f t="shared" si="26"/>
        <v/>
      </c>
      <c r="N405" s="8" t="str">
        <f t="shared" si="26"/>
        <v/>
      </c>
      <c r="O405" s="8" t="str">
        <f t="shared" si="26"/>
        <v/>
      </c>
      <c r="P405" s="6"/>
      <c r="Q405" s="9" t="s">
        <v>12</v>
      </c>
    </row>
    <row r="406" spans="1:17"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t="str">
        <f t="shared" si="26"/>
        <v/>
      </c>
      <c r="M406" s="8" t="str">
        <f t="shared" si="26"/>
        <v/>
      </c>
      <c r="N406" s="8" t="str">
        <f t="shared" si="26"/>
        <v/>
      </c>
      <c r="O406" s="8" t="str">
        <f t="shared" si="26"/>
        <v/>
      </c>
      <c r="P406" s="6"/>
      <c r="Q406" s="9" t="s">
        <v>13</v>
      </c>
    </row>
    <row r="407" spans="1:17"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t="str">
        <f t="shared" si="26"/>
        <v/>
      </c>
      <c r="M407" s="8" t="str">
        <f t="shared" si="26"/>
        <v/>
      </c>
      <c r="N407" s="8" t="str">
        <f t="shared" si="26"/>
        <v/>
      </c>
      <c r="O407" s="8" t="str">
        <f t="shared" si="26"/>
        <v/>
      </c>
      <c r="P407" s="6"/>
      <c r="Q407" s="9" t="s">
        <v>14</v>
      </c>
    </row>
    <row r="408" spans="1:17"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t="str">
        <f t="shared" si="26"/>
        <v/>
      </c>
      <c r="L408" s="8" t="str">
        <f t="shared" si="26"/>
        <v/>
      </c>
      <c r="M408" s="8" t="str">
        <f t="shared" si="26"/>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t="e">
        <f t="shared" si="27"/>
        <v>#VALUE!</v>
      </c>
      <c r="L409" s="12" t="e">
        <f t="shared" si="27"/>
        <v>#VALUE!</v>
      </c>
      <c r="M409" s="12" t="e">
        <f t="shared" si="27"/>
        <v>#VALUE!</v>
      </c>
      <c r="N409" s="12" t="e">
        <f>+N408/N$402</f>
        <v>#VALUE!</v>
      </c>
      <c r="O409" s="12" t="e">
        <f>+O408/O$402</f>
        <v>#VALUE!</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t="str">
        <f t="shared" si="28"/>
        <v/>
      </c>
      <c r="M411" s="8" t="str">
        <f t="shared" si="28"/>
        <v/>
      </c>
      <c r="N411" s="8" t="str">
        <f t="shared" si="28"/>
        <v/>
      </c>
      <c r="O411" s="8" t="str">
        <f t="shared" si="28"/>
        <v/>
      </c>
      <c r="P411" s="6"/>
      <c r="Q411" s="9" t="s">
        <v>12</v>
      </c>
    </row>
    <row r="412" spans="1:17"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t="str">
        <f t="shared" si="28"/>
        <v/>
      </c>
      <c r="M412" s="8" t="str">
        <f t="shared" si="28"/>
        <v/>
      </c>
      <c r="N412" s="8" t="str">
        <f t="shared" si="28"/>
        <v/>
      </c>
      <c r="O412" s="8" t="str">
        <f t="shared" si="28"/>
        <v/>
      </c>
      <c r="P412" s="6"/>
      <c r="Q412" s="9" t="s">
        <v>13</v>
      </c>
    </row>
    <row r="413" spans="1:17"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t="str">
        <f t="shared" si="28"/>
        <v/>
      </c>
      <c r="M413" s="8" t="str">
        <f t="shared" si="28"/>
        <v/>
      </c>
      <c r="N413" s="8" t="str">
        <f t="shared" si="28"/>
        <v/>
      </c>
      <c r="O413" s="8" t="str">
        <f t="shared" si="28"/>
        <v/>
      </c>
      <c r="P413" s="6"/>
      <c r="Q413" s="9" t="s">
        <v>14</v>
      </c>
    </row>
    <row r="414" spans="1:17"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t="str">
        <f t="shared" si="28"/>
        <v/>
      </c>
      <c r="L414" s="8" t="str">
        <f t="shared" si="28"/>
        <v/>
      </c>
      <c r="M414" s="8" t="str">
        <f t="shared" si="28"/>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t="e">
        <f t="shared" si="29"/>
        <v>#VALUE!</v>
      </c>
      <c r="M415" s="12" t="e">
        <f t="shared" si="29"/>
        <v>#VALUE!</v>
      </c>
      <c r="N415" s="12" t="e">
        <f>+N414/N$402</f>
        <v>#VALUE!</v>
      </c>
      <c r="O415" s="12" t="e">
        <f>+O414/O$402</f>
        <v>#VALUE!</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t="str">
        <f t="shared" si="32"/>
        <v/>
      </c>
      <c r="M423" s="8" t="str">
        <f t="shared" si="32"/>
        <v/>
      </c>
      <c r="N423" s="8" t="str">
        <f t="shared" si="32"/>
        <v/>
      </c>
      <c r="O423" s="8" t="str">
        <f t="shared" si="32"/>
        <v/>
      </c>
      <c r="P423" s="6"/>
      <c r="Q423" s="9" t="s">
        <v>12</v>
      </c>
    </row>
    <row r="424" spans="2:17"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t="str">
        <f t="shared" si="32"/>
        <v/>
      </c>
      <c r="M424" s="8" t="str">
        <f t="shared" si="32"/>
        <v/>
      </c>
      <c r="N424" s="8" t="str">
        <f t="shared" si="32"/>
        <v/>
      </c>
      <c r="O424" s="8" t="str">
        <f t="shared" si="32"/>
        <v/>
      </c>
      <c r="P424" s="6"/>
      <c r="Q424" s="9" t="s">
        <v>13</v>
      </c>
    </row>
    <row r="425" spans="2:17"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t="str">
        <f t="shared" si="32"/>
        <v/>
      </c>
      <c r="M425" s="8" t="str">
        <f t="shared" si="32"/>
        <v/>
      </c>
      <c r="N425" s="8" t="str">
        <f t="shared" si="32"/>
        <v/>
      </c>
      <c r="O425" s="8" t="str">
        <f t="shared" si="32"/>
        <v/>
      </c>
      <c r="P425" s="6"/>
      <c r="Q425" s="9" t="s">
        <v>14</v>
      </c>
    </row>
    <row r="426" spans="2:17"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t="str">
        <f t="shared" si="32"/>
        <v/>
      </c>
      <c r="L426" s="8" t="str">
        <f t="shared" si="32"/>
        <v/>
      </c>
      <c r="M426" s="8" t="str">
        <f t="shared" si="32"/>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t="e">
        <f t="shared" si="33"/>
        <v>#VALUE!</v>
      </c>
      <c r="L427" s="12" t="e">
        <f t="shared" si="33"/>
        <v>#VALUE!</v>
      </c>
      <c r="M427" s="12" t="e">
        <f t="shared" si="33"/>
        <v>#VALUE!</v>
      </c>
      <c r="N427" s="12" t="e">
        <f>+N426/N$402</f>
        <v>#VALUE!</v>
      </c>
      <c r="O427" s="12" t="e">
        <f>+O426/O$402</f>
        <v>#VALUE!</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t="str">
        <f t="shared" si="36"/>
        <v/>
      </c>
      <c r="M435" s="8" t="str">
        <f t="shared" si="36"/>
        <v/>
      </c>
      <c r="N435" s="8" t="str">
        <f t="shared" si="36"/>
        <v/>
      </c>
      <c r="O435" s="8" t="str">
        <f t="shared" si="36"/>
        <v/>
      </c>
      <c r="P435" s="6"/>
      <c r="Q435" s="9" t="s">
        <v>12</v>
      </c>
    </row>
    <row r="436" spans="1:17"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t="str">
        <f t="shared" si="36"/>
        <v/>
      </c>
      <c r="M436" s="8" t="str">
        <f t="shared" si="36"/>
        <v/>
      </c>
      <c r="N436" s="8" t="str">
        <f t="shared" si="36"/>
        <v/>
      </c>
      <c r="O436" s="8" t="str">
        <f t="shared" si="36"/>
        <v/>
      </c>
      <c r="P436" s="6"/>
      <c r="Q436" s="9" t="s">
        <v>13</v>
      </c>
    </row>
    <row r="437" spans="1:17"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t="str">
        <f t="shared" si="36"/>
        <v/>
      </c>
      <c r="M437" s="8" t="str">
        <f t="shared" si="36"/>
        <v/>
      </c>
      <c r="N437" s="8" t="str">
        <f t="shared" si="36"/>
        <v/>
      </c>
      <c r="O437" s="8" t="str">
        <f t="shared" si="36"/>
        <v/>
      </c>
      <c r="P437" s="6"/>
      <c r="Q437" s="9" t="s">
        <v>14</v>
      </c>
    </row>
    <row r="438" spans="1:17"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t="str">
        <f t="shared" si="36"/>
        <v/>
      </c>
      <c r="L438" s="8" t="str">
        <f t="shared" si="36"/>
        <v/>
      </c>
      <c r="M438" s="8" t="str">
        <f t="shared" si="36"/>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t="e">
        <f t="shared" si="37"/>
        <v>#VALUE!</v>
      </c>
      <c r="L439" s="12" t="e">
        <f t="shared" si="37"/>
        <v>#VALUE!</v>
      </c>
      <c r="M439" s="12" t="e">
        <f t="shared" si="37"/>
        <v>#VALUE!</v>
      </c>
      <c r="N439" s="12" t="e">
        <f>+N438/N$402</f>
        <v>#VALUE!</v>
      </c>
      <c r="O439" s="12" t="e">
        <f>+O438/O$402</f>
        <v>#VALUE!</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t="str">
        <f t="shared" si="38"/>
        <v/>
      </c>
      <c r="M441" s="8" t="str">
        <f t="shared" si="38"/>
        <v/>
      </c>
      <c r="N441" s="8" t="str">
        <f t="shared" si="38"/>
        <v/>
      </c>
      <c r="O441" s="8" t="str">
        <f t="shared" si="38"/>
        <v/>
      </c>
      <c r="P441" s="6"/>
      <c r="Q441" s="9" t="s">
        <v>12</v>
      </c>
    </row>
    <row r="442" spans="1:17"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t="str">
        <f t="shared" si="38"/>
        <v/>
      </c>
      <c r="M442" s="8" t="str">
        <f t="shared" si="38"/>
        <v/>
      </c>
      <c r="N442" s="8" t="str">
        <f t="shared" si="38"/>
        <v/>
      </c>
      <c r="O442" s="8" t="str">
        <f t="shared" si="38"/>
        <v/>
      </c>
      <c r="P442" s="6"/>
      <c r="Q442" s="9" t="s">
        <v>13</v>
      </c>
    </row>
    <row r="443" spans="1:17"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t="str">
        <f t="shared" si="38"/>
        <v/>
      </c>
      <c r="M443" s="8" t="str">
        <f t="shared" si="38"/>
        <v/>
      </c>
      <c r="N443" s="8" t="str">
        <f t="shared" si="38"/>
        <v/>
      </c>
      <c r="O443" s="8" t="str">
        <f t="shared" si="38"/>
        <v/>
      </c>
      <c r="P443" s="6"/>
      <c r="Q443" s="9" t="s">
        <v>14</v>
      </c>
    </row>
    <row r="444" spans="1:17"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t="str">
        <f t="shared" si="38"/>
        <v/>
      </c>
      <c r="L444" s="8" t="str">
        <f t="shared" si="38"/>
        <v/>
      </c>
      <c r="M444" s="8" t="str">
        <f t="shared" si="38"/>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t="e">
        <f t="shared" si="39"/>
        <v>#VALUE!</v>
      </c>
      <c r="L445" s="12" t="e">
        <f t="shared" si="39"/>
        <v>#VALUE!</v>
      </c>
      <c r="M445" s="12" t="e">
        <f t="shared" si="39"/>
        <v>#VALUE!</v>
      </c>
      <c r="N445" s="12" t="e">
        <f>+N444/N$402</f>
        <v>#VALUE!</v>
      </c>
      <c r="O445" s="12" t="e">
        <f>+O444/O$402</f>
        <v>#VALUE!</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t="str">
        <f t="shared" si="40"/>
        <v/>
      </c>
      <c r="M448" s="8" t="str">
        <f t="shared" si="40"/>
        <v/>
      </c>
      <c r="N448" s="8" t="str">
        <f t="shared" si="40"/>
        <v/>
      </c>
      <c r="O448" s="8" t="str">
        <f t="shared" si="40"/>
        <v/>
      </c>
      <c r="P448" s="6"/>
      <c r="Q448" s="9" t="s">
        <v>12</v>
      </c>
    </row>
    <row r="449" spans="1:18"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t="str">
        <f t="shared" si="40"/>
        <v/>
      </c>
      <c r="M449" s="8" t="str">
        <f t="shared" si="40"/>
        <v/>
      </c>
      <c r="N449" s="8" t="str">
        <f t="shared" si="40"/>
        <v/>
      </c>
      <c r="O449" s="8" t="str">
        <f t="shared" si="40"/>
        <v/>
      </c>
      <c r="P449" s="6"/>
      <c r="Q449" s="9" t="s">
        <v>13</v>
      </c>
    </row>
    <row r="450" spans="1:18"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t="str">
        <f t="shared" si="40"/>
        <v/>
      </c>
      <c r="M450" s="8" t="str">
        <f t="shared" si="40"/>
        <v/>
      </c>
      <c r="N450" s="8" t="str">
        <f t="shared" si="40"/>
        <v/>
      </c>
      <c r="O450" s="8" t="str">
        <f t="shared" si="40"/>
        <v/>
      </c>
      <c r="P450" s="6"/>
      <c r="Q450" s="9" t="s">
        <v>14</v>
      </c>
    </row>
    <row r="451" spans="1:18"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t="str">
        <f t="shared" si="40"/>
        <v/>
      </c>
      <c r="L451" s="8" t="str">
        <f t="shared" si="40"/>
        <v/>
      </c>
      <c r="M451" s="8" t="str">
        <f t="shared" si="40"/>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t="e">
        <f t="shared" si="41"/>
        <v>#VALUE!</v>
      </c>
      <c r="L452" s="12" t="e">
        <f t="shared" si="41"/>
        <v>#VALUE!</v>
      </c>
      <c r="M452" s="12" t="e">
        <f t="shared" si="41"/>
        <v>#VALUE!</v>
      </c>
      <c r="N452" s="12" t="e">
        <f>+N451/N$402</f>
        <v>#VALUE!</v>
      </c>
      <c r="O452" s="12" t="e">
        <f>+O451/O$402</f>
        <v>#VALUE!</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t="str">
        <f t="shared" si="42"/>
        <v/>
      </c>
      <c r="M454" s="8" t="str">
        <f t="shared" si="42"/>
        <v/>
      </c>
      <c r="N454" s="8" t="str">
        <f t="shared" si="42"/>
        <v/>
      </c>
      <c r="O454" s="8" t="str">
        <f t="shared" si="42"/>
        <v/>
      </c>
      <c r="P454" s="6"/>
      <c r="Q454" s="9" t="s">
        <v>12</v>
      </c>
    </row>
    <row r="455" spans="1:18"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t="str">
        <f t="shared" si="42"/>
        <v/>
      </c>
      <c r="M455" s="8" t="str">
        <f t="shared" si="42"/>
        <v/>
      </c>
      <c r="N455" s="8" t="str">
        <f t="shared" si="42"/>
        <v/>
      </c>
      <c r="O455" s="8" t="str">
        <f t="shared" si="42"/>
        <v/>
      </c>
      <c r="P455" s="6"/>
      <c r="Q455" s="9" t="s">
        <v>13</v>
      </c>
    </row>
    <row r="456" spans="1:18"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t="str">
        <f t="shared" si="42"/>
        <v/>
      </c>
      <c r="M456" s="8" t="str">
        <f t="shared" si="42"/>
        <v/>
      </c>
      <c r="N456" s="8" t="str">
        <f t="shared" si="42"/>
        <v/>
      </c>
      <c r="O456" s="8" t="str">
        <f t="shared" si="42"/>
        <v/>
      </c>
      <c r="P456" s="6"/>
      <c r="Q456" s="9" t="s">
        <v>14</v>
      </c>
    </row>
    <row r="457" spans="1:18"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t="str">
        <f t="shared" si="42"/>
        <v/>
      </c>
      <c r="L457" s="8" t="str">
        <f t="shared" si="42"/>
        <v/>
      </c>
      <c r="M457" s="8" t="str">
        <f t="shared" si="42"/>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t="e">
        <f t="shared" si="43"/>
        <v>#VALUE!</v>
      </c>
      <c r="L458" s="12" t="e">
        <f t="shared" si="43"/>
        <v>#VALUE!</v>
      </c>
      <c r="M458" s="12" t="e">
        <f t="shared" si="43"/>
        <v>#VALUE!</v>
      </c>
      <c r="N458" s="12" t="e">
        <f>+N457/N$402</f>
        <v>#VALUE!</v>
      </c>
      <c r="O458" s="12" t="e">
        <f>+O457/O$402</f>
        <v>#VALUE!</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t="str">
        <f t="shared" si="44"/>
        <v/>
      </c>
      <c r="M461" s="7" t="str">
        <f t="shared" si="44"/>
        <v/>
      </c>
      <c r="N461" s="7" t="str">
        <f t="shared" si="44"/>
        <v/>
      </c>
      <c r="O461" s="7" t="str">
        <f t="shared" si="44"/>
        <v/>
      </c>
      <c r="P461" s="17"/>
      <c r="Q461" s="9" t="s">
        <v>12</v>
      </c>
      <c r="R461" s="88"/>
    </row>
    <row r="462" spans="1:18"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t="str">
        <f t="shared" si="44"/>
        <v/>
      </c>
      <c r="M462" s="7" t="str">
        <f t="shared" si="44"/>
        <v/>
      </c>
      <c r="N462" s="7" t="str">
        <f t="shared" si="44"/>
        <v/>
      </c>
      <c r="O462" s="7" t="str">
        <f t="shared" si="44"/>
        <v/>
      </c>
      <c r="P462" s="17"/>
      <c r="Q462" s="9" t="s">
        <v>13</v>
      </c>
    </row>
    <row r="463" spans="1:18"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t="str">
        <f t="shared" si="44"/>
        <v/>
      </c>
      <c r="M463" s="7" t="str">
        <f t="shared" si="44"/>
        <v/>
      </c>
      <c r="N463" s="7" t="str">
        <f t="shared" si="44"/>
        <v/>
      </c>
      <c r="O463" s="7" t="str">
        <f t="shared" si="44"/>
        <v/>
      </c>
      <c r="P463" s="17"/>
      <c r="Q463" s="9" t="s">
        <v>14</v>
      </c>
    </row>
    <row r="464" spans="1:18"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t="str">
        <f t="shared" si="44"/>
        <v/>
      </c>
      <c r="L464" s="18" t="str">
        <f t="shared" si="44"/>
        <v/>
      </c>
      <c r="M464" s="18" t="str">
        <f t="shared" si="44"/>
        <v/>
      </c>
      <c r="N464" s="18" t="str">
        <f t="shared" si="44"/>
        <v/>
      </c>
      <c r="O464" s="18" t="str">
        <f t="shared" si="44"/>
        <v/>
      </c>
      <c r="P464" s="17"/>
      <c r="Q464" s="9" t="s">
        <v>19</v>
      </c>
    </row>
    <row r="465" spans="1:17"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0</v>
      </c>
      <c r="L465" s="16">
        <f t="shared" si="45"/>
        <v>0</v>
      </c>
      <c r="M465" s="16">
        <f t="shared" si="45"/>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t="e">
        <f t="shared" si="46"/>
        <v>#DIV/0!</v>
      </c>
      <c r="M466" s="20" t="e">
        <f t="shared" si="46"/>
        <v>#DIV/0!</v>
      </c>
      <c r="N466" s="12" t="e">
        <f>N465/M465-1</f>
        <v>#VALUE!</v>
      </c>
      <c r="O466" s="12" t="e">
        <f>O465/N465-1</f>
        <v>#VALUE!</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t="str">
        <f t="shared" si="47"/>
        <v/>
      </c>
      <c r="M468" s="7" t="str">
        <f t="shared" si="47"/>
        <v/>
      </c>
      <c r="N468" s="7" t="str">
        <f t="shared" si="47"/>
        <v/>
      </c>
      <c r="O468" s="7" t="str">
        <f t="shared" si="47"/>
        <v/>
      </c>
      <c r="P468" s="6"/>
      <c r="Q468" s="9" t="s">
        <v>12</v>
      </c>
    </row>
    <row r="469" spans="1:17"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t="str">
        <f t="shared" si="47"/>
        <v/>
      </c>
      <c r="M469" s="7" t="str">
        <f t="shared" si="47"/>
        <v/>
      </c>
      <c r="N469" s="7" t="str">
        <f t="shared" si="47"/>
        <v/>
      </c>
      <c r="O469" s="7" t="str">
        <f t="shared" si="47"/>
        <v/>
      </c>
      <c r="P469" s="6"/>
      <c r="Q469" s="9" t="s">
        <v>13</v>
      </c>
    </row>
    <row r="470" spans="1:17"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t="str">
        <f t="shared" si="47"/>
        <v/>
      </c>
      <c r="M470" s="7" t="str">
        <f t="shared" si="47"/>
        <v/>
      </c>
      <c r="N470" s="7" t="str">
        <f t="shared" si="47"/>
        <v/>
      </c>
      <c r="O470" s="7" t="str">
        <f t="shared" si="47"/>
        <v/>
      </c>
      <c r="P470" s="6"/>
      <c r="Q470" s="9" t="s">
        <v>14</v>
      </c>
    </row>
    <row r="471" spans="1:17"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t="str">
        <f t="shared" si="47"/>
        <v/>
      </c>
      <c r="L471" s="18" t="str">
        <f t="shared" si="47"/>
        <v/>
      </c>
      <c r="M471" s="18" t="str">
        <f t="shared" si="47"/>
        <v/>
      </c>
      <c r="N471" s="18" t="str">
        <f t="shared" si="47"/>
        <v/>
      </c>
      <c r="O471" s="18" t="str">
        <f t="shared" si="47"/>
        <v/>
      </c>
      <c r="P471" s="6"/>
      <c r="Q471" s="9" t="s">
        <v>19</v>
      </c>
    </row>
    <row r="472" spans="1:17"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0</v>
      </c>
      <c r="L472" s="112">
        <f t="shared" si="48"/>
        <v>0</v>
      </c>
      <c r="M472" s="112">
        <f t="shared" si="48"/>
        <v>0</v>
      </c>
      <c r="N472" s="112" t="e">
        <f>IF(N469="",N468*4,IF(N470="",(N469+N468)*2,IF(N471="",((N470+N469+N468)/3)*4,SUM(N468:N471))))</f>
        <v>#VALUE!</v>
      </c>
      <c r="O472" s="112" t="e">
        <f>IF(O469="",O468*4,IF(O470="",(O469+O468)*2,IF(O471="",((O470+O469+O468)/3)*4,SUM(O468:O471))))</f>
        <v>#VALUE!</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t="str">
        <f t="shared" si="49"/>
        <v/>
      </c>
      <c r="M474" s="7" t="str">
        <f t="shared" si="49"/>
        <v/>
      </c>
      <c r="N474" s="7" t="str">
        <f t="shared" si="49"/>
        <v/>
      </c>
      <c r="O474" s="7" t="str">
        <f t="shared" si="49"/>
        <v/>
      </c>
      <c r="P474" s="6"/>
      <c r="Q474" s="9" t="s">
        <v>12</v>
      </c>
    </row>
    <row r="475" spans="1:17"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t="str">
        <f t="shared" si="49"/>
        <v/>
      </c>
      <c r="M475" s="7" t="str">
        <f t="shared" si="49"/>
        <v/>
      </c>
      <c r="N475" s="7" t="str">
        <f t="shared" si="49"/>
        <v/>
      </c>
      <c r="O475" s="7" t="str">
        <f t="shared" si="49"/>
        <v/>
      </c>
      <c r="P475" s="6"/>
      <c r="Q475" s="9" t="s">
        <v>13</v>
      </c>
    </row>
    <row r="476" spans="1:17"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t="str">
        <f t="shared" si="49"/>
        <v/>
      </c>
      <c r="M476" s="7" t="str">
        <f t="shared" si="49"/>
        <v/>
      </c>
      <c r="N476" s="7" t="str">
        <f t="shared" si="49"/>
        <v/>
      </c>
      <c r="O476" s="7" t="str">
        <f t="shared" si="49"/>
        <v/>
      </c>
      <c r="P476" s="6"/>
      <c r="Q476" s="9" t="s">
        <v>14</v>
      </c>
    </row>
    <row r="477" spans="1:17"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t="str">
        <f t="shared" si="49"/>
        <v/>
      </c>
      <c r="L477" s="18" t="str">
        <f t="shared" si="49"/>
        <v/>
      </c>
      <c r="M477" s="18" t="str">
        <f t="shared" si="49"/>
        <v/>
      </c>
      <c r="N477" s="18" t="str">
        <f t="shared" si="49"/>
        <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t="e">
        <f>IF(N475="",N474*4,IF(N476="",(N475+N474)*2,IF(N477="",((N476+N475+N474)/3)*4,SUM(N474:N477))))</f>
        <v>#VALUE!</v>
      </c>
      <c r="O478" s="112" t="e">
        <f>IF(O475="",O474*4,IF(O476="",(O475+O474)*2,IF(O477="",((O476+O475+O474)/3)*4,SUM(O474:O477))))</f>
        <v>#VALUE!</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t="str">
        <f t="shared" si="55"/>
        <v/>
      </c>
      <c r="M492" s="7" t="str">
        <f t="shared" si="55"/>
        <v/>
      </c>
      <c r="N492" s="7" t="str">
        <f t="shared" si="55"/>
        <v/>
      </c>
      <c r="O492" s="7" t="str">
        <f t="shared" si="55"/>
        <v/>
      </c>
      <c r="P492" s="6"/>
      <c r="Q492" s="9" t="s">
        <v>12</v>
      </c>
    </row>
    <row r="493" spans="2:17" s="2" customFormat="1"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t="str">
        <f t="shared" si="55"/>
        <v/>
      </c>
      <c r="M493" s="7" t="str">
        <f t="shared" si="55"/>
        <v/>
      </c>
      <c r="N493" s="7" t="str">
        <f t="shared" si="55"/>
        <v/>
      </c>
      <c r="O493" s="7" t="str">
        <f t="shared" si="55"/>
        <v/>
      </c>
      <c r="P493" s="6"/>
      <c r="Q493" s="9" t="s">
        <v>13</v>
      </c>
    </row>
    <row r="494" spans="2:17" s="2" customFormat="1"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t="str">
        <f t="shared" si="55"/>
        <v/>
      </c>
      <c r="M494" s="7" t="str">
        <f t="shared" si="55"/>
        <v/>
      </c>
      <c r="N494" s="7" t="str">
        <f t="shared" si="55"/>
        <v/>
      </c>
      <c r="O494" s="7" t="str">
        <f t="shared" si="55"/>
        <v/>
      </c>
      <c r="P494" s="6"/>
      <c r="Q494" s="9" t="s">
        <v>14</v>
      </c>
    </row>
    <row r="495" spans="2:17" s="2" customFormat="1"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t="str">
        <f t="shared" si="55"/>
        <v/>
      </c>
      <c r="L495" s="7" t="str">
        <f t="shared" si="55"/>
        <v/>
      </c>
      <c r="M495" s="7" t="str">
        <f t="shared" si="55"/>
        <v/>
      </c>
      <c r="N495" s="7" t="str">
        <f t="shared" si="55"/>
        <v/>
      </c>
      <c r="O495" s="7" t="str">
        <f t="shared" si="55"/>
        <v/>
      </c>
      <c r="P495" s="6"/>
      <c r="Q495" s="9" t="s">
        <v>19</v>
      </c>
    </row>
    <row r="496" spans="2:17" s="2" customFormat="1"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0</v>
      </c>
      <c r="L496" s="16">
        <f t="shared" si="56"/>
        <v>0</v>
      </c>
      <c r="M496" s="16">
        <f t="shared" si="56"/>
        <v>0</v>
      </c>
      <c r="N496" s="16" t="e">
        <f>IF(N493="",N492*4,IF(N494="",(N493+N492)*2,IF(N495="",((N494+N493+N492)/3)*4,SUM(N492:N495))))</f>
        <v>#VALUE!</v>
      </c>
      <c r="O496" s="16" t="e">
        <f>IF(O493="",O492*4,IF(O494="",(O493+O492)*2,IF(O495="",((O494+O493+O492)/3)*4,SUM(O492:O495))))</f>
        <v>#VALUE!</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t="str">
        <f t="shared" si="57"/>
        <v/>
      </c>
      <c r="M499" s="7" t="str">
        <f t="shared" si="57"/>
        <v/>
      </c>
      <c r="N499" s="7" t="str">
        <f t="shared" si="57"/>
        <v/>
      </c>
      <c r="O499" s="7" t="str">
        <f t="shared" si="57"/>
        <v/>
      </c>
      <c r="P499" s="6"/>
      <c r="Q499" s="9" t="s">
        <v>12</v>
      </c>
    </row>
    <row r="500" spans="1:17"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t="str">
        <f t="shared" si="57"/>
        <v/>
      </c>
      <c r="M500" s="7" t="str">
        <f t="shared" si="57"/>
        <v/>
      </c>
      <c r="N500" s="7" t="str">
        <f t="shared" si="57"/>
        <v/>
      </c>
      <c r="O500" s="7" t="str">
        <f t="shared" si="57"/>
        <v/>
      </c>
      <c r="P500" s="6"/>
      <c r="Q500" s="9" t="s">
        <v>13</v>
      </c>
    </row>
    <row r="501" spans="1:17"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t="str">
        <f t="shared" si="57"/>
        <v/>
      </c>
      <c r="M501" s="7" t="str">
        <f t="shared" si="57"/>
        <v/>
      </c>
      <c r="N501" s="7" t="str">
        <f t="shared" si="57"/>
        <v/>
      </c>
      <c r="O501" s="7" t="str">
        <f t="shared" si="57"/>
        <v/>
      </c>
      <c r="P501" s="6"/>
      <c r="Q501" s="9" t="s">
        <v>14</v>
      </c>
    </row>
    <row r="502" spans="1:17"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t="str">
        <f t="shared" si="57"/>
        <v/>
      </c>
      <c r="L502" s="18" t="str">
        <f t="shared" si="57"/>
        <v/>
      </c>
      <c r="M502" s="18" t="str">
        <f t="shared" si="57"/>
        <v/>
      </c>
      <c r="N502" s="18" t="str">
        <f t="shared" si="57"/>
        <v/>
      </c>
      <c r="O502" s="18" t="str">
        <f t="shared" si="57"/>
        <v/>
      </c>
      <c r="P502" s="6"/>
      <c r="Q502" s="9" t="s">
        <v>19</v>
      </c>
    </row>
    <row r="503" spans="1:17"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0</v>
      </c>
      <c r="L503" s="18">
        <f t="shared" si="58"/>
        <v>0</v>
      </c>
      <c r="M503" s="18">
        <f t="shared" si="58"/>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t="e">
        <f t="shared" si="59"/>
        <v>#DIV/0!</v>
      </c>
      <c r="L504" s="22" t="e">
        <f t="shared" si="59"/>
        <v>#DIV/0!</v>
      </c>
      <c r="M504" s="22" t="e">
        <f t="shared" si="59"/>
        <v>#DIV/0!</v>
      </c>
      <c r="N504" s="23" t="e">
        <f t="shared" si="59"/>
        <v>#VALUE!</v>
      </c>
      <c r="O504" s="23" t="e">
        <f t="shared" si="59"/>
        <v>#VALUE!</v>
      </c>
      <c r="P504" s="6"/>
      <c r="Q504" s="11" t="s">
        <v>2409</v>
      </c>
    </row>
    <row r="505" spans="1:17" s="87" customFormat="1" x14ac:dyDescent="0.3">
      <c r="A505" s="86"/>
      <c r="B505" s="19"/>
      <c r="C505" s="10" t="e">
        <f t="shared" ref="C505:M505" si="60">C503/B503-1</f>
        <v>#DIV/0!</v>
      </c>
      <c r="D505" s="10" t="e">
        <f t="shared" si="60"/>
        <v>#DIV/0!</v>
      </c>
      <c r="E505" s="10" t="e">
        <f t="shared" si="60"/>
        <v>#DIV/0!</v>
      </c>
      <c r="F505" s="10" t="e">
        <f t="shared" si="60"/>
        <v>#DIV/0!</v>
      </c>
      <c r="G505" s="10" t="e">
        <f t="shared" si="60"/>
        <v>#DIV/0!</v>
      </c>
      <c r="H505" s="10" t="e">
        <f t="shared" si="60"/>
        <v>#DIV/0!</v>
      </c>
      <c r="I505" s="10" t="e">
        <f t="shared" si="60"/>
        <v>#DIV/0!</v>
      </c>
      <c r="J505" s="10" t="e">
        <f t="shared" si="60"/>
        <v>#DIV/0!</v>
      </c>
      <c r="K505" s="10" t="e">
        <f t="shared" si="60"/>
        <v>#DIV/0!</v>
      </c>
      <c r="L505" s="10" t="e">
        <f t="shared" si="60"/>
        <v>#DIV/0!</v>
      </c>
      <c r="M505" s="10" t="e">
        <f t="shared" si="60"/>
        <v>#DIV/0!</v>
      </c>
      <c r="N505" s="10" t="e">
        <f>N503/M503-1</f>
        <v>#VALUE!</v>
      </c>
      <c r="O505" s="10" t="e">
        <f>O503/N503-1</f>
        <v>#VALUE!</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t="str">
        <f t="shared" ref="B507:O511" si="61">IFERROR(B461-B499,"")</f>
        <v/>
      </c>
      <c r="C507" s="16" t="str">
        <f t="shared" si="61"/>
        <v/>
      </c>
      <c r="D507" s="16" t="str">
        <f t="shared" si="61"/>
        <v/>
      </c>
      <c r="E507" s="16" t="str">
        <f t="shared" si="61"/>
        <v/>
      </c>
      <c r="F507" s="16" t="str">
        <f t="shared" si="61"/>
        <v/>
      </c>
      <c r="G507" s="16" t="str">
        <f t="shared" si="61"/>
        <v/>
      </c>
      <c r="H507" s="16" t="str">
        <f t="shared" si="61"/>
        <v/>
      </c>
      <c r="I507" s="16" t="str">
        <f t="shared" si="61"/>
        <v/>
      </c>
      <c r="J507" s="16" t="str">
        <f t="shared" si="61"/>
        <v/>
      </c>
      <c r="K507" s="16" t="str">
        <f t="shared" si="61"/>
        <v/>
      </c>
      <c r="L507" s="16" t="str">
        <f t="shared" si="61"/>
        <v/>
      </c>
      <c r="M507" s="16" t="str">
        <f t="shared" si="61"/>
        <v/>
      </c>
      <c r="N507" s="16" t="str">
        <f t="shared" si="61"/>
        <v/>
      </c>
      <c r="O507" s="16" t="str">
        <f t="shared" si="61"/>
        <v/>
      </c>
      <c r="P507" s="6"/>
      <c r="Q507" s="9" t="s">
        <v>12</v>
      </c>
    </row>
    <row r="508" spans="1:17"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t="str">
        <f t="shared" si="61"/>
        <v/>
      </c>
      <c r="M508" s="7" t="str">
        <f t="shared" si="61"/>
        <v/>
      </c>
      <c r="N508" s="7" t="str">
        <f t="shared" si="61"/>
        <v/>
      </c>
      <c r="O508" s="7" t="str">
        <f t="shared" si="61"/>
        <v/>
      </c>
      <c r="P508" s="6"/>
      <c r="Q508" s="9" t="s">
        <v>13</v>
      </c>
    </row>
    <row r="509" spans="1:17"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t="str">
        <f t="shared" si="61"/>
        <v/>
      </c>
      <c r="M509" s="7" t="str">
        <f t="shared" si="61"/>
        <v/>
      </c>
      <c r="N509" s="7" t="str">
        <f t="shared" si="61"/>
        <v/>
      </c>
      <c r="O509" s="7" t="str">
        <f t="shared" si="61"/>
        <v/>
      </c>
      <c r="P509" s="6"/>
      <c r="Q509" s="9" t="s">
        <v>14</v>
      </c>
    </row>
    <row r="510" spans="1:17"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t="str">
        <f t="shared" si="61"/>
        <v/>
      </c>
      <c r="L510" s="18" t="str">
        <f t="shared" si="61"/>
        <v/>
      </c>
      <c r="M510" s="18" t="str">
        <f t="shared" si="61"/>
        <v/>
      </c>
      <c r="N510" s="18" t="str">
        <f t="shared" si="61"/>
        <v/>
      </c>
      <c r="O510" s="18" t="str">
        <f t="shared" si="61"/>
        <v/>
      </c>
      <c r="P510" s="6"/>
      <c r="Q510" s="9" t="s">
        <v>19</v>
      </c>
    </row>
    <row r="511" spans="1:17"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0</v>
      </c>
      <c r="L511" s="16">
        <f t="shared" si="61"/>
        <v>0</v>
      </c>
      <c r="M511" s="16">
        <f t="shared" si="61"/>
        <v>0</v>
      </c>
      <c r="N511" s="16" t="str">
        <f t="shared" si="61"/>
        <v/>
      </c>
      <c r="O511" s="16" t="str">
        <f t="shared" si="61"/>
        <v/>
      </c>
      <c r="P511" s="6"/>
      <c r="Q511" s="9" t="s">
        <v>15</v>
      </c>
    </row>
    <row r="512" spans="1:17"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t="e">
        <f t="shared" si="62"/>
        <v>#DIV/0!</v>
      </c>
      <c r="L512" s="10" t="e">
        <f t="shared" si="62"/>
        <v>#DIV/0!</v>
      </c>
      <c r="M512" s="10" t="e">
        <f t="shared" si="62"/>
        <v>#DIV/0!</v>
      </c>
      <c r="N512" s="10" t="e">
        <f t="shared" si="62"/>
        <v>#VALUE!</v>
      </c>
      <c r="O512" s="10" t="e">
        <f t="shared" si="62"/>
        <v>#VALUE!</v>
      </c>
      <c r="P512" s="6"/>
      <c r="Q512" s="24" t="s">
        <v>23</v>
      </c>
    </row>
    <row r="513" spans="1:17" s="87" customFormat="1" x14ac:dyDescent="0.3">
      <c r="A513" s="86"/>
      <c r="B513" s="19"/>
      <c r="C513" s="10" t="e">
        <f t="shared" ref="C513:M513" si="63">C511/B511-1</f>
        <v>#DIV/0!</v>
      </c>
      <c r="D513" s="10" t="e">
        <f t="shared" si="63"/>
        <v>#DIV/0!</v>
      </c>
      <c r="E513" s="10" t="e">
        <f t="shared" si="63"/>
        <v>#DIV/0!</v>
      </c>
      <c r="F513" s="10" t="e">
        <f t="shared" si="63"/>
        <v>#DIV/0!</v>
      </c>
      <c r="G513" s="10" t="e">
        <f t="shared" si="63"/>
        <v>#DIV/0!</v>
      </c>
      <c r="H513" s="10" t="e">
        <f t="shared" si="63"/>
        <v>#DIV/0!</v>
      </c>
      <c r="I513" s="10" t="e">
        <f t="shared" si="63"/>
        <v>#DIV/0!</v>
      </c>
      <c r="J513" s="10" t="e">
        <f t="shared" si="63"/>
        <v>#DIV/0!</v>
      </c>
      <c r="K513" s="10" t="e">
        <f t="shared" si="63"/>
        <v>#DIV/0!</v>
      </c>
      <c r="L513" s="10" t="e">
        <f t="shared" si="63"/>
        <v>#DIV/0!</v>
      </c>
      <c r="M513" s="10" t="e">
        <f t="shared" si="63"/>
        <v>#DIV/0!</v>
      </c>
      <c r="N513" s="10" t="e">
        <f>N511/M511-1</f>
        <v>#VALUE!</v>
      </c>
      <c r="O513" s="10" t="e">
        <f>O511/N511-1</f>
        <v>#VALUE!</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t="e">
        <f t="shared" si="66"/>
        <v>#DIV/0!</v>
      </c>
      <c r="L521" s="10" t="e">
        <f t="shared" si="66"/>
        <v>#DIV/0!</v>
      </c>
      <c r="M521" s="10" t="e">
        <f t="shared" si="66"/>
        <v>#DIV/0!</v>
      </c>
      <c r="N521" s="10" t="e">
        <f>+N520/(N$465+N$472)</f>
        <v>#VALUE!</v>
      </c>
      <c r="O521" s="10" t="e">
        <f>+O520/(O$465+O$472)</f>
        <v>#VALUE!</v>
      </c>
      <c r="P521" s="6"/>
      <c r="Q521" s="11" t="s">
        <v>2409</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t="str">
        <f t="shared" ref="B524:O527" si="68">IFERROR(VLOOKUP($B$523,$130:$216,MATCH($Q524&amp;"/"&amp;B$348,$128:$128,0),FALSE),"")</f>
        <v/>
      </c>
      <c r="C524" s="16" t="str">
        <f t="shared" si="68"/>
        <v/>
      </c>
      <c r="D524" s="16" t="str">
        <f t="shared" si="68"/>
        <v/>
      </c>
      <c r="E524" s="16" t="str">
        <f t="shared" si="68"/>
        <v/>
      </c>
      <c r="F524" s="16" t="str">
        <f t="shared" si="68"/>
        <v/>
      </c>
      <c r="G524" s="16" t="str">
        <f t="shared" si="68"/>
        <v/>
      </c>
      <c r="H524" s="16" t="str">
        <f t="shared" si="68"/>
        <v/>
      </c>
      <c r="I524" s="16" t="str">
        <f t="shared" si="68"/>
        <v/>
      </c>
      <c r="J524" s="16" t="str">
        <f t="shared" si="68"/>
        <v/>
      </c>
      <c r="K524" s="16" t="str">
        <f t="shared" si="68"/>
        <v/>
      </c>
      <c r="L524" s="16" t="str">
        <f t="shared" si="68"/>
        <v/>
      </c>
      <c r="M524" s="16" t="str">
        <f t="shared" si="68"/>
        <v/>
      </c>
      <c r="N524" s="16" t="str">
        <f t="shared" si="68"/>
        <v/>
      </c>
      <c r="O524" s="16" t="str">
        <f t="shared" si="68"/>
        <v/>
      </c>
      <c r="P524" s="6"/>
      <c r="Q524" s="9" t="s">
        <v>12</v>
      </c>
    </row>
    <row r="525" spans="1:17"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t="str">
        <f t="shared" si="68"/>
        <v/>
      </c>
      <c r="M525" s="7" t="str">
        <f t="shared" si="68"/>
        <v/>
      </c>
      <c r="N525" s="7" t="str">
        <f t="shared" si="68"/>
        <v/>
      </c>
      <c r="O525" s="7" t="str">
        <f t="shared" si="68"/>
        <v/>
      </c>
      <c r="P525" s="6"/>
      <c r="Q525" s="9" t="s">
        <v>13</v>
      </c>
    </row>
    <row r="526" spans="1:17"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t="str">
        <f t="shared" si="68"/>
        <v/>
      </c>
      <c r="M526" s="7" t="str">
        <f t="shared" si="68"/>
        <v/>
      </c>
      <c r="N526" s="7" t="str">
        <f t="shared" si="68"/>
        <v/>
      </c>
      <c r="O526" s="7" t="str">
        <f t="shared" si="68"/>
        <v/>
      </c>
      <c r="P526" s="6"/>
      <c r="Q526" s="9" t="s">
        <v>14</v>
      </c>
    </row>
    <row r="527" spans="1:17"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t="str">
        <f t="shared" si="68"/>
        <v/>
      </c>
      <c r="L527" s="18" t="str">
        <f t="shared" si="68"/>
        <v/>
      </c>
      <c r="M527" s="18" t="str">
        <f t="shared" si="68"/>
        <v/>
      </c>
      <c r="N527" s="18" t="str">
        <f t="shared" si="68"/>
        <v/>
      </c>
      <c r="O527" s="18" t="str">
        <f t="shared" si="68"/>
        <v/>
      </c>
      <c r="P527" s="6"/>
      <c r="Q527" s="9" t="s">
        <v>19</v>
      </c>
    </row>
    <row r="528" spans="1:17"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0</v>
      </c>
      <c r="L528" s="18">
        <f t="shared" si="69"/>
        <v>0</v>
      </c>
      <c r="M528" s="18">
        <f t="shared" si="69"/>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t="e">
        <f t="shared" si="70"/>
        <v>#DIV/0!</v>
      </c>
      <c r="L529" s="10" t="e">
        <f t="shared" si="70"/>
        <v>#DIV/0!</v>
      </c>
      <c r="M529" s="10" t="e">
        <f t="shared" si="70"/>
        <v>#DIV/0!</v>
      </c>
      <c r="N529" s="10" t="e">
        <f t="shared" si="70"/>
        <v>#VALUE!</v>
      </c>
      <c r="O529" s="10" t="e">
        <f t="shared" si="70"/>
        <v>#VALUE!</v>
      </c>
      <c r="P529" s="6"/>
      <c r="Q529" s="11" t="s">
        <v>2409</v>
      </c>
    </row>
    <row r="530" spans="1:17" s="87" customFormat="1" x14ac:dyDescent="0.3">
      <c r="A530" s="86"/>
      <c r="B530" s="19"/>
      <c r="C530" s="10" t="e">
        <f t="shared" ref="C530:M530" si="71">C528/B528-1</f>
        <v>#DIV/0!</v>
      </c>
      <c r="D530" s="10" t="e">
        <f t="shared" si="71"/>
        <v>#DIV/0!</v>
      </c>
      <c r="E530" s="10" t="e">
        <f t="shared" si="71"/>
        <v>#DIV/0!</v>
      </c>
      <c r="F530" s="10" t="e">
        <f t="shared" si="71"/>
        <v>#DIV/0!</v>
      </c>
      <c r="G530" s="10" t="e">
        <f t="shared" si="71"/>
        <v>#DIV/0!</v>
      </c>
      <c r="H530" s="10" t="e">
        <f t="shared" si="71"/>
        <v>#DIV/0!</v>
      </c>
      <c r="I530" s="10" t="e">
        <f t="shared" si="71"/>
        <v>#DIV/0!</v>
      </c>
      <c r="J530" s="10" t="e">
        <f t="shared" si="71"/>
        <v>#DIV/0!</v>
      </c>
      <c r="K530" s="10" t="e">
        <f t="shared" si="71"/>
        <v>#DIV/0!</v>
      </c>
      <c r="L530" s="10" t="e">
        <f t="shared" si="71"/>
        <v>#DIV/0!</v>
      </c>
      <c r="M530" s="10" t="e">
        <f t="shared" si="71"/>
        <v>#DIV/0!</v>
      </c>
      <c r="N530" s="10" t="e">
        <f>N528/M528-1</f>
        <v>#VALUE!</v>
      </c>
      <c r="O530" s="10" t="e">
        <f>O528/N528-1</f>
        <v>#VALUE!</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t="str">
        <f t="shared" ref="B532:O535" si="72">IFERROR(VLOOKUP($B$531,$130:$216,MATCH($Q532&amp;"/"&amp;B$348,$128:$128,0),FALSE),"")</f>
        <v/>
      </c>
      <c r="C532" s="16" t="str">
        <f t="shared" si="72"/>
        <v/>
      </c>
      <c r="D532" s="16" t="str">
        <f t="shared" si="72"/>
        <v/>
      </c>
      <c r="E532" s="16" t="str">
        <f t="shared" si="72"/>
        <v/>
      </c>
      <c r="F532" s="16" t="str">
        <f t="shared" si="72"/>
        <v/>
      </c>
      <c r="G532" s="16" t="str">
        <f t="shared" si="72"/>
        <v/>
      </c>
      <c r="H532" s="16" t="str">
        <f t="shared" si="72"/>
        <v/>
      </c>
      <c r="I532" s="16" t="str">
        <f t="shared" si="72"/>
        <v/>
      </c>
      <c r="J532" s="16" t="str">
        <f t="shared" si="72"/>
        <v/>
      </c>
      <c r="K532" s="16" t="str">
        <f t="shared" si="72"/>
        <v/>
      </c>
      <c r="L532" s="16" t="str">
        <f t="shared" si="72"/>
        <v/>
      </c>
      <c r="M532" s="16" t="str">
        <f t="shared" si="72"/>
        <v/>
      </c>
      <c r="N532" s="16" t="str">
        <f t="shared" si="72"/>
        <v/>
      </c>
      <c r="O532" s="16" t="str">
        <f t="shared" si="72"/>
        <v/>
      </c>
      <c r="P532" s="6"/>
      <c r="Q532" s="9" t="s">
        <v>12</v>
      </c>
    </row>
    <row r="533" spans="1:17"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t="str">
        <f t="shared" si="72"/>
        <v/>
      </c>
      <c r="M533" s="7" t="str">
        <f t="shared" si="72"/>
        <v/>
      </c>
      <c r="N533" s="7" t="str">
        <f t="shared" si="72"/>
        <v/>
      </c>
      <c r="O533" s="7" t="str">
        <f t="shared" si="72"/>
        <v/>
      </c>
      <c r="P533" s="6"/>
      <c r="Q533" s="9" t="s">
        <v>13</v>
      </c>
    </row>
    <row r="534" spans="1:17"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t="str">
        <f t="shared" si="72"/>
        <v/>
      </c>
      <c r="M534" s="7" t="str">
        <f t="shared" si="72"/>
        <v/>
      </c>
      <c r="N534" s="7" t="str">
        <f t="shared" si="72"/>
        <v/>
      </c>
      <c r="O534" s="7" t="str">
        <f t="shared" si="72"/>
        <v/>
      </c>
      <c r="P534" s="6"/>
      <c r="Q534" s="9" t="s">
        <v>14</v>
      </c>
    </row>
    <row r="535" spans="1:17"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t="str">
        <f t="shared" si="72"/>
        <v/>
      </c>
      <c r="L535" s="18" t="str">
        <f t="shared" si="72"/>
        <v/>
      </c>
      <c r="M535" s="18" t="str">
        <f t="shared" si="72"/>
        <v/>
      </c>
      <c r="N535" s="18" t="str">
        <f t="shared" si="72"/>
        <v/>
      </c>
      <c r="O535" s="18" t="str">
        <f t="shared" si="72"/>
        <v/>
      </c>
      <c r="P535" s="6"/>
      <c r="Q535" s="9" t="s">
        <v>19</v>
      </c>
    </row>
    <row r="536" spans="1:17"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0</v>
      </c>
      <c r="L536" s="25">
        <f t="shared" si="73"/>
        <v>0</v>
      </c>
      <c r="M536" s="25">
        <f t="shared" si="73"/>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t="e">
        <f t="shared" si="74"/>
        <v>#DIV/0!</v>
      </c>
      <c r="L537" s="10" t="e">
        <f t="shared" si="74"/>
        <v>#DIV/0!</v>
      </c>
      <c r="M537" s="10" t="e">
        <f t="shared" si="74"/>
        <v>#DIV/0!</v>
      </c>
      <c r="N537" s="10" t="e">
        <f t="shared" si="74"/>
        <v>#VALUE!</v>
      </c>
      <c r="O537" s="10" t="e">
        <f t="shared" si="74"/>
        <v>#VALUE!</v>
      </c>
      <c r="P537" s="6"/>
      <c r="Q537" s="11" t="s">
        <v>2409</v>
      </c>
    </row>
    <row r="538" spans="1:17" s="87" customFormat="1" x14ac:dyDescent="0.3">
      <c r="A538" s="86"/>
      <c r="B538" s="19"/>
      <c r="C538" s="10" t="e">
        <f t="shared" ref="C538:M538" si="75">C536/B536-1</f>
        <v>#DIV/0!</v>
      </c>
      <c r="D538" s="10" t="e">
        <f t="shared" si="75"/>
        <v>#DIV/0!</v>
      </c>
      <c r="E538" s="10" t="e">
        <f t="shared" si="75"/>
        <v>#DIV/0!</v>
      </c>
      <c r="F538" s="10" t="e">
        <f t="shared" si="75"/>
        <v>#DIV/0!</v>
      </c>
      <c r="G538" s="10" t="e">
        <f t="shared" si="75"/>
        <v>#DIV/0!</v>
      </c>
      <c r="H538" s="10" t="e">
        <f t="shared" si="75"/>
        <v>#DIV/0!</v>
      </c>
      <c r="I538" s="10" t="e">
        <f t="shared" si="75"/>
        <v>#DIV/0!</v>
      </c>
      <c r="J538" s="10" t="e">
        <f t="shared" si="75"/>
        <v>#DIV/0!</v>
      </c>
      <c r="K538" s="10" t="e">
        <f t="shared" si="75"/>
        <v>#DIV/0!</v>
      </c>
      <c r="L538" s="10" t="e">
        <f t="shared" si="75"/>
        <v>#DIV/0!</v>
      </c>
      <c r="M538" s="10" t="e">
        <f t="shared" si="75"/>
        <v>#DIV/0!</v>
      </c>
      <c r="N538" s="10" t="e">
        <f>N536/M536-1</f>
        <v>#VALUE!</v>
      </c>
      <c r="O538" s="10" t="e">
        <f>O536/N536-1</f>
        <v>#VALUE!</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t="str">
        <f t="shared" ref="B540:O543" si="76">IFERROR(VLOOKUP($B$539,$130:$216,MATCH($Q540&amp;"/"&amp;B$348,$128:$128,0),FALSE),"")</f>
        <v/>
      </c>
      <c r="C540" s="16" t="str">
        <f t="shared" si="76"/>
        <v/>
      </c>
      <c r="D540" s="16" t="str">
        <f t="shared" si="76"/>
        <v/>
      </c>
      <c r="E540" s="16" t="str">
        <f t="shared" si="76"/>
        <v/>
      </c>
      <c r="F540" s="16" t="str">
        <f t="shared" si="76"/>
        <v/>
      </c>
      <c r="G540" s="16" t="str">
        <f t="shared" si="76"/>
        <v/>
      </c>
      <c r="H540" s="16" t="str">
        <f t="shared" si="76"/>
        <v/>
      </c>
      <c r="I540" s="16" t="str">
        <f t="shared" si="76"/>
        <v/>
      </c>
      <c r="J540" s="16" t="str">
        <f t="shared" si="76"/>
        <v/>
      </c>
      <c r="K540" s="16" t="str">
        <f t="shared" si="76"/>
        <v/>
      </c>
      <c r="L540" s="16" t="str">
        <f t="shared" si="76"/>
        <v/>
      </c>
      <c r="M540" s="16" t="str">
        <f t="shared" si="76"/>
        <v/>
      </c>
      <c r="N540" s="16" t="str">
        <f t="shared" si="76"/>
        <v/>
      </c>
      <c r="O540" s="16"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t="e">
        <f t="shared" si="78"/>
        <v>#DIV/0!</v>
      </c>
      <c r="L545" s="22" t="e">
        <f t="shared" si="78"/>
        <v>#DIV/0!</v>
      </c>
      <c r="M545" s="22" t="e">
        <f t="shared" si="78"/>
        <v>#DIV/0!</v>
      </c>
      <c r="N545" s="23" t="e">
        <f t="shared" si="78"/>
        <v>#VALUE!</v>
      </c>
      <c r="O545" s="23" t="e">
        <f t="shared" si="78"/>
        <v>#VALUE!</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t="str">
        <f t="shared" ref="B547:O551" si="79">IFERROR(B507+B468-B532-B540,"")</f>
        <v/>
      </c>
      <c r="C547" s="16" t="str">
        <f t="shared" si="79"/>
        <v/>
      </c>
      <c r="D547" s="16" t="str">
        <f t="shared" si="79"/>
        <v/>
      </c>
      <c r="E547" s="16" t="str">
        <f t="shared" si="79"/>
        <v/>
      </c>
      <c r="F547" s="16" t="str">
        <f t="shared" si="79"/>
        <v/>
      </c>
      <c r="G547" s="16" t="str">
        <f t="shared" si="79"/>
        <v/>
      </c>
      <c r="H547" s="16" t="str">
        <f t="shared" si="79"/>
        <v/>
      </c>
      <c r="I547" s="16" t="str">
        <f t="shared" si="79"/>
        <v/>
      </c>
      <c r="J547" s="16" t="str">
        <f t="shared" si="79"/>
        <v/>
      </c>
      <c r="K547" s="16" t="str">
        <f t="shared" si="79"/>
        <v/>
      </c>
      <c r="L547" s="16" t="str">
        <f t="shared" si="79"/>
        <v/>
      </c>
      <c r="M547" s="16" t="str">
        <f t="shared" si="79"/>
        <v/>
      </c>
      <c r="N547" s="16" t="str">
        <f t="shared" si="79"/>
        <v/>
      </c>
      <c r="O547" s="16"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0</v>
      </c>
      <c r="L551" s="18">
        <f t="shared" si="79"/>
        <v>0</v>
      </c>
      <c r="M551" s="18">
        <f t="shared" si="79"/>
        <v>0</v>
      </c>
      <c r="N551" s="18" t="str">
        <f t="shared" si="79"/>
        <v/>
      </c>
      <c r="O551" s="18" t="str">
        <f t="shared" si="79"/>
        <v/>
      </c>
      <c r="P551" s="6"/>
      <c r="Q551" s="9" t="s">
        <v>15</v>
      </c>
    </row>
    <row r="552" spans="1:17"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t="e">
        <f t="shared" si="80"/>
        <v>#DIV/0!</v>
      </c>
      <c r="L552" s="10" t="e">
        <f t="shared" si="80"/>
        <v>#DIV/0!</v>
      </c>
      <c r="M552" s="10" t="e">
        <f t="shared" si="80"/>
        <v>#DIV/0!</v>
      </c>
      <c r="N552" s="10" t="e">
        <f t="shared" si="80"/>
        <v>#VALUE!</v>
      </c>
      <c r="O552" s="10" t="e">
        <f t="shared" si="80"/>
        <v>#VALUE!</v>
      </c>
      <c r="P552" s="6"/>
      <c r="Q552" s="11" t="s">
        <v>26</v>
      </c>
    </row>
    <row r="553" spans="1:17" s="87" customFormat="1" x14ac:dyDescent="0.3">
      <c r="A553" s="86"/>
      <c r="B553" s="19"/>
      <c r="C553" s="10" t="e">
        <f t="shared" ref="C553:M553" si="81">C551/B551-1</f>
        <v>#DIV/0!</v>
      </c>
      <c r="D553" s="10" t="e">
        <f t="shared" si="81"/>
        <v>#DIV/0!</v>
      </c>
      <c r="E553" s="10" t="e">
        <f t="shared" si="81"/>
        <v>#DIV/0!</v>
      </c>
      <c r="F553" s="10" t="e">
        <f t="shared" si="81"/>
        <v>#DIV/0!</v>
      </c>
      <c r="G553" s="10" t="e">
        <f t="shared" si="81"/>
        <v>#DIV/0!</v>
      </c>
      <c r="H553" s="10" t="e">
        <f t="shared" si="81"/>
        <v>#DIV/0!</v>
      </c>
      <c r="I553" s="10" t="e">
        <f t="shared" si="81"/>
        <v>#DIV/0!</v>
      </c>
      <c r="J553" s="10" t="e">
        <f t="shared" si="81"/>
        <v>#DIV/0!</v>
      </c>
      <c r="K553" s="10" t="e">
        <f t="shared" si="81"/>
        <v>#DIV/0!</v>
      </c>
      <c r="L553" s="10" t="e">
        <f t="shared" si="81"/>
        <v>#DIV/0!</v>
      </c>
      <c r="M553" s="10" t="e">
        <f t="shared" si="81"/>
        <v>#DIV/0!</v>
      </c>
      <c r="N553" s="10" t="e">
        <f>N551/M551-1</f>
        <v>#VALUE!</v>
      </c>
      <c r="O553" s="10" t="e">
        <f>O551/N551-1</f>
        <v>#VALUE!</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t="str">
        <f t="shared" ref="B555:O555" si="82">IFERROR(B547+B593,"")</f>
        <v/>
      </c>
      <c r="C555" s="16" t="str">
        <f t="shared" si="82"/>
        <v/>
      </c>
      <c r="D555" s="16" t="str">
        <f t="shared" si="82"/>
        <v/>
      </c>
      <c r="E555" s="16" t="str">
        <f t="shared" si="82"/>
        <v/>
      </c>
      <c r="F555" s="16" t="str">
        <f t="shared" si="82"/>
        <v/>
      </c>
      <c r="G555" s="16" t="str">
        <f t="shared" si="82"/>
        <v/>
      </c>
      <c r="H555" s="16" t="str">
        <f t="shared" si="82"/>
        <v/>
      </c>
      <c r="I555" s="16" t="str">
        <f t="shared" si="82"/>
        <v/>
      </c>
      <c r="J555" s="16" t="str">
        <f t="shared" si="82"/>
        <v/>
      </c>
      <c r="K555" s="16" t="str">
        <f t="shared" si="82"/>
        <v/>
      </c>
      <c r="L555" s="16" t="str">
        <f t="shared" si="82"/>
        <v/>
      </c>
      <c r="M555" s="16" t="str">
        <f t="shared" si="82"/>
        <v/>
      </c>
      <c r="N555" s="16" t="str">
        <f t="shared" si="82"/>
        <v/>
      </c>
      <c r="O555" s="16"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t="str">
        <f t="shared" si="84"/>
        <v/>
      </c>
      <c r="L559" s="18" t="str">
        <f t="shared" si="84"/>
        <v/>
      </c>
      <c r="M559" s="18" t="str">
        <f t="shared" si="84"/>
        <v/>
      </c>
      <c r="N559" s="18" t="str">
        <f t="shared" si="84"/>
        <v/>
      </c>
      <c r="O559" s="18" t="str">
        <f t="shared" si="84"/>
        <v/>
      </c>
      <c r="P559" s="6"/>
      <c r="Q559" s="9" t="s">
        <v>15</v>
      </c>
    </row>
    <row r="560" spans="1:17"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t="e">
        <f t="shared" si="85"/>
        <v>#VALUE!</v>
      </c>
      <c r="L560" s="10" t="e">
        <f t="shared" si="85"/>
        <v>#VALUE!</v>
      </c>
      <c r="M560" s="10" t="e">
        <f t="shared" si="85"/>
        <v>#VALUE!</v>
      </c>
      <c r="N560" s="10" t="e">
        <f t="shared" si="85"/>
        <v>#VALUE!</v>
      </c>
      <c r="O560" s="10" t="e">
        <f t="shared" si="85"/>
        <v>#VALUE!</v>
      </c>
      <c r="P560" s="6"/>
      <c r="Q560" s="11" t="s">
        <v>28</v>
      </c>
    </row>
    <row r="561" spans="1:17" s="87" customFormat="1" x14ac:dyDescent="0.3">
      <c r="A561" s="86"/>
      <c r="B561" s="19"/>
      <c r="C561" s="10" t="e">
        <f t="shared" ref="C561:M561" si="86">C559/B559-1</f>
        <v>#VALUE!</v>
      </c>
      <c r="D561" s="10" t="e">
        <f t="shared" si="86"/>
        <v>#VALUE!</v>
      </c>
      <c r="E561" s="10" t="e">
        <f t="shared" si="86"/>
        <v>#VALUE!</v>
      </c>
      <c r="F561" s="10" t="e">
        <f t="shared" si="86"/>
        <v>#VALUE!</v>
      </c>
      <c r="G561" s="10" t="e">
        <f t="shared" si="86"/>
        <v>#VALUE!</v>
      </c>
      <c r="H561" s="10" t="e">
        <f t="shared" si="86"/>
        <v>#VALUE!</v>
      </c>
      <c r="I561" s="10" t="e">
        <f t="shared" si="86"/>
        <v>#VALUE!</v>
      </c>
      <c r="J561" s="10" t="e">
        <f t="shared" si="86"/>
        <v>#VALUE!</v>
      </c>
      <c r="K561" s="10" t="e">
        <f t="shared" si="86"/>
        <v>#VALUE!</v>
      </c>
      <c r="L561" s="10" t="e">
        <f t="shared" si="86"/>
        <v>#VALUE!</v>
      </c>
      <c r="M561" s="10" t="e">
        <f t="shared" si="86"/>
        <v>#VALUE!</v>
      </c>
      <c r="N561" s="10" t="e">
        <f>N559/M559-1</f>
        <v>#VALUE!</v>
      </c>
      <c r="O561" s="10" t="e">
        <f>O559/N559-1</f>
        <v>#VALUE!</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t="str">
        <f t="shared" ref="B563:O566" si="87">IFERROR(VLOOKUP($B$562,$130:$216,MATCH($Q563&amp;"/"&amp;B$348,$128:$128,0),FALSE),"")</f>
        <v/>
      </c>
      <c r="C563" s="16" t="str">
        <f t="shared" si="87"/>
        <v/>
      </c>
      <c r="D563" s="16" t="str">
        <f t="shared" si="87"/>
        <v/>
      </c>
      <c r="E563" s="16" t="str">
        <f t="shared" si="87"/>
        <v/>
      </c>
      <c r="F563" s="16" t="str">
        <f t="shared" si="87"/>
        <v/>
      </c>
      <c r="G563" s="16" t="str">
        <f t="shared" si="87"/>
        <v/>
      </c>
      <c r="H563" s="16" t="str">
        <f t="shared" si="87"/>
        <v/>
      </c>
      <c r="I563" s="16" t="str">
        <f t="shared" si="87"/>
        <v/>
      </c>
      <c r="J563" s="16" t="str">
        <f t="shared" si="87"/>
        <v/>
      </c>
      <c r="K563" s="16" t="str">
        <f t="shared" si="87"/>
        <v/>
      </c>
      <c r="L563" s="16" t="str">
        <f t="shared" si="87"/>
        <v/>
      </c>
      <c r="M563" s="16" t="str">
        <f t="shared" si="87"/>
        <v/>
      </c>
      <c r="N563" s="16" t="str">
        <f t="shared" si="87"/>
        <v/>
      </c>
      <c r="O563" s="16" t="str">
        <f t="shared" si="87"/>
        <v/>
      </c>
      <c r="P563" s="6"/>
      <c r="Q563" s="9" t="s">
        <v>12</v>
      </c>
    </row>
    <row r="564" spans="1:17"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t="str">
        <f t="shared" si="87"/>
        <v/>
      </c>
      <c r="M564" s="7" t="str">
        <f t="shared" si="87"/>
        <v/>
      </c>
      <c r="N564" s="7" t="str">
        <f t="shared" si="87"/>
        <v/>
      </c>
      <c r="O564" s="7" t="str">
        <f t="shared" si="87"/>
        <v/>
      </c>
      <c r="P564" s="6"/>
      <c r="Q564" s="9" t="s">
        <v>13</v>
      </c>
    </row>
    <row r="565" spans="1:17"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t="str">
        <f t="shared" si="87"/>
        <v/>
      </c>
      <c r="M565" s="7" t="str">
        <f t="shared" si="87"/>
        <v/>
      </c>
      <c r="N565" s="7" t="str">
        <f t="shared" si="87"/>
        <v/>
      </c>
      <c r="O565" s="7" t="str">
        <f t="shared" si="87"/>
        <v/>
      </c>
      <c r="P565" s="6"/>
      <c r="Q565" s="9" t="s">
        <v>14</v>
      </c>
    </row>
    <row r="566" spans="1:17"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t="str">
        <f t="shared" si="87"/>
        <v/>
      </c>
      <c r="L566" s="18" t="str">
        <f t="shared" si="87"/>
        <v/>
      </c>
      <c r="M566" s="18" t="str">
        <f t="shared" si="87"/>
        <v/>
      </c>
      <c r="N566" s="18" t="str">
        <f t="shared" si="87"/>
        <v/>
      </c>
      <c r="O566" s="18" t="str">
        <f t="shared" si="87"/>
        <v/>
      </c>
      <c r="P566" s="6"/>
      <c r="Q566" s="9" t="s">
        <v>19</v>
      </c>
    </row>
    <row r="567" spans="1:17"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0</v>
      </c>
      <c r="L567" s="18">
        <f t="shared" si="88"/>
        <v>0</v>
      </c>
      <c r="M567" s="18">
        <f t="shared" si="88"/>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89">+B567/(B$465+B$472)</f>
        <v>#DIV/0!</v>
      </c>
      <c r="C568" s="10" t="e">
        <f t="shared" si="89"/>
        <v>#DIV/0!</v>
      </c>
      <c r="D568" s="10" t="e">
        <f t="shared" si="89"/>
        <v>#DIV/0!</v>
      </c>
      <c r="E568" s="10" t="e">
        <f t="shared" si="89"/>
        <v>#DIV/0!</v>
      </c>
      <c r="F568" s="10" t="e">
        <f t="shared" si="89"/>
        <v>#DIV/0!</v>
      </c>
      <c r="G568" s="10" t="e">
        <f t="shared" si="89"/>
        <v>#DIV/0!</v>
      </c>
      <c r="H568" s="10" t="e">
        <f t="shared" si="89"/>
        <v>#DIV/0!</v>
      </c>
      <c r="I568" s="10" t="e">
        <f t="shared" si="89"/>
        <v>#DIV/0!</v>
      </c>
      <c r="J568" s="10" t="e">
        <f t="shared" si="89"/>
        <v>#DIV/0!</v>
      </c>
      <c r="K568" s="10" t="e">
        <f t="shared" si="89"/>
        <v>#DIV/0!</v>
      </c>
      <c r="L568" s="10" t="e">
        <f t="shared" si="89"/>
        <v>#DIV/0!</v>
      </c>
      <c r="M568" s="10" t="e">
        <f t="shared" si="89"/>
        <v>#DIV/0!</v>
      </c>
      <c r="N568" s="10" t="e">
        <f t="shared" si="89"/>
        <v>#VALUE!</v>
      </c>
      <c r="O568" s="10" t="e">
        <f t="shared" si="89"/>
        <v>#VALUE!</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t="str">
        <f t="shared" ref="B570:O573" si="90">IFERROR(B547-B563,"")</f>
        <v/>
      </c>
      <c r="C570" s="16" t="str">
        <f t="shared" si="90"/>
        <v/>
      </c>
      <c r="D570" s="16" t="str">
        <f t="shared" si="90"/>
        <v/>
      </c>
      <c r="E570" s="16" t="str">
        <f t="shared" si="90"/>
        <v/>
      </c>
      <c r="F570" s="16" t="str">
        <f t="shared" si="90"/>
        <v/>
      </c>
      <c r="G570" s="16" t="str">
        <f t="shared" si="90"/>
        <v/>
      </c>
      <c r="H570" s="16" t="str">
        <f t="shared" si="90"/>
        <v/>
      </c>
      <c r="I570" s="16" t="str">
        <f t="shared" si="90"/>
        <v/>
      </c>
      <c r="J570" s="16" t="str">
        <f t="shared" si="90"/>
        <v/>
      </c>
      <c r="K570" s="16" t="str">
        <f t="shared" si="90"/>
        <v/>
      </c>
      <c r="L570" s="16" t="str">
        <f t="shared" si="90"/>
        <v/>
      </c>
      <c r="M570" s="16" t="str">
        <f t="shared" si="90"/>
        <v/>
      </c>
      <c r="N570" s="16" t="str">
        <f t="shared" si="90"/>
        <v/>
      </c>
      <c r="O570" s="16"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0</v>
      </c>
      <c r="L574" s="18">
        <f t="shared" si="91"/>
        <v>0</v>
      </c>
      <c r="M574" s="18">
        <f t="shared" si="91"/>
        <v>0</v>
      </c>
      <c r="N574" s="18" t="str">
        <f>IFERROR(N551-N567,"")</f>
        <v/>
      </c>
      <c r="O574" s="18" t="str">
        <f>IFERROR(O551-O567,"")</f>
        <v/>
      </c>
      <c r="P574" s="6"/>
      <c r="Q574" s="9" t="s">
        <v>15</v>
      </c>
    </row>
    <row r="575" spans="1:17" x14ac:dyDescent="0.3">
      <c r="B575" s="10" t="e">
        <f t="shared" ref="B575:O575" si="92">+B574/(B$465+B$472)</f>
        <v>#DIV/0!</v>
      </c>
      <c r="C575" s="10" t="e">
        <f t="shared" si="92"/>
        <v>#DIV/0!</v>
      </c>
      <c r="D575" s="10" t="e">
        <f t="shared" si="92"/>
        <v>#DIV/0!</v>
      </c>
      <c r="E575" s="10" t="e">
        <f t="shared" si="92"/>
        <v>#DIV/0!</v>
      </c>
      <c r="F575" s="10" t="e">
        <f t="shared" si="92"/>
        <v>#DIV/0!</v>
      </c>
      <c r="G575" s="10" t="e">
        <f t="shared" si="92"/>
        <v>#DIV/0!</v>
      </c>
      <c r="H575" s="10" t="e">
        <f t="shared" si="92"/>
        <v>#DIV/0!</v>
      </c>
      <c r="I575" s="10" t="e">
        <f t="shared" si="92"/>
        <v>#DIV/0!</v>
      </c>
      <c r="J575" s="10" t="e">
        <f t="shared" si="92"/>
        <v>#DIV/0!</v>
      </c>
      <c r="K575" s="10" t="e">
        <f t="shared" si="92"/>
        <v>#DIV/0!</v>
      </c>
      <c r="L575" s="10" t="e">
        <f t="shared" si="92"/>
        <v>#DIV/0!</v>
      </c>
      <c r="M575" s="10" t="e">
        <f t="shared" si="92"/>
        <v>#DIV/0!</v>
      </c>
      <c r="N575" s="10" t="e">
        <f t="shared" si="92"/>
        <v>#VALUE!</v>
      </c>
      <c r="O575" s="10" t="e">
        <f t="shared" si="92"/>
        <v>#VALUE!</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t="str">
        <f t="shared" ref="B577:O580" si="93">IFERROR(VLOOKUP($B$576,$130:$216,MATCH($Q577&amp;"/"&amp;B$348,$128:$128,0),FALSE),"")</f>
        <v/>
      </c>
      <c r="C577" s="16" t="str">
        <f t="shared" si="93"/>
        <v/>
      </c>
      <c r="D577" s="16" t="str">
        <f t="shared" si="93"/>
        <v/>
      </c>
      <c r="E577" s="16" t="str">
        <f t="shared" si="93"/>
        <v/>
      </c>
      <c r="F577" s="16" t="str">
        <f t="shared" si="93"/>
        <v/>
      </c>
      <c r="G577" s="16" t="str">
        <f t="shared" si="93"/>
        <v/>
      </c>
      <c r="H577" s="16" t="str">
        <f t="shared" si="93"/>
        <v/>
      </c>
      <c r="I577" s="16" t="str">
        <f t="shared" si="93"/>
        <v/>
      </c>
      <c r="J577" s="16" t="str">
        <f t="shared" si="93"/>
        <v/>
      </c>
      <c r="K577" s="16" t="str">
        <f t="shared" si="93"/>
        <v/>
      </c>
      <c r="L577" s="16" t="str">
        <f t="shared" si="93"/>
        <v/>
      </c>
      <c r="M577" s="16" t="str">
        <f t="shared" si="93"/>
        <v/>
      </c>
      <c r="N577" s="16" t="str">
        <f t="shared" si="93"/>
        <v/>
      </c>
      <c r="O577" s="16" t="str">
        <f t="shared" si="93"/>
        <v/>
      </c>
      <c r="P577" s="6"/>
      <c r="Q577" s="9" t="s">
        <v>12</v>
      </c>
    </row>
    <row r="578" spans="1:17"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t="str">
        <f t="shared" si="93"/>
        <v/>
      </c>
      <c r="M578" s="7" t="str">
        <f t="shared" si="93"/>
        <v/>
      </c>
      <c r="N578" s="7" t="str">
        <f t="shared" si="93"/>
        <v/>
      </c>
      <c r="O578" s="7" t="str">
        <f t="shared" si="93"/>
        <v/>
      </c>
      <c r="P578" s="6"/>
      <c r="Q578" s="9" t="s">
        <v>13</v>
      </c>
    </row>
    <row r="579" spans="1:17"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t="str">
        <f t="shared" si="93"/>
        <v/>
      </c>
      <c r="M579" s="7" t="str">
        <f t="shared" si="93"/>
        <v/>
      </c>
      <c r="N579" s="7" t="str">
        <f t="shared" si="93"/>
        <v/>
      </c>
      <c r="O579" s="7" t="str">
        <f t="shared" si="93"/>
        <v/>
      </c>
      <c r="P579" s="6"/>
      <c r="Q579" s="9" t="s">
        <v>14</v>
      </c>
    </row>
    <row r="580" spans="1:17"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t="str">
        <f t="shared" si="93"/>
        <v/>
      </c>
      <c r="L580" s="18" t="str">
        <f t="shared" si="93"/>
        <v/>
      </c>
      <c r="M580" s="18" t="str">
        <f t="shared" si="93"/>
        <v/>
      </c>
      <c r="N580" s="18" t="str">
        <f t="shared" si="93"/>
        <v/>
      </c>
      <c r="O580" s="18" t="str">
        <f t="shared" si="93"/>
        <v/>
      </c>
      <c r="P580" s="6"/>
      <c r="Q580" s="9" t="s">
        <v>19</v>
      </c>
    </row>
    <row r="581" spans="1:17"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0</v>
      </c>
      <c r="L581" s="18">
        <f t="shared" si="94"/>
        <v>0</v>
      </c>
      <c r="M581" s="18">
        <f t="shared" si="94"/>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5">+B581/B$574</f>
        <v>#DIV/0!</v>
      </c>
      <c r="C582" s="10" t="e">
        <f t="shared" si="95"/>
        <v>#DIV/0!</v>
      </c>
      <c r="D582" s="10" t="e">
        <f t="shared" si="95"/>
        <v>#DIV/0!</v>
      </c>
      <c r="E582" s="10" t="e">
        <f t="shared" si="95"/>
        <v>#DIV/0!</v>
      </c>
      <c r="F582" s="10" t="e">
        <f t="shared" si="95"/>
        <v>#DIV/0!</v>
      </c>
      <c r="G582" s="10" t="e">
        <f t="shared" si="95"/>
        <v>#DIV/0!</v>
      </c>
      <c r="H582" s="10" t="e">
        <f t="shared" si="95"/>
        <v>#DIV/0!</v>
      </c>
      <c r="I582" s="10" t="e">
        <f t="shared" si="95"/>
        <v>#DIV/0!</v>
      </c>
      <c r="J582" s="10" t="e">
        <f t="shared" si="95"/>
        <v>#DIV/0!</v>
      </c>
      <c r="K582" s="10" t="e">
        <f t="shared" si="95"/>
        <v>#DIV/0!</v>
      </c>
      <c r="L582" s="10" t="e">
        <f t="shared" si="95"/>
        <v>#DIV/0!</v>
      </c>
      <c r="M582" s="10" t="e">
        <f t="shared" si="95"/>
        <v>#DIV/0!</v>
      </c>
      <c r="N582" s="10" t="e">
        <f>+N581/N$574</f>
        <v>#VALUE!</v>
      </c>
      <c r="O582" s="10" t="e">
        <f>+O581/O$574</f>
        <v>#VALUE!</v>
      </c>
      <c r="P582" s="6"/>
      <c r="Q582" s="11" t="s">
        <v>31</v>
      </c>
    </row>
    <row r="583" spans="1:17" x14ac:dyDescent="0.3">
      <c r="B583" s="200" t="s">
        <v>882</v>
      </c>
      <c r="C583" s="200"/>
      <c r="D583" s="200"/>
      <c r="E583" s="200"/>
      <c r="F583" s="200"/>
      <c r="G583" s="200"/>
      <c r="H583" s="200"/>
      <c r="I583" s="200"/>
      <c r="J583" s="200"/>
      <c r="K583" s="200"/>
      <c r="L583" s="200"/>
      <c r="M583" s="200"/>
      <c r="N583" s="200"/>
      <c r="O583" s="120"/>
      <c r="P583" s="6"/>
      <c r="Q583" s="3"/>
    </row>
    <row r="584" spans="1:17" x14ac:dyDescent="0.3">
      <c r="B584" s="16" t="str">
        <f t="shared" ref="B584:O587" si="96">IFERROR(VLOOKUP($B$583,$130:$216,MATCH($Q584&amp;"/"&amp;B$348,$128:$128,0),FALSE),"")</f>
        <v/>
      </c>
      <c r="C584" s="16" t="str">
        <f t="shared" si="96"/>
        <v/>
      </c>
      <c r="D584" s="16" t="str">
        <f t="shared" si="96"/>
        <v/>
      </c>
      <c r="E584" s="16" t="str">
        <f t="shared" si="96"/>
        <v/>
      </c>
      <c r="F584" s="16" t="str">
        <f t="shared" si="96"/>
        <v/>
      </c>
      <c r="G584" s="16" t="str">
        <f t="shared" si="96"/>
        <v/>
      </c>
      <c r="H584" s="16" t="str">
        <f t="shared" si="96"/>
        <v/>
      </c>
      <c r="I584" s="16" t="str">
        <f t="shared" si="96"/>
        <v/>
      </c>
      <c r="J584" s="16" t="str">
        <f t="shared" si="96"/>
        <v/>
      </c>
      <c r="K584" s="16" t="str">
        <f t="shared" si="96"/>
        <v/>
      </c>
      <c r="L584" s="16" t="str">
        <f t="shared" si="96"/>
        <v/>
      </c>
      <c r="M584" s="16" t="str">
        <f t="shared" si="96"/>
        <v/>
      </c>
      <c r="N584" s="16" t="str">
        <f t="shared" si="96"/>
        <v/>
      </c>
      <c r="O584" s="16" t="str">
        <f t="shared" si="96"/>
        <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t="str">
        <f t="shared" si="96"/>
        <v/>
      </c>
      <c r="M585" s="7" t="str">
        <f t="shared" si="96"/>
        <v/>
      </c>
      <c r="N585" s="7" t="str">
        <f t="shared" si="96"/>
        <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t="str">
        <f t="shared" si="96"/>
        <v/>
      </c>
      <c r="M586" s="7" t="str">
        <f t="shared" si="96"/>
        <v/>
      </c>
      <c r="N586" s="7" t="str">
        <f t="shared" si="96"/>
        <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t="str">
        <f t="shared" si="96"/>
        <v/>
      </c>
      <c r="L587" s="18" t="str">
        <f t="shared" si="96"/>
        <v/>
      </c>
      <c r="M587" s="18" t="str">
        <f t="shared" si="96"/>
        <v/>
      </c>
      <c r="N587" s="18" t="str">
        <f t="shared" si="96"/>
        <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0</v>
      </c>
      <c r="L588" s="18">
        <f t="shared" si="97"/>
        <v>0</v>
      </c>
      <c r="M588" s="18">
        <f t="shared" si="97"/>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t="e">
        <f t="shared" si="98"/>
        <v>#DIV/0!</v>
      </c>
      <c r="L589" s="10" t="e">
        <f t="shared" si="98"/>
        <v>#DIV/0!</v>
      </c>
      <c r="M589" s="10" t="e">
        <f t="shared" si="98"/>
        <v>#DIV/0!</v>
      </c>
      <c r="N589" s="10" t="e">
        <f t="shared" si="98"/>
        <v>#VALUE!</v>
      </c>
      <c r="O589" s="10" t="e">
        <f t="shared" si="98"/>
        <v>#VALUE!</v>
      </c>
      <c r="P589" s="6"/>
      <c r="Q589" s="11" t="s">
        <v>32</v>
      </c>
    </row>
    <row r="590" spans="1:17" s="87" customFormat="1" x14ac:dyDescent="0.3">
      <c r="A590" s="86"/>
      <c r="B590" s="19"/>
      <c r="C590" s="10" t="e">
        <f t="shared" ref="C590:M590" si="99">C588/B588-1</f>
        <v>#DIV/0!</v>
      </c>
      <c r="D590" s="10" t="e">
        <f t="shared" si="99"/>
        <v>#DIV/0!</v>
      </c>
      <c r="E590" s="10" t="e">
        <f t="shared" si="99"/>
        <v>#DIV/0!</v>
      </c>
      <c r="F590" s="10" t="e">
        <f t="shared" si="99"/>
        <v>#DIV/0!</v>
      </c>
      <c r="G590" s="10" t="e">
        <f t="shared" si="99"/>
        <v>#DIV/0!</v>
      </c>
      <c r="H590" s="10" t="e">
        <f t="shared" si="99"/>
        <v>#DIV/0!</v>
      </c>
      <c r="I590" s="10" t="e">
        <f t="shared" si="99"/>
        <v>#DIV/0!</v>
      </c>
      <c r="J590" s="10" t="e">
        <f t="shared" si="99"/>
        <v>#DIV/0!</v>
      </c>
      <c r="K590" s="10" t="e">
        <f t="shared" si="99"/>
        <v>#DIV/0!</v>
      </c>
      <c r="L590" s="10" t="e">
        <f t="shared" si="99"/>
        <v>#DIV/0!</v>
      </c>
      <c r="M590" s="10" t="e">
        <f t="shared" si="99"/>
        <v>#DIV/0!</v>
      </c>
      <c r="N590" s="10" t="e">
        <f>N588/M588-1</f>
        <v>#VALUE!</v>
      </c>
      <c r="O590" s="10" t="e">
        <f>O588/N588-1</f>
        <v>#VALUE!</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t="str">
        <f t="shared" si="100"/>
        <v/>
      </c>
      <c r="M593" s="7" t="str">
        <f t="shared" si="100"/>
        <v/>
      </c>
      <c r="N593" s="8" t="str">
        <f t="shared" si="100"/>
        <v/>
      </c>
      <c r="O593" s="8" t="str">
        <f t="shared" si="100"/>
        <v/>
      </c>
      <c r="P593" s="6"/>
      <c r="Q593" s="9" t="s">
        <v>12</v>
      </c>
    </row>
    <row r="594" spans="2:17"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t="str">
        <f t="shared" si="100"/>
        <v/>
      </c>
      <c r="M594" s="7" t="str">
        <f t="shared" si="100"/>
        <v/>
      </c>
      <c r="N594" s="8" t="str">
        <f t="shared" si="100"/>
        <v/>
      </c>
      <c r="O594" s="8" t="str">
        <f t="shared" si="100"/>
        <v/>
      </c>
      <c r="P594" s="6"/>
      <c r="Q594" s="9" t="s">
        <v>13</v>
      </c>
    </row>
    <row r="595" spans="2:17"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t="str">
        <f t="shared" si="100"/>
        <v/>
      </c>
      <c r="M595" s="7" t="str">
        <f t="shared" si="100"/>
        <v/>
      </c>
      <c r="N595" s="8" t="str">
        <f t="shared" si="100"/>
        <v/>
      </c>
      <c r="O595" s="8" t="str">
        <f t="shared" si="100"/>
        <v/>
      </c>
      <c r="P595" s="6"/>
      <c r="Q595" s="9" t="s">
        <v>14</v>
      </c>
    </row>
    <row r="596" spans="2:17"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t="str">
        <f t="shared" si="100"/>
        <v/>
      </c>
      <c r="L596" s="7" t="str">
        <f t="shared" si="100"/>
        <v/>
      </c>
      <c r="M596" s="7" t="str">
        <f t="shared" si="100"/>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1">B596/(B$465+B472)</f>
        <v>#VALUE!</v>
      </c>
      <c r="C597" s="10" t="e">
        <f t="shared" si="101"/>
        <v>#VALUE!</v>
      </c>
      <c r="D597" s="10" t="e">
        <f t="shared" si="101"/>
        <v>#VALUE!</v>
      </c>
      <c r="E597" s="10" t="e">
        <f t="shared" si="101"/>
        <v>#VALUE!</v>
      </c>
      <c r="F597" s="10" t="e">
        <f t="shared" si="101"/>
        <v>#VALUE!</v>
      </c>
      <c r="G597" s="10" t="e">
        <f t="shared" si="101"/>
        <v>#VALUE!</v>
      </c>
      <c r="H597" s="10" t="e">
        <f t="shared" si="101"/>
        <v>#VALUE!</v>
      </c>
      <c r="I597" s="10" t="e">
        <f t="shared" si="101"/>
        <v>#VALUE!</v>
      </c>
      <c r="J597" s="10" t="e">
        <f t="shared" si="101"/>
        <v>#VALUE!</v>
      </c>
      <c r="K597" s="10" t="e">
        <f t="shared" si="101"/>
        <v>#VALUE!</v>
      </c>
      <c r="L597" s="10" t="e">
        <f t="shared" si="101"/>
        <v>#VALUE!</v>
      </c>
      <c r="M597" s="10" t="e">
        <f t="shared" si="101"/>
        <v>#VALUE!</v>
      </c>
      <c r="N597" s="10" t="e">
        <f t="shared" si="101"/>
        <v>#VALUE!</v>
      </c>
      <c r="O597" s="10" t="e">
        <f t="shared" si="101"/>
        <v>#VALUE!</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t="str">
        <f t="shared" si="102"/>
        <v/>
      </c>
      <c r="M599" s="7" t="str">
        <f t="shared" si="102"/>
        <v/>
      </c>
      <c r="N599" s="8" t="str">
        <f t="shared" si="102"/>
        <v/>
      </c>
      <c r="O599" s="8" t="str">
        <f t="shared" si="102"/>
        <v/>
      </c>
      <c r="P599" s="6"/>
      <c r="Q599" s="9" t="s">
        <v>12</v>
      </c>
    </row>
    <row r="600" spans="2:17"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t="str">
        <f t="shared" si="102"/>
        <v/>
      </c>
      <c r="M600" s="7" t="str">
        <f t="shared" si="102"/>
        <v/>
      </c>
      <c r="N600" s="8" t="str">
        <f t="shared" si="102"/>
        <v/>
      </c>
      <c r="O600" s="8" t="str">
        <f t="shared" si="102"/>
        <v/>
      </c>
      <c r="P600" s="6"/>
      <c r="Q600" s="9" t="s">
        <v>13</v>
      </c>
    </row>
    <row r="601" spans="2:17"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t="str">
        <f t="shared" si="102"/>
        <v/>
      </c>
      <c r="M601" s="7" t="str">
        <f t="shared" si="102"/>
        <v/>
      </c>
      <c r="N601" s="8" t="str">
        <f t="shared" si="102"/>
        <v/>
      </c>
      <c r="O601" s="8" t="str">
        <f t="shared" si="102"/>
        <v/>
      </c>
      <c r="P601" s="6"/>
      <c r="Q601" s="9" t="s">
        <v>14</v>
      </c>
    </row>
    <row r="602" spans="2:17"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t="str">
        <f t="shared" si="102"/>
        <v/>
      </c>
      <c r="L602" s="7" t="str">
        <f t="shared" si="102"/>
        <v/>
      </c>
      <c r="M602" s="7" t="str">
        <f t="shared" si="102"/>
        <v/>
      </c>
      <c r="N602" s="8" t="str">
        <f t="shared" si="102"/>
        <v/>
      </c>
      <c r="O602" s="8" t="str">
        <f t="shared" si="102"/>
        <v/>
      </c>
      <c r="P602" s="6"/>
      <c r="Q602" s="9" t="s">
        <v>15</v>
      </c>
    </row>
    <row r="603" spans="2:17" x14ac:dyDescent="0.3">
      <c r="B603" s="111" t="e">
        <f t="shared" ref="B603:M603" si="103">B602/B$588</f>
        <v>#VALUE!</v>
      </c>
      <c r="C603" s="111" t="e">
        <f t="shared" si="103"/>
        <v>#VALUE!</v>
      </c>
      <c r="D603" s="111" t="e">
        <f t="shared" si="103"/>
        <v>#VALUE!</v>
      </c>
      <c r="E603" s="111" t="e">
        <f t="shared" si="103"/>
        <v>#VALUE!</v>
      </c>
      <c r="F603" s="111" t="e">
        <f t="shared" si="103"/>
        <v>#VALUE!</v>
      </c>
      <c r="G603" s="111" t="e">
        <f t="shared" si="103"/>
        <v>#VALUE!</v>
      </c>
      <c r="H603" s="111" t="e">
        <f t="shared" si="103"/>
        <v>#VALUE!</v>
      </c>
      <c r="I603" s="111" t="e">
        <f t="shared" si="103"/>
        <v>#VALUE!</v>
      </c>
      <c r="J603" s="111" t="e">
        <f t="shared" si="103"/>
        <v>#VALUE!</v>
      </c>
      <c r="K603" s="111" t="e">
        <f t="shared" si="103"/>
        <v>#VALUE!</v>
      </c>
      <c r="L603" s="111" t="e">
        <f t="shared" si="103"/>
        <v>#VALUE!</v>
      </c>
      <c r="M603" s="111" t="e">
        <f t="shared" si="103"/>
        <v>#VALUE!</v>
      </c>
      <c r="N603" s="111" t="e">
        <f>IFERROR(N602/N$588,IFERROR(N601/N$588,IFERROR(N600/N$588,N599/N$588)))</f>
        <v>#VALUE!</v>
      </c>
      <c r="O603" s="111" t="e">
        <f>IFERROR(O602/O$588,IFERROR(O601/O$588,IFERROR(O600/O$588,O599/O$588)))</f>
        <v>#VALUE!</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t="str">
        <f t="shared" ref="B605:O605" si="104">IFERROR(B599+B611,"")</f>
        <v/>
      </c>
      <c r="C605" s="7" t="str">
        <f t="shared" si="104"/>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t="str">
        <f t="shared" si="104"/>
        <v/>
      </c>
      <c r="M605" s="7" t="str">
        <f t="shared" si="104"/>
        <v/>
      </c>
      <c r="N605" s="8" t="str">
        <f t="shared" si="104"/>
        <v/>
      </c>
      <c r="O605" s="8" t="str">
        <f t="shared" si="104"/>
        <v/>
      </c>
      <c r="P605" s="6"/>
      <c r="Q605" s="9" t="s">
        <v>12</v>
      </c>
    </row>
    <row r="606" spans="2:17"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t="str">
        <f t="shared" si="105"/>
        <v/>
      </c>
      <c r="M606" s="7" t="str">
        <f t="shared" si="105"/>
        <v/>
      </c>
      <c r="N606" s="8" t="str">
        <f t="shared" si="105"/>
        <v/>
      </c>
      <c r="O606" s="8" t="str">
        <f>IFERROR(O600+O612,"")</f>
        <v/>
      </c>
      <c r="P606" s="6"/>
      <c r="Q606" s="9" t="s">
        <v>13</v>
      </c>
    </row>
    <row r="607" spans="2:17"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t="str">
        <f t="shared" si="105"/>
        <v/>
      </c>
      <c r="M607" s="7" t="str">
        <f t="shared" si="105"/>
        <v/>
      </c>
      <c r="N607" s="8" t="str">
        <f t="shared" si="105"/>
        <v/>
      </c>
      <c r="O607" s="8" t="str">
        <f>IFERROR(O601+O613,"")</f>
        <v/>
      </c>
      <c r="P607" s="6"/>
      <c r="Q607" s="9" t="s">
        <v>14</v>
      </c>
    </row>
    <row r="608" spans="2:17" x14ac:dyDescent="0.3">
      <c r="B608" s="7" t="str">
        <f t="shared" si="105"/>
        <v/>
      </c>
      <c r="C608" s="18" t="str">
        <f t="shared" si="105"/>
        <v/>
      </c>
      <c r="D608" s="18" t="str">
        <f t="shared" si="105"/>
        <v/>
      </c>
      <c r="E608" s="18" t="str">
        <f t="shared" si="105"/>
        <v/>
      </c>
      <c r="F608" s="18" t="str">
        <f t="shared" si="105"/>
        <v/>
      </c>
      <c r="G608" s="18" t="str">
        <f t="shared" si="105"/>
        <v/>
      </c>
      <c r="H608" s="18" t="str">
        <f t="shared" si="105"/>
        <v/>
      </c>
      <c r="I608" s="18" t="str">
        <f t="shared" si="105"/>
        <v/>
      </c>
      <c r="J608" s="18" t="str">
        <f t="shared" si="105"/>
        <v/>
      </c>
      <c r="K608" s="18" t="str">
        <f t="shared" si="105"/>
        <v/>
      </c>
      <c r="L608" s="18" t="str">
        <f t="shared" si="105"/>
        <v/>
      </c>
      <c r="M608" s="18" t="str">
        <f t="shared" si="105"/>
        <v/>
      </c>
      <c r="N608" s="18" t="str">
        <f t="shared" si="105"/>
        <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t="str">
        <f t="shared" si="106"/>
        <v/>
      </c>
      <c r="M611" s="7" t="str">
        <f t="shared" si="106"/>
        <v/>
      </c>
      <c r="N611" s="8" t="str">
        <f t="shared" si="106"/>
        <v/>
      </c>
      <c r="O611" s="8" t="str">
        <f t="shared" si="106"/>
        <v/>
      </c>
      <c r="P611" s="6"/>
      <c r="Q611" s="9" t="s">
        <v>12</v>
      </c>
    </row>
    <row r="612" spans="2:17"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t="str">
        <f t="shared" si="106"/>
        <v/>
      </c>
      <c r="M612" s="7" t="str">
        <f t="shared" si="106"/>
        <v/>
      </c>
      <c r="N612" s="8" t="str">
        <f t="shared" si="106"/>
        <v/>
      </c>
      <c r="O612" s="8" t="str">
        <f t="shared" si="106"/>
        <v/>
      </c>
      <c r="P612" s="6"/>
      <c r="Q612" s="9" t="s">
        <v>13</v>
      </c>
    </row>
    <row r="613" spans="2:17"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t="str">
        <f t="shared" si="106"/>
        <v/>
      </c>
      <c r="M613" s="7" t="str">
        <f t="shared" si="106"/>
        <v/>
      </c>
      <c r="N613" s="8" t="str">
        <f t="shared" si="106"/>
        <v/>
      </c>
      <c r="O613" s="8" t="str">
        <f t="shared" si="106"/>
        <v/>
      </c>
      <c r="P613" s="6"/>
      <c r="Q613" s="9" t="s">
        <v>14</v>
      </c>
    </row>
    <row r="614" spans="2:17"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t="str">
        <f t="shared" si="106"/>
        <v/>
      </c>
      <c r="L614" s="7" t="str">
        <f t="shared" si="106"/>
        <v/>
      </c>
      <c r="M614" s="7" t="str">
        <f t="shared" si="106"/>
        <v/>
      </c>
      <c r="N614" s="8" t="str">
        <f t="shared" si="106"/>
        <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t="str">
        <f t="shared" si="107"/>
        <v/>
      </c>
      <c r="M616" s="7" t="str">
        <f t="shared" si="107"/>
        <v/>
      </c>
      <c r="N616" s="8" t="str">
        <f t="shared" si="107"/>
        <v/>
      </c>
      <c r="O616" s="8" t="str">
        <f t="shared" si="107"/>
        <v/>
      </c>
      <c r="P616" s="6"/>
      <c r="Q616" s="9" t="s">
        <v>12</v>
      </c>
    </row>
    <row r="617" spans="2:17"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t="str">
        <f t="shared" si="107"/>
        <v/>
      </c>
      <c r="M617" s="7" t="str">
        <f t="shared" si="107"/>
        <v/>
      </c>
      <c r="N617" s="8" t="str">
        <f t="shared" si="107"/>
        <v/>
      </c>
      <c r="O617" s="8" t="str">
        <f t="shared" si="107"/>
        <v/>
      </c>
      <c r="P617" s="6"/>
      <c r="Q617" s="9" t="s">
        <v>13</v>
      </c>
    </row>
    <row r="618" spans="2:17"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t="str">
        <f t="shared" si="107"/>
        <v/>
      </c>
      <c r="M618" s="7" t="str">
        <f t="shared" si="107"/>
        <v/>
      </c>
      <c r="N618" s="8" t="str">
        <f t="shared" si="107"/>
        <v/>
      </c>
      <c r="O618" s="8" t="str">
        <f t="shared" si="107"/>
        <v/>
      </c>
      <c r="P618" s="6"/>
      <c r="Q618" s="9" t="s">
        <v>14</v>
      </c>
    </row>
    <row r="619" spans="2:17"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t="str">
        <f t="shared" si="107"/>
        <v/>
      </c>
      <c r="L619" s="7" t="str">
        <f t="shared" si="107"/>
        <v/>
      </c>
      <c r="M619" s="7" t="str">
        <f t="shared" si="107"/>
        <v/>
      </c>
      <c r="N619" s="8" t="str">
        <f t="shared" si="107"/>
        <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t="str">
        <f t="shared" si="108"/>
        <v/>
      </c>
      <c r="M621" s="7" t="str">
        <f t="shared" si="108"/>
        <v/>
      </c>
      <c r="N621" s="7" t="str">
        <f t="shared" si="108"/>
        <v/>
      </c>
      <c r="O621" s="7" t="str">
        <f t="shared" si="108"/>
        <v/>
      </c>
      <c r="P621" s="6"/>
      <c r="Q621" s="9" t="s">
        <v>12</v>
      </c>
    </row>
    <row r="622" spans="2:17"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t="str">
        <f t="shared" si="108"/>
        <v/>
      </c>
      <c r="M622" s="7" t="str">
        <f t="shared" si="108"/>
        <v/>
      </c>
      <c r="N622" s="7" t="str">
        <f t="shared" si="108"/>
        <v/>
      </c>
      <c r="O622" s="7" t="str">
        <f t="shared" si="108"/>
        <v/>
      </c>
      <c r="P622" s="6"/>
      <c r="Q622" s="9" t="s">
        <v>13</v>
      </c>
    </row>
    <row r="623" spans="2:17"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t="str">
        <f t="shared" si="108"/>
        <v/>
      </c>
      <c r="M623" s="7" t="str">
        <f t="shared" si="108"/>
        <v/>
      </c>
      <c r="N623" s="7" t="str">
        <f t="shared" si="108"/>
        <v/>
      </c>
      <c r="O623" s="7" t="str">
        <f t="shared" si="108"/>
        <v/>
      </c>
      <c r="P623" s="6"/>
      <c r="Q623" s="9" t="s">
        <v>14</v>
      </c>
    </row>
    <row r="624" spans="2:17"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t="str">
        <f t="shared" si="108"/>
        <v/>
      </c>
      <c r="L624" s="7" t="str">
        <f t="shared" si="108"/>
        <v/>
      </c>
      <c r="M624" s="7" t="str">
        <f t="shared" si="108"/>
        <v/>
      </c>
      <c r="N624" s="7" t="str">
        <f t="shared" si="108"/>
        <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38"/>
    </row>
    <row r="626" spans="2:17"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t="str">
        <f t="shared" si="109"/>
        <v/>
      </c>
      <c r="M626" s="7" t="str">
        <f t="shared" si="109"/>
        <v/>
      </c>
      <c r="N626" s="8" t="str">
        <f t="shared" si="109"/>
        <v/>
      </c>
      <c r="O626" s="8" t="str">
        <f t="shared" si="109"/>
        <v/>
      </c>
      <c r="P626" s="6"/>
      <c r="Q626" s="9" t="s">
        <v>12</v>
      </c>
    </row>
    <row r="627" spans="2:17"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t="str">
        <f t="shared" si="109"/>
        <v/>
      </c>
      <c r="M627" s="7" t="str">
        <f t="shared" si="109"/>
        <v/>
      </c>
      <c r="N627" s="8" t="str">
        <f t="shared" si="109"/>
        <v/>
      </c>
      <c r="O627" s="8" t="str">
        <f t="shared" si="109"/>
        <v/>
      </c>
      <c r="P627" s="6"/>
      <c r="Q627" s="9" t="s">
        <v>13</v>
      </c>
    </row>
    <row r="628" spans="2:17"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t="str">
        <f t="shared" si="109"/>
        <v/>
      </c>
      <c r="M628" s="7" t="str">
        <f t="shared" si="109"/>
        <v/>
      </c>
      <c r="N628" s="8" t="str">
        <f t="shared" si="109"/>
        <v/>
      </c>
      <c r="O628" s="8" t="str">
        <f t="shared" si="109"/>
        <v/>
      </c>
      <c r="P628" s="6"/>
      <c r="Q628" s="9" t="s">
        <v>14</v>
      </c>
    </row>
    <row r="629" spans="2:17"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t="str">
        <f t="shared" si="109"/>
        <v/>
      </c>
      <c r="L629" s="7" t="str">
        <f t="shared" si="109"/>
        <v/>
      </c>
      <c r="M629" s="7" t="str">
        <f t="shared" si="109"/>
        <v/>
      </c>
      <c r="N629" s="8" t="str">
        <f t="shared" si="109"/>
        <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t="e">
        <f t="shared" ref="B632:O632" si="110">B588/B402</f>
        <v>#VALUE!</v>
      </c>
      <c r="C632" s="29" t="e">
        <f t="shared" si="110"/>
        <v>#VALUE!</v>
      </c>
      <c r="D632" s="29" t="e">
        <f t="shared" si="110"/>
        <v>#VALUE!</v>
      </c>
      <c r="E632" s="29" t="e">
        <f t="shared" si="110"/>
        <v>#VALUE!</v>
      </c>
      <c r="F632" s="29" t="e">
        <f t="shared" si="110"/>
        <v>#VALUE!</v>
      </c>
      <c r="G632" s="29" t="e">
        <f t="shared" si="110"/>
        <v>#VALUE!</v>
      </c>
      <c r="H632" s="29" t="e">
        <f t="shared" si="110"/>
        <v>#VALUE!</v>
      </c>
      <c r="I632" s="29" t="e">
        <f t="shared" si="110"/>
        <v>#VALUE!</v>
      </c>
      <c r="J632" s="29" t="e">
        <f t="shared" si="110"/>
        <v>#VALUE!</v>
      </c>
      <c r="K632" s="29" t="e">
        <f t="shared" si="110"/>
        <v>#VALUE!</v>
      </c>
      <c r="L632" s="29" t="e">
        <f t="shared" si="110"/>
        <v>#VALUE!</v>
      </c>
      <c r="M632" s="29" t="e">
        <f t="shared" si="110"/>
        <v>#VALUE!</v>
      </c>
      <c r="N632" s="29" t="e">
        <f t="shared" si="110"/>
        <v>#VALUE!</v>
      </c>
      <c r="O632" s="29" t="e">
        <f t="shared" si="110"/>
        <v>#VALUE!</v>
      </c>
      <c r="P632" s="6"/>
      <c r="Q632" s="89" t="s">
        <v>37</v>
      </c>
    </row>
    <row r="633" spans="2:17"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#DIV/0!</v>
      </c>
      <c r="L633" s="29" t="e">
        <f t="shared" si="111"/>
        <v>#DIV/0!</v>
      </c>
      <c r="M633" s="29" t="e">
        <f t="shared" si="111"/>
        <v>#DIV/0!</v>
      </c>
      <c r="N633" s="29" t="e">
        <f t="shared" si="111"/>
        <v>#VALUE!</v>
      </c>
      <c r="O633" s="29" t="e">
        <f t="shared" si="111"/>
        <v>#VALUE!</v>
      </c>
      <c r="P633" s="6"/>
      <c r="Q633" s="89" t="s">
        <v>38</v>
      </c>
    </row>
    <row r="634" spans="2:17"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t="e">
        <f t="shared" si="112"/>
        <v>#VALUE!</v>
      </c>
      <c r="L634" s="29" t="e">
        <f t="shared" si="112"/>
        <v>#VALUE!</v>
      </c>
      <c r="M634" s="29" t="e">
        <f t="shared" si="112"/>
        <v>#VALUE!</v>
      </c>
      <c r="N634" s="29" t="e">
        <f t="shared" si="112"/>
        <v>#VALUE!</v>
      </c>
      <c r="O634" s="29" t="e">
        <f t="shared" si="112"/>
        <v>#VALUE!</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t="e">
        <f t="shared" ref="B636:N636" si="113">B378/B414</f>
        <v>#VALUE!</v>
      </c>
      <c r="C636" s="27" t="e">
        <f t="shared" si="113"/>
        <v>#VALUE!</v>
      </c>
      <c r="D636" s="27" t="e">
        <f t="shared" si="113"/>
        <v>#VALUE!</v>
      </c>
      <c r="E636" s="27" t="e">
        <f t="shared" si="113"/>
        <v>#VALUE!</v>
      </c>
      <c r="F636" s="27" t="e">
        <f t="shared" si="113"/>
        <v>#VALUE!</v>
      </c>
      <c r="G636" s="27" t="e">
        <f t="shared" si="113"/>
        <v>#VALUE!</v>
      </c>
      <c r="H636" s="27" t="e">
        <f t="shared" si="113"/>
        <v>#VALUE!</v>
      </c>
      <c r="I636" s="27" t="e">
        <f t="shared" si="113"/>
        <v>#VALUE!</v>
      </c>
      <c r="J636" s="27" t="e">
        <f t="shared" si="113"/>
        <v>#VALUE!</v>
      </c>
      <c r="K636" s="27" t="e">
        <f t="shared" si="113"/>
        <v>#VALUE!</v>
      </c>
      <c r="L636" s="27" t="e">
        <f t="shared" si="113"/>
        <v>#VALUE!</v>
      </c>
      <c r="M636" s="27" t="e">
        <f t="shared" si="113"/>
        <v>#VALUE!</v>
      </c>
      <c r="N636" s="27" t="e">
        <f t="shared" si="113"/>
        <v>#VALUE!</v>
      </c>
      <c r="O636" s="27" t="e">
        <f>O378/O414</f>
        <v>#VALUE!</v>
      </c>
      <c r="P636" s="6"/>
      <c r="Q636" s="89" t="s">
        <v>2411</v>
      </c>
    </row>
    <row r="637" spans="2:17" x14ac:dyDescent="0.3">
      <c r="B637" s="27" t="e">
        <f t="shared" ref="B637:N637" si="114">(B378-B372)/B414</f>
        <v>#VALUE!</v>
      </c>
      <c r="C637" s="27" t="e">
        <f t="shared" si="114"/>
        <v>#VALUE!</v>
      </c>
      <c r="D637" s="27" t="e">
        <f t="shared" si="114"/>
        <v>#VALUE!</v>
      </c>
      <c r="E637" s="27" t="e">
        <f t="shared" si="114"/>
        <v>#VALUE!</v>
      </c>
      <c r="F637" s="27" t="e">
        <f t="shared" si="114"/>
        <v>#VALUE!</v>
      </c>
      <c r="G637" s="27" t="e">
        <f t="shared" si="114"/>
        <v>#VALUE!</v>
      </c>
      <c r="H637" s="27" t="e">
        <f t="shared" si="114"/>
        <v>#VALUE!</v>
      </c>
      <c r="I637" s="27" t="e">
        <f t="shared" si="114"/>
        <v>#VALUE!</v>
      </c>
      <c r="J637" s="27" t="e">
        <f t="shared" si="114"/>
        <v>#VALUE!</v>
      </c>
      <c r="K637" s="27" t="e">
        <f t="shared" si="114"/>
        <v>#VALUE!</v>
      </c>
      <c r="L637" s="27" t="e">
        <f t="shared" si="114"/>
        <v>#VALUE!</v>
      </c>
      <c r="M637" s="27" t="e">
        <f t="shared" si="114"/>
        <v>#VALUE!</v>
      </c>
      <c r="N637" s="27" t="e">
        <f t="shared" si="114"/>
        <v>#VALUE!</v>
      </c>
      <c r="O637" s="27" t="e">
        <f>(O378-O372)/O414</f>
        <v>#VALUE!</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t="e">
        <f t="shared" si="117"/>
        <v>#VALUE!</v>
      </c>
      <c r="M642" s="43" t="e">
        <f t="shared" si="117"/>
        <v>#VALUE!</v>
      </c>
      <c r="N642" s="44" t="e">
        <f t="shared" si="117"/>
        <v>#VALUE!</v>
      </c>
      <c r="O642" s="44" t="e">
        <f t="shared" si="117"/>
        <v>#VALUE!</v>
      </c>
      <c r="P642" s="40"/>
      <c r="Q642" s="41" t="s">
        <v>60</v>
      </c>
    </row>
    <row r="643" spans="2:17"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t="e">
        <f t="shared" si="118"/>
        <v>#VALUE!</v>
      </c>
      <c r="M643" s="43" t="e">
        <f t="shared" si="118"/>
        <v>#VALUE!</v>
      </c>
      <c r="N643" s="44" t="e">
        <f t="shared" si="118"/>
        <v>#VALUE!</v>
      </c>
      <c r="O643" s="44" t="e">
        <f t="shared" si="118"/>
        <v>#VALUE!</v>
      </c>
      <c r="P643" s="40"/>
      <c r="Q643" s="41" t="s">
        <v>61</v>
      </c>
    </row>
    <row r="644" spans="2:17"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t="e">
        <f t="shared" si="119"/>
        <v>#VALUE!</v>
      </c>
      <c r="M644" s="43" t="e">
        <f t="shared" si="119"/>
        <v>#VALUE!</v>
      </c>
      <c r="N644" s="44" t="e">
        <f t="shared" si="119"/>
        <v>#VALUE!</v>
      </c>
      <c r="O644" s="44" t="e">
        <f t="shared" si="119"/>
        <v>#VALUE!</v>
      </c>
      <c r="P644" s="40"/>
      <c r="Q644" s="41" t="s">
        <v>62</v>
      </c>
    </row>
    <row r="645" spans="2:17" x14ac:dyDescent="0.3">
      <c r="B645" s="45"/>
      <c r="C645" s="46" t="e">
        <f t="shared" ref="C645:M645" si="120">C643+C642-C644</f>
        <v>#VALUE!</v>
      </c>
      <c r="D645" s="46" t="e">
        <f t="shared" si="120"/>
        <v>#VALUE!</v>
      </c>
      <c r="E645" s="46" t="e">
        <f t="shared" si="120"/>
        <v>#VALUE!</v>
      </c>
      <c r="F645" s="46" t="e">
        <f t="shared" si="120"/>
        <v>#VALUE!</v>
      </c>
      <c r="G645" s="46" t="e">
        <f t="shared" si="120"/>
        <v>#VALUE!</v>
      </c>
      <c r="H645" s="46" t="e">
        <f t="shared" si="120"/>
        <v>#VALUE!</v>
      </c>
      <c r="I645" s="46" t="e">
        <f t="shared" si="120"/>
        <v>#VALUE!</v>
      </c>
      <c r="J645" s="46" t="e">
        <f t="shared" si="120"/>
        <v>#VALUE!</v>
      </c>
      <c r="K645" s="46" t="e">
        <f t="shared" si="120"/>
        <v>#VALUE!</v>
      </c>
      <c r="L645" s="46" t="e">
        <f t="shared" si="120"/>
        <v>#VALUE!</v>
      </c>
      <c r="M645" s="46" t="e">
        <f t="shared" si="120"/>
        <v>#VALUE!</v>
      </c>
      <c r="N645" s="47" t="e">
        <f>N643+N642-N644</f>
        <v>#VALUE!</v>
      </c>
      <c r="O645" s="47" t="e">
        <f>O643+O642-O644</f>
        <v>#VALUE!</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#VALUE!</v>
      </c>
      <c r="L648" s="13" t="e">
        <f t="shared" si="121"/>
        <v>#VALUE!</v>
      </c>
      <c r="M648" s="13" t="e">
        <f t="shared" si="121"/>
        <v>#VALUE!</v>
      </c>
      <c r="N648" s="13" t="e">
        <f t="shared" si="121"/>
        <v>#VALUE!</v>
      </c>
      <c r="O648" s="13" t="e">
        <f t="shared" si="121"/>
        <v>#VALUE!</v>
      </c>
      <c r="P648" s="6"/>
      <c r="Q648" s="90" t="s">
        <v>44</v>
      </c>
    </row>
    <row r="649" spans="2:17" x14ac:dyDescent="0.3">
      <c r="B649" s="13" t="e">
        <f t="shared" ref="B649:O649" si="122">B588/B647</f>
        <v>#DIV/0!</v>
      </c>
      <c r="C649" s="13" t="e">
        <f t="shared" si="122"/>
        <v>#DIV/0!</v>
      </c>
      <c r="D649" s="13" t="e">
        <f t="shared" si="122"/>
        <v>#DIV/0!</v>
      </c>
      <c r="E649" s="13" t="e">
        <f t="shared" si="122"/>
        <v>#DIV/0!</v>
      </c>
      <c r="F649" s="13" t="e">
        <f t="shared" si="122"/>
        <v>#DIV/0!</v>
      </c>
      <c r="G649" s="13" t="e">
        <f t="shared" si="122"/>
        <v>#DIV/0!</v>
      </c>
      <c r="H649" s="13" t="e">
        <f t="shared" si="122"/>
        <v>#DIV/0!</v>
      </c>
      <c r="I649" s="13" t="e">
        <f t="shared" si="122"/>
        <v>#DIV/0!</v>
      </c>
      <c r="J649" s="13" t="e">
        <f t="shared" si="122"/>
        <v>#DIV/0!</v>
      </c>
      <c r="K649" s="13" t="e">
        <f t="shared" si="122"/>
        <v>#DIV/0!</v>
      </c>
      <c r="L649" s="13" t="e">
        <f t="shared" si="122"/>
        <v>#DIV/0!</v>
      </c>
      <c r="M649" s="13" t="e">
        <f t="shared" si="122"/>
        <v>#DIV/0!</v>
      </c>
      <c r="N649" s="13" t="e">
        <f t="shared" si="122"/>
        <v>#VALUE!</v>
      </c>
      <c r="O649" s="13" t="e">
        <f t="shared" si="122"/>
        <v>#VALUE!</v>
      </c>
      <c r="P649" s="6"/>
      <c r="Q649" s="89" t="s">
        <v>45</v>
      </c>
    </row>
    <row r="650" spans="2:17" x14ac:dyDescent="0.3">
      <c r="B650" s="91"/>
      <c r="C650" s="91" t="e">
        <f t="shared" ref="C650:M650" si="123">+C649/B649-1</f>
        <v>#DIV/0!</v>
      </c>
      <c r="D650" s="92" t="e">
        <f t="shared" si="123"/>
        <v>#DIV/0!</v>
      </c>
      <c r="E650" s="91" t="e">
        <f t="shared" si="123"/>
        <v>#DIV/0!</v>
      </c>
      <c r="F650" s="92" t="e">
        <f t="shared" si="123"/>
        <v>#DIV/0!</v>
      </c>
      <c r="G650" s="91" t="e">
        <f t="shared" si="123"/>
        <v>#DIV/0!</v>
      </c>
      <c r="H650" s="92" t="e">
        <f t="shared" si="123"/>
        <v>#DIV/0!</v>
      </c>
      <c r="I650" s="91" t="e">
        <f t="shared" si="123"/>
        <v>#DIV/0!</v>
      </c>
      <c r="J650" s="92" t="e">
        <f t="shared" si="123"/>
        <v>#DIV/0!</v>
      </c>
      <c r="K650" s="91" t="e">
        <f t="shared" si="123"/>
        <v>#DIV/0!</v>
      </c>
      <c r="L650" s="92" t="e">
        <f t="shared" si="123"/>
        <v>#DIV/0!</v>
      </c>
      <c r="M650" s="91" t="e">
        <f t="shared" si="123"/>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4">+B651/B661</f>
        <v>#DIV/0!</v>
      </c>
      <c r="C652" s="91" t="e">
        <f t="shared" si="124"/>
        <v>#DIV/0!</v>
      </c>
      <c r="D652" s="92" t="e">
        <f t="shared" si="124"/>
        <v>#DIV/0!</v>
      </c>
      <c r="E652" s="91" t="e">
        <f t="shared" si="124"/>
        <v>#DIV/0!</v>
      </c>
      <c r="F652" s="92" t="e">
        <f t="shared" si="124"/>
        <v>#DIV/0!</v>
      </c>
      <c r="G652" s="91" t="e">
        <f t="shared" si="124"/>
        <v>#DIV/0!</v>
      </c>
      <c r="H652" s="92" t="e">
        <f t="shared" si="124"/>
        <v>#DIV/0!</v>
      </c>
      <c r="I652" s="91" t="e">
        <f t="shared" si="124"/>
        <v>#DIV/0!</v>
      </c>
      <c r="J652" s="92" t="e">
        <f t="shared" si="124"/>
        <v>#DIV/0!</v>
      </c>
      <c r="K652" s="91" t="e">
        <f t="shared" si="124"/>
        <v>#DIV/0!</v>
      </c>
      <c r="L652" s="92" t="e">
        <f t="shared" si="124"/>
        <v>#DIV/0!</v>
      </c>
      <c r="M652" s="91" t="e">
        <f t="shared" si="124"/>
        <v>#DIV/0!</v>
      </c>
      <c r="N652" s="93" t="e">
        <f t="shared" si="124"/>
        <v>#DIV/0!</v>
      </c>
      <c r="O652" s="93" t="e">
        <f t="shared" si="124"/>
        <v>#N/A</v>
      </c>
      <c r="P652" s="6"/>
      <c r="Q652" s="94" t="s">
        <v>48</v>
      </c>
    </row>
    <row r="653" spans="2:17" x14ac:dyDescent="0.3">
      <c r="B653" s="95" t="e">
        <f t="shared" ref="B653:M653" si="125">+B651/B649</f>
        <v>#DIV/0!</v>
      </c>
      <c r="C653" s="95" t="e">
        <f t="shared" si="125"/>
        <v>#DIV/0!</v>
      </c>
      <c r="D653" s="96" t="e">
        <f t="shared" si="125"/>
        <v>#DIV/0!</v>
      </c>
      <c r="E653" s="95" t="e">
        <f t="shared" si="125"/>
        <v>#DIV/0!</v>
      </c>
      <c r="F653" s="96" t="e">
        <f t="shared" si="125"/>
        <v>#DIV/0!</v>
      </c>
      <c r="G653" s="95" t="e">
        <f t="shared" si="125"/>
        <v>#DIV/0!</v>
      </c>
      <c r="H653" s="96" t="e">
        <f t="shared" si="125"/>
        <v>#DIV/0!</v>
      </c>
      <c r="I653" s="95" t="e">
        <f t="shared" si="125"/>
        <v>#DIV/0!</v>
      </c>
      <c r="J653" s="96" t="e">
        <f t="shared" si="125"/>
        <v>#DIV/0!</v>
      </c>
      <c r="K653" s="95" t="e">
        <f t="shared" si="125"/>
        <v>#DIV/0!</v>
      </c>
      <c r="L653" s="96" t="e">
        <f t="shared" si="125"/>
        <v>#DIV/0!</v>
      </c>
      <c r="M653" s="95" t="e">
        <f t="shared" si="125"/>
        <v>#DIV/0!</v>
      </c>
      <c r="N653" s="97" t="e">
        <f>+N651/N649</f>
        <v>#VALUE!</v>
      </c>
      <c r="O653" s="97" t="e">
        <f>+O651/O649</f>
        <v>#VALUE!</v>
      </c>
      <c r="P653" s="28"/>
      <c r="Q653" s="98" t="s">
        <v>49</v>
      </c>
    </row>
    <row r="654" spans="2:17" x14ac:dyDescent="0.3">
      <c r="B654" s="16">
        <f t="shared" ref="B654:M654" si="126">+B661*B647</f>
        <v>0</v>
      </c>
      <c r="C654" s="16">
        <f t="shared" si="126"/>
        <v>0</v>
      </c>
      <c r="D654" s="16">
        <f t="shared" si="126"/>
        <v>0</v>
      </c>
      <c r="E654" s="16">
        <f t="shared" si="126"/>
        <v>0</v>
      </c>
      <c r="F654" s="16">
        <f t="shared" si="126"/>
        <v>0</v>
      </c>
      <c r="G654" s="16">
        <f t="shared" si="126"/>
        <v>0</v>
      </c>
      <c r="H654" s="16">
        <f t="shared" si="126"/>
        <v>0</v>
      </c>
      <c r="I654" s="16">
        <f t="shared" si="126"/>
        <v>0</v>
      </c>
      <c r="J654" s="16">
        <f t="shared" si="126"/>
        <v>0</v>
      </c>
      <c r="K654" s="16">
        <f t="shared" si="126"/>
        <v>0</v>
      </c>
      <c r="L654" s="16">
        <f t="shared" si="126"/>
        <v>0</v>
      </c>
      <c r="M654" s="16">
        <f t="shared" si="126"/>
        <v>0</v>
      </c>
      <c r="N654" s="16">
        <f>+N661*N647</f>
        <v>0</v>
      </c>
      <c r="O654" s="16" t="e">
        <f>+O661*O647</f>
        <v>#N/A</v>
      </c>
      <c r="P654" s="6"/>
      <c r="Q654" s="89" t="s">
        <v>50</v>
      </c>
    </row>
    <row r="655" spans="2:17" x14ac:dyDescent="0.3">
      <c r="B655" s="32" t="e">
        <f t="shared" ref="B655:M655" si="127">+B661/B$648</f>
        <v>#VALUE!</v>
      </c>
      <c r="C655" s="32" t="e">
        <f t="shared" si="127"/>
        <v>#VALUE!</v>
      </c>
      <c r="D655" s="33" t="e">
        <f t="shared" si="127"/>
        <v>#VALUE!</v>
      </c>
      <c r="E655" s="32" t="e">
        <f t="shared" si="127"/>
        <v>#VALUE!</v>
      </c>
      <c r="F655" s="33" t="e">
        <f t="shared" si="127"/>
        <v>#VALUE!</v>
      </c>
      <c r="G655" s="32" t="e">
        <f t="shared" si="127"/>
        <v>#VALUE!</v>
      </c>
      <c r="H655" s="33" t="e">
        <f t="shared" si="127"/>
        <v>#VALUE!</v>
      </c>
      <c r="I655" s="32" t="e">
        <f t="shared" si="127"/>
        <v>#VALUE!</v>
      </c>
      <c r="J655" s="33" t="e">
        <f t="shared" si="127"/>
        <v>#VALUE!</v>
      </c>
      <c r="K655" s="32" t="e">
        <f t="shared" si="127"/>
        <v>#VALUE!</v>
      </c>
      <c r="L655" s="33" t="e">
        <f t="shared" si="127"/>
        <v>#VALUE!</v>
      </c>
      <c r="M655" s="32" t="e">
        <f t="shared" si="127"/>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8">+B661/B$649</f>
        <v>#DIV/0!</v>
      </c>
      <c r="C656" s="32" t="e">
        <f t="shared" si="128"/>
        <v>#DIV/0!</v>
      </c>
      <c r="D656" s="33" t="e">
        <f t="shared" si="128"/>
        <v>#DIV/0!</v>
      </c>
      <c r="E656" s="32" t="e">
        <f t="shared" si="128"/>
        <v>#DIV/0!</v>
      </c>
      <c r="F656" s="33" t="e">
        <f t="shared" si="128"/>
        <v>#DIV/0!</v>
      </c>
      <c r="G656" s="32" t="e">
        <f t="shared" si="128"/>
        <v>#DIV/0!</v>
      </c>
      <c r="H656" s="33" t="e">
        <f t="shared" si="128"/>
        <v>#DIV/0!</v>
      </c>
      <c r="I656" s="32" t="e">
        <f t="shared" si="128"/>
        <v>#DIV/0!</v>
      </c>
      <c r="J656" s="33" t="e">
        <f t="shared" si="128"/>
        <v>#DIV/0!</v>
      </c>
      <c r="K656" s="32" t="e">
        <f t="shared" si="128"/>
        <v>#DIV/0!</v>
      </c>
      <c r="L656" s="33" t="e">
        <f t="shared" si="128"/>
        <v>#DIV/0!</v>
      </c>
      <c r="M656" s="32" t="e">
        <f t="shared" si="128"/>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0">B654/B465</f>
        <v>#DIV/0!</v>
      </c>
      <c r="C658" s="32" t="e">
        <f t="shared" si="130"/>
        <v>#DIV/0!</v>
      </c>
      <c r="D658" s="33" t="e">
        <f t="shared" si="130"/>
        <v>#DIV/0!</v>
      </c>
      <c r="E658" s="32" t="e">
        <f t="shared" si="130"/>
        <v>#DIV/0!</v>
      </c>
      <c r="F658" s="33" t="e">
        <f t="shared" si="130"/>
        <v>#DIV/0!</v>
      </c>
      <c r="G658" s="32" t="e">
        <f t="shared" si="130"/>
        <v>#DIV/0!</v>
      </c>
      <c r="H658" s="33" t="e">
        <f t="shared" si="130"/>
        <v>#DIV/0!</v>
      </c>
      <c r="I658" s="32" t="e">
        <f t="shared" si="130"/>
        <v>#DIV/0!</v>
      </c>
      <c r="J658" s="33" t="e">
        <f t="shared" si="130"/>
        <v>#DIV/0!</v>
      </c>
      <c r="K658" s="32" t="e">
        <f t="shared" si="130"/>
        <v>#DIV/0!</v>
      </c>
      <c r="L658" s="33" t="e">
        <f t="shared" si="130"/>
        <v>#DIV/0!</v>
      </c>
      <c r="M658" s="32" t="e">
        <f t="shared" si="130"/>
        <v>#DIV/0!</v>
      </c>
      <c r="N658" s="34" t="e">
        <f t="shared" si="130"/>
        <v>#VALUE!</v>
      </c>
      <c r="O658" s="34" t="e">
        <f t="shared" si="130"/>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2413</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t="e">
        <f t="shared" ref="C663:O663" si="131">+C656/C650/100</f>
        <v>#DIV/0!</v>
      </c>
      <c r="D663" s="102" t="e">
        <f t="shared" si="131"/>
        <v>#DIV/0!</v>
      </c>
      <c r="E663" s="103" t="e">
        <f t="shared" si="131"/>
        <v>#DIV/0!</v>
      </c>
      <c r="F663" s="102" t="e">
        <f t="shared" si="131"/>
        <v>#DIV/0!</v>
      </c>
      <c r="G663" s="103" t="e">
        <f t="shared" si="131"/>
        <v>#DIV/0!</v>
      </c>
      <c r="H663" s="102" t="e">
        <f t="shared" si="131"/>
        <v>#DIV/0!</v>
      </c>
      <c r="I663" s="103" t="e">
        <f t="shared" si="131"/>
        <v>#DIV/0!</v>
      </c>
      <c r="J663" s="102" t="e">
        <f t="shared" si="131"/>
        <v>#DIV/0!</v>
      </c>
      <c r="K663" s="103" t="e">
        <f t="shared" si="131"/>
        <v>#DIV/0!</v>
      </c>
      <c r="L663" s="102" t="e">
        <f t="shared" si="131"/>
        <v>#DIV/0!</v>
      </c>
      <c r="M663" s="103" t="e">
        <f t="shared" si="131"/>
        <v>#DIV/0!</v>
      </c>
      <c r="N663" s="104" t="e">
        <f t="shared" si="131"/>
        <v>#VALUE!</v>
      </c>
      <c r="O663" s="104" t="e">
        <f t="shared" si="131"/>
        <v>#N/A</v>
      </c>
      <c r="P663" s="28"/>
      <c r="Q663" s="89" t="s">
        <v>65</v>
      </c>
    </row>
    <row r="664" spans="1:17" x14ac:dyDescent="0.3">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x14ac:dyDescent="0.3">
      <c r="B665" s="48" t="e">
        <f t="shared" ref="B665:O665" si="132">($P655-B655)/$P655</f>
        <v>#VALUE!</v>
      </c>
      <c r="C665" s="49" t="e">
        <f t="shared" si="132"/>
        <v>#VALUE!</v>
      </c>
      <c r="D665" s="48" t="e">
        <f t="shared" si="132"/>
        <v>#VALUE!</v>
      </c>
      <c r="E665" s="49" t="e">
        <f t="shared" si="132"/>
        <v>#VALUE!</v>
      </c>
      <c r="F665" s="48" t="e">
        <f t="shared" si="132"/>
        <v>#VALUE!</v>
      </c>
      <c r="G665" s="49" t="e">
        <f t="shared" si="132"/>
        <v>#VALUE!</v>
      </c>
      <c r="H665" s="48" t="e">
        <f t="shared" si="132"/>
        <v>#VALUE!</v>
      </c>
      <c r="I665" s="49" t="e">
        <f t="shared" si="132"/>
        <v>#VALUE!</v>
      </c>
      <c r="J665" s="48" t="e">
        <f t="shared" si="132"/>
        <v>#VALUE!</v>
      </c>
      <c r="K665" s="49" t="e">
        <f t="shared" si="132"/>
        <v>#VALUE!</v>
      </c>
      <c r="L665" s="48" t="e">
        <f t="shared" si="132"/>
        <v>#VALUE!</v>
      </c>
      <c r="M665" s="49" t="e">
        <f t="shared" si="132"/>
        <v>#VALUE!</v>
      </c>
      <c r="N665" s="50" t="e">
        <f t="shared" si="132"/>
        <v>#VALUE!</v>
      </c>
      <c r="O665" s="50" t="e">
        <f t="shared" si="132"/>
        <v>#VALUE!</v>
      </c>
      <c r="P665" s="31"/>
      <c r="Q665" s="51" t="s">
        <v>67</v>
      </c>
    </row>
    <row r="666" spans="1:17" x14ac:dyDescent="0.3">
      <c r="B666" s="48" t="e">
        <f t="shared" ref="B666:O666" si="133">($P656-B656)/$P656</f>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ref="B667:O667" si="134">($P657-B657)/$P657</f>
        <v>#VALUE!</v>
      </c>
      <c r="C667" s="49" t="e">
        <f t="shared" si="134"/>
        <v>#VALUE!</v>
      </c>
      <c r="D667" s="48" t="e">
        <f t="shared" si="134"/>
        <v>#VALUE!</v>
      </c>
      <c r="E667" s="49" t="e">
        <f t="shared" si="134"/>
        <v>#VALUE!</v>
      </c>
      <c r="F667" s="48" t="e">
        <f t="shared" si="134"/>
        <v>#VALUE!</v>
      </c>
      <c r="G667" s="49" t="e">
        <f t="shared" si="134"/>
        <v>#VALUE!</v>
      </c>
      <c r="H667" s="48" t="e">
        <f t="shared" si="134"/>
        <v>#VALUE!</v>
      </c>
      <c r="I667" s="49" t="e">
        <f t="shared" si="134"/>
        <v>#VALUE!</v>
      </c>
      <c r="J667" s="48" t="e">
        <f t="shared" si="134"/>
        <v>#VALUE!</v>
      </c>
      <c r="K667" s="49" t="e">
        <f t="shared" si="134"/>
        <v>#VALUE!</v>
      </c>
      <c r="L667" s="48" t="e">
        <f t="shared" si="134"/>
        <v>#VALUE!</v>
      </c>
      <c r="M667" s="49" t="e">
        <f t="shared" si="134"/>
        <v>#VALUE!</v>
      </c>
      <c r="N667" s="50" t="e">
        <f t="shared" si="134"/>
        <v>#VALUE!</v>
      </c>
      <c r="O667" s="50" t="e">
        <f t="shared" si="134"/>
        <v>#VALUE!</v>
      </c>
      <c r="P667" s="31"/>
      <c r="Q667" s="51" t="s">
        <v>69</v>
      </c>
    </row>
    <row r="668" spans="1:17" x14ac:dyDescent="0.3">
      <c r="B668" s="48" t="e">
        <f t="shared" ref="B668:O668" si="135">($P658-B658)/$P658</f>
        <v>#DIV/0!</v>
      </c>
      <c r="C668" s="49" t="e">
        <f t="shared" si="135"/>
        <v>#DIV/0!</v>
      </c>
      <c r="D668" s="48" t="e">
        <f t="shared" si="135"/>
        <v>#DIV/0!</v>
      </c>
      <c r="E668" s="49" t="e">
        <f t="shared" si="135"/>
        <v>#DIV/0!</v>
      </c>
      <c r="F668" s="48" t="e">
        <f t="shared" si="135"/>
        <v>#DIV/0!</v>
      </c>
      <c r="G668" s="49" t="e">
        <f t="shared" si="135"/>
        <v>#DIV/0!</v>
      </c>
      <c r="H668" s="48" t="e">
        <f t="shared" si="135"/>
        <v>#DIV/0!</v>
      </c>
      <c r="I668" s="49" t="e">
        <f t="shared" si="135"/>
        <v>#DIV/0!</v>
      </c>
      <c r="J668" s="48" t="e">
        <f t="shared" si="135"/>
        <v>#DIV/0!</v>
      </c>
      <c r="K668" s="49" t="e">
        <f t="shared" si="135"/>
        <v>#DIV/0!</v>
      </c>
      <c r="L668" s="48" t="e">
        <f t="shared" si="135"/>
        <v>#DIV/0!</v>
      </c>
      <c r="M668" s="49" t="e">
        <f t="shared" si="135"/>
        <v>#DIV/0!</v>
      </c>
      <c r="N668" s="50" t="e">
        <f t="shared" si="135"/>
        <v>#DIV/0!</v>
      </c>
      <c r="O668" s="50" t="e">
        <f t="shared" si="135"/>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6">AVERAGE(B665:B669)</f>
        <v>#VALUE!</v>
      </c>
      <c r="C670" s="110" t="e">
        <f t="shared" si="136"/>
        <v>#VALUE!</v>
      </c>
      <c r="D670" s="109" t="e">
        <f t="shared" si="136"/>
        <v>#VALUE!</v>
      </c>
      <c r="E670" s="110" t="e">
        <f t="shared" si="136"/>
        <v>#VALUE!</v>
      </c>
      <c r="F670" s="109" t="e">
        <f t="shared" si="136"/>
        <v>#VALUE!</v>
      </c>
      <c r="G670" s="110" t="e">
        <f t="shared" si="136"/>
        <v>#VALUE!</v>
      </c>
      <c r="H670" s="109" t="e">
        <f t="shared" si="136"/>
        <v>#VALUE!</v>
      </c>
      <c r="I670" s="110" t="e">
        <f t="shared" si="136"/>
        <v>#VALUE!</v>
      </c>
      <c r="J670" s="52" t="e">
        <f t="shared" si="136"/>
        <v>#VALUE!</v>
      </c>
      <c r="K670" s="53" t="e">
        <f t="shared" si="136"/>
        <v>#VALUE!</v>
      </c>
      <c r="L670" s="52" t="e">
        <f t="shared" si="136"/>
        <v>#VALUE!</v>
      </c>
      <c r="M670" s="53" t="e">
        <f t="shared" si="136"/>
        <v>#VALUE!</v>
      </c>
      <c r="N670" s="54" t="e">
        <f>AVERAGE(N665:N669)</f>
        <v>#VALUE!</v>
      </c>
      <c r="O670" s="54" t="e">
        <f>AVERAGE(O665:O669)</f>
        <v>#VALUE!</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0</v>
      </c>
      <c r="D672" s="56">
        <f t="shared" ref="D672:N672" si="137">+C$651+C672</f>
        <v>0</v>
      </c>
      <c r="E672" s="56">
        <f t="shared" si="137"/>
        <v>0</v>
      </c>
      <c r="F672" s="56">
        <f t="shared" si="137"/>
        <v>0</v>
      </c>
      <c r="G672" s="56">
        <f t="shared" si="137"/>
        <v>0</v>
      </c>
      <c r="H672" s="56">
        <f t="shared" si="137"/>
        <v>0</v>
      </c>
      <c r="I672" s="56">
        <f t="shared" si="137"/>
        <v>0</v>
      </c>
      <c r="J672" s="56">
        <f t="shared" si="137"/>
        <v>0</v>
      </c>
      <c r="K672" s="56">
        <f t="shared" si="137"/>
        <v>0</v>
      </c>
      <c r="L672" s="56">
        <f t="shared" si="137"/>
        <v>0</v>
      </c>
      <c r="M672" s="56">
        <f t="shared" si="137"/>
        <v>0</v>
      </c>
      <c r="N672" s="57">
        <f t="shared" si="137"/>
        <v>0</v>
      </c>
      <c r="O672" s="57">
        <f>+N$651+N672</f>
        <v>0</v>
      </c>
      <c r="P672" s="31"/>
      <c r="Q672" s="36" t="s">
        <v>74</v>
      </c>
    </row>
    <row r="673" spans="1:17" s="3" customFormat="1" ht="14.25" x14ac:dyDescent="0.2">
      <c r="B673" s="58">
        <f>+B$661+B672</f>
        <v>0</v>
      </c>
      <c r="C673" s="59">
        <f t="shared" ref="C673:O673" si="138">+C$661+C672</f>
        <v>0</v>
      </c>
      <c r="D673" s="59">
        <f t="shared" si="138"/>
        <v>0</v>
      </c>
      <c r="E673" s="59">
        <f t="shared" si="138"/>
        <v>0</v>
      </c>
      <c r="F673" s="59">
        <f t="shared" si="138"/>
        <v>0</v>
      </c>
      <c r="G673" s="59">
        <f t="shared" si="138"/>
        <v>0</v>
      </c>
      <c r="H673" s="59">
        <f t="shared" si="138"/>
        <v>0</v>
      </c>
      <c r="I673" s="59">
        <f t="shared" si="138"/>
        <v>0</v>
      </c>
      <c r="J673" s="59">
        <f t="shared" si="138"/>
        <v>0</v>
      </c>
      <c r="K673" s="59">
        <f t="shared" si="138"/>
        <v>0</v>
      </c>
      <c r="L673" s="59">
        <f t="shared" si="138"/>
        <v>0</v>
      </c>
      <c r="M673" s="59">
        <f t="shared" si="138"/>
        <v>0</v>
      </c>
      <c r="N673" s="60">
        <f t="shared" si="138"/>
        <v>0</v>
      </c>
      <c r="O673" s="60" t="e">
        <f t="shared" si="138"/>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9">RATE(D$348-$B$348,,-$B673,D673)</f>
        <v>#NUM!</v>
      </c>
      <c r="E675" s="66" t="e">
        <f t="shared" si="139"/>
        <v>#NUM!</v>
      </c>
      <c r="F675" s="66" t="e">
        <f t="shared" si="139"/>
        <v>#NUM!</v>
      </c>
      <c r="G675" s="66" t="e">
        <f t="shared" si="139"/>
        <v>#NUM!</v>
      </c>
      <c r="H675" s="66" t="e">
        <f t="shared" si="139"/>
        <v>#NUM!</v>
      </c>
      <c r="I675" s="66" t="e">
        <f t="shared" si="139"/>
        <v>#NUM!</v>
      </c>
      <c r="J675" s="66" t="e">
        <f t="shared" si="139"/>
        <v>#NUM!</v>
      </c>
      <c r="K675" s="66" t="e">
        <f t="shared" si="139"/>
        <v>#NUM!</v>
      </c>
      <c r="L675" s="66" t="e">
        <f t="shared" si="139"/>
        <v>#NUM!</v>
      </c>
      <c r="M675" s="66" t="e">
        <f t="shared" si="139"/>
        <v>#NUM!</v>
      </c>
      <c r="N675" s="67" t="e">
        <f t="shared" si="139"/>
        <v>#NUM!</v>
      </c>
      <c r="O675" s="67" t="e">
        <f t="shared" si="139"/>
        <v>#N/A</v>
      </c>
      <c r="P675" s="68"/>
      <c r="Q675" s="69" t="s">
        <v>77</v>
      </c>
    </row>
    <row r="676" spans="1:17" s="3" customFormat="1" ht="14.25" x14ac:dyDescent="0.2">
      <c r="B676" s="55"/>
      <c r="C676" s="56"/>
      <c r="D676" s="56">
        <f t="shared" ref="D676:N676" si="140">+C$651+C676</f>
        <v>0</v>
      </c>
      <c r="E676" s="56">
        <f t="shared" si="140"/>
        <v>0</v>
      </c>
      <c r="F676" s="56">
        <f t="shared" si="140"/>
        <v>0</v>
      </c>
      <c r="G676" s="56">
        <f t="shared" si="140"/>
        <v>0</v>
      </c>
      <c r="H676" s="56">
        <f t="shared" si="140"/>
        <v>0</v>
      </c>
      <c r="I676" s="56">
        <f t="shared" si="140"/>
        <v>0</v>
      </c>
      <c r="J676" s="56">
        <f t="shared" si="140"/>
        <v>0</v>
      </c>
      <c r="K676" s="56">
        <f t="shared" si="140"/>
        <v>0</v>
      </c>
      <c r="L676" s="56">
        <f t="shared" si="140"/>
        <v>0</v>
      </c>
      <c r="M676" s="56">
        <f t="shared" si="140"/>
        <v>0</v>
      </c>
      <c r="N676" s="57">
        <f t="shared" si="140"/>
        <v>0</v>
      </c>
      <c r="O676" s="57">
        <f>+N$651+N676</f>
        <v>0</v>
      </c>
      <c r="P676" s="31"/>
      <c r="Q676" s="36" t="s">
        <v>74</v>
      </c>
    </row>
    <row r="677" spans="1:17" s="3" customFormat="1" ht="14.25" x14ac:dyDescent="0.2">
      <c r="B677" s="58"/>
      <c r="C677" s="59">
        <f t="shared" ref="C677:O677" si="141">+C$661+C676</f>
        <v>0</v>
      </c>
      <c r="D677" s="59">
        <f t="shared" si="141"/>
        <v>0</v>
      </c>
      <c r="E677" s="59">
        <f t="shared" si="141"/>
        <v>0</v>
      </c>
      <c r="F677" s="59">
        <f t="shared" si="141"/>
        <v>0</v>
      </c>
      <c r="G677" s="59">
        <f t="shared" si="141"/>
        <v>0</v>
      </c>
      <c r="H677" s="59">
        <f t="shared" si="141"/>
        <v>0</v>
      </c>
      <c r="I677" s="59">
        <f t="shared" si="141"/>
        <v>0</v>
      </c>
      <c r="J677" s="59">
        <f t="shared" si="141"/>
        <v>0</v>
      </c>
      <c r="K677" s="59">
        <f t="shared" si="141"/>
        <v>0</v>
      </c>
      <c r="L677" s="59">
        <f t="shared" si="141"/>
        <v>0</v>
      </c>
      <c r="M677" s="59">
        <f t="shared" si="141"/>
        <v>0</v>
      </c>
      <c r="N677" s="60">
        <f t="shared" si="141"/>
        <v>0</v>
      </c>
      <c r="O677" s="60" t="e">
        <f t="shared" si="141"/>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2">RATE(E$348-$C$348,,-$C677,E677)</f>
        <v>#NUM!</v>
      </c>
      <c r="F679" s="66" t="e">
        <f t="shared" si="142"/>
        <v>#NUM!</v>
      </c>
      <c r="G679" s="66" t="e">
        <f t="shared" si="142"/>
        <v>#NUM!</v>
      </c>
      <c r="H679" s="66" t="e">
        <f t="shared" si="142"/>
        <v>#NUM!</v>
      </c>
      <c r="I679" s="66" t="e">
        <f t="shared" si="142"/>
        <v>#NUM!</v>
      </c>
      <c r="J679" s="66" t="e">
        <f t="shared" si="142"/>
        <v>#NUM!</v>
      </c>
      <c r="K679" s="66" t="e">
        <f t="shared" si="142"/>
        <v>#NUM!</v>
      </c>
      <c r="L679" s="66" t="e">
        <f t="shared" si="142"/>
        <v>#NUM!</v>
      </c>
      <c r="M679" s="66" t="e">
        <f t="shared" si="142"/>
        <v>#NUM!</v>
      </c>
      <c r="N679" s="67" t="e">
        <f t="shared" si="142"/>
        <v>#NUM!</v>
      </c>
      <c r="O679" s="67" t="e">
        <f t="shared" si="142"/>
        <v>#N/A</v>
      </c>
      <c r="P679" s="68"/>
      <c r="Q679" s="69" t="s">
        <v>77</v>
      </c>
    </row>
    <row r="680" spans="1:17" s="3" customFormat="1" ht="14.25" x14ac:dyDescent="0.2">
      <c r="B680" s="55"/>
      <c r="C680" s="56"/>
      <c r="D680" s="56"/>
      <c r="E680" s="56">
        <f t="shared" ref="E680:N680" si="143">+D$651+D680</f>
        <v>0</v>
      </c>
      <c r="F680" s="56">
        <f t="shared" si="143"/>
        <v>0</v>
      </c>
      <c r="G680" s="56">
        <f t="shared" si="143"/>
        <v>0</v>
      </c>
      <c r="H680" s="56">
        <f t="shared" si="143"/>
        <v>0</v>
      </c>
      <c r="I680" s="56">
        <f t="shared" si="143"/>
        <v>0</v>
      </c>
      <c r="J680" s="56">
        <f t="shared" si="143"/>
        <v>0</v>
      </c>
      <c r="K680" s="56">
        <f t="shared" si="143"/>
        <v>0</v>
      </c>
      <c r="L680" s="56">
        <f t="shared" si="143"/>
        <v>0</v>
      </c>
      <c r="M680" s="56">
        <f t="shared" si="143"/>
        <v>0</v>
      </c>
      <c r="N680" s="57">
        <f t="shared" si="143"/>
        <v>0</v>
      </c>
      <c r="O680" s="57">
        <f>+N$651+N680</f>
        <v>0</v>
      </c>
      <c r="P680" s="31"/>
      <c r="Q680" s="36" t="s">
        <v>74</v>
      </c>
    </row>
    <row r="681" spans="1:17" s="3" customFormat="1" ht="14.25" x14ac:dyDescent="0.2">
      <c r="B681" s="58"/>
      <c r="C681" s="59"/>
      <c r="D681" s="59">
        <f t="shared" ref="D681:O681" si="144">+D$661+D680</f>
        <v>0</v>
      </c>
      <c r="E681" s="59">
        <f t="shared" si="144"/>
        <v>0</v>
      </c>
      <c r="F681" s="59">
        <f t="shared" si="144"/>
        <v>0</v>
      </c>
      <c r="G681" s="59">
        <f t="shared" si="144"/>
        <v>0</v>
      </c>
      <c r="H681" s="59">
        <f t="shared" si="144"/>
        <v>0</v>
      </c>
      <c r="I681" s="59">
        <f t="shared" si="144"/>
        <v>0</v>
      </c>
      <c r="J681" s="59">
        <f t="shared" si="144"/>
        <v>0</v>
      </c>
      <c r="K681" s="59">
        <f t="shared" si="144"/>
        <v>0</v>
      </c>
      <c r="L681" s="59">
        <f t="shared" si="144"/>
        <v>0</v>
      </c>
      <c r="M681" s="59">
        <f t="shared" si="144"/>
        <v>0</v>
      </c>
      <c r="N681" s="60">
        <f t="shared" si="144"/>
        <v>0</v>
      </c>
      <c r="O681" s="60" t="e">
        <f t="shared" si="144"/>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5">RATE(F$348-$D$348,,-$D681,F681)</f>
        <v>#NUM!</v>
      </c>
      <c r="G683" s="66" t="e">
        <f t="shared" si="145"/>
        <v>#NUM!</v>
      </c>
      <c r="H683" s="66" t="e">
        <f t="shared" si="145"/>
        <v>#NUM!</v>
      </c>
      <c r="I683" s="66" t="e">
        <f t="shared" si="145"/>
        <v>#NUM!</v>
      </c>
      <c r="J683" s="66" t="e">
        <f t="shared" si="145"/>
        <v>#NUM!</v>
      </c>
      <c r="K683" s="66" t="e">
        <f t="shared" si="145"/>
        <v>#NUM!</v>
      </c>
      <c r="L683" s="66" t="e">
        <f t="shared" si="145"/>
        <v>#NUM!</v>
      </c>
      <c r="M683" s="66" t="e">
        <f t="shared" si="145"/>
        <v>#NUM!</v>
      </c>
      <c r="N683" s="67" t="e">
        <f t="shared" si="145"/>
        <v>#NUM!</v>
      </c>
      <c r="O683" s="67" t="e">
        <f t="shared" si="145"/>
        <v>#N/A</v>
      </c>
      <c r="P683" s="68"/>
      <c r="Q683" s="69" t="s">
        <v>77</v>
      </c>
    </row>
    <row r="684" spans="1:17" s="3" customFormat="1" ht="14.25" x14ac:dyDescent="0.2">
      <c r="B684" s="55"/>
      <c r="C684" s="56"/>
      <c r="D684" s="56"/>
      <c r="E684" s="56"/>
      <c r="F684" s="56">
        <f t="shared" ref="F684:N684" si="146">+E$651+E684</f>
        <v>0</v>
      </c>
      <c r="G684" s="56">
        <f t="shared" si="146"/>
        <v>0</v>
      </c>
      <c r="H684" s="56">
        <f t="shared" si="146"/>
        <v>0</v>
      </c>
      <c r="I684" s="56">
        <f t="shared" si="146"/>
        <v>0</v>
      </c>
      <c r="J684" s="56">
        <f t="shared" si="146"/>
        <v>0</v>
      </c>
      <c r="K684" s="56">
        <f t="shared" si="146"/>
        <v>0</v>
      </c>
      <c r="L684" s="56">
        <f t="shared" si="146"/>
        <v>0</v>
      </c>
      <c r="M684" s="56">
        <f t="shared" si="146"/>
        <v>0</v>
      </c>
      <c r="N684" s="57">
        <f t="shared" si="146"/>
        <v>0</v>
      </c>
      <c r="O684" s="57">
        <f>+N$651+N684</f>
        <v>0</v>
      </c>
      <c r="P684" s="31"/>
      <c r="Q684" s="36" t="s">
        <v>74</v>
      </c>
    </row>
    <row r="685" spans="1:17" s="3" customFormat="1" ht="14.25" x14ac:dyDescent="0.2">
      <c r="B685" s="58"/>
      <c r="C685" s="59"/>
      <c r="D685" s="59"/>
      <c r="E685" s="59">
        <f t="shared" ref="E685:O685" si="147">+E$661+E684</f>
        <v>0</v>
      </c>
      <c r="F685" s="59">
        <f t="shared" si="147"/>
        <v>0</v>
      </c>
      <c r="G685" s="59">
        <f t="shared" si="147"/>
        <v>0</v>
      </c>
      <c r="H685" s="59">
        <f t="shared" si="147"/>
        <v>0</v>
      </c>
      <c r="I685" s="59">
        <f t="shared" si="147"/>
        <v>0</v>
      </c>
      <c r="J685" s="59">
        <f t="shared" si="147"/>
        <v>0</v>
      </c>
      <c r="K685" s="59">
        <f t="shared" si="147"/>
        <v>0</v>
      </c>
      <c r="L685" s="59">
        <f t="shared" si="147"/>
        <v>0</v>
      </c>
      <c r="M685" s="59">
        <f t="shared" si="147"/>
        <v>0</v>
      </c>
      <c r="N685" s="60">
        <f t="shared" si="147"/>
        <v>0</v>
      </c>
      <c r="O685" s="60" t="e">
        <f t="shared" si="147"/>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8">RATE(G$348-$E$348,,-$E685,G685)</f>
        <v>#NUM!</v>
      </c>
      <c r="H687" s="66" t="e">
        <f t="shared" si="148"/>
        <v>#NUM!</v>
      </c>
      <c r="I687" s="66" t="e">
        <f t="shared" si="148"/>
        <v>#NUM!</v>
      </c>
      <c r="J687" s="66" t="e">
        <f t="shared" si="148"/>
        <v>#NUM!</v>
      </c>
      <c r="K687" s="66" t="e">
        <f t="shared" si="148"/>
        <v>#NUM!</v>
      </c>
      <c r="L687" s="66" t="e">
        <f t="shared" si="148"/>
        <v>#NUM!</v>
      </c>
      <c r="M687" s="66" t="e">
        <f t="shared" si="148"/>
        <v>#NUM!</v>
      </c>
      <c r="N687" s="67" t="e">
        <f t="shared" si="148"/>
        <v>#NUM!</v>
      </c>
      <c r="O687" s="67" t="e">
        <f t="shared" si="148"/>
        <v>#N/A</v>
      </c>
      <c r="P687" s="68"/>
      <c r="Q687" s="69" t="s">
        <v>77</v>
      </c>
    </row>
    <row r="688" spans="1:17" s="3" customFormat="1" ht="14.25" x14ac:dyDescent="0.2">
      <c r="B688" s="55"/>
      <c r="C688" s="56"/>
      <c r="D688" s="56"/>
      <c r="E688" s="56"/>
      <c r="F688" s="56"/>
      <c r="G688" s="56">
        <f t="shared" ref="G688:N688" si="149">+F$651+F688</f>
        <v>0</v>
      </c>
      <c r="H688" s="56">
        <f t="shared" si="149"/>
        <v>0</v>
      </c>
      <c r="I688" s="56">
        <f t="shared" si="149"/>
        <v>0</v>
      </c>
      <c r="J688" s="56">
        <f t="shared" si="149"/>
        <v>0</v>
      </c>
      <c r="K688" s="56">
        <f t="shared" si="149"/>
        <v>0</v>
      </c>
      <c r="L688" s="56">
        <f t="shared" si="149"/>
        <v>0</v>
      </c>
      <c r="M688" s="56">
        <f t="shared" si="149"/>
        <v>0</v>
      </c>
      <c r="N688" s="57">
        <f t="shared" si="149"/>
        <v>0</v>
      </c>
      <c r="O688" s="57">
        <f>+N$651+N688</f>
        <v>0</v>
      </c>
      <c r="P688" s="31"/>
      <c r="Q688" s="36" t="s">
        <v>74</v>
      </c>
    </row>
    <row r="689" spans="1:17" s="3" customFormat="1" ht="14.25" x14ac:dyDescent="0.2">
      <c r="B689" s="58"/>
      <c r="C689" s="59"/>
      <c r="D689" s="59"/>
      <c r="E689" s="59"/>
      <c r="F689" s="59">
        <f t="shared" ref="F689:O689" si="150">+F$661+F688</f>
        <v>0</v>
      </c>
      <c r="G689" s="59">
        <f t="shared" si="150"/>
        <v>0</v>
      </c>
      <c r="H689" s="59">
        <f t="shared" si="150"/>
        <v>0</v>
      </c>
      <c r="I689" s="59">
        <f t="shared" si="150"/>
        <v>0</v>
      </c>
      <c r="J689" s="59">
        <f t="shared" si="150"/>
        <v>0</v>
      </c>
      <c r="K689" s="59">
        <f t="shared" si="150"/>
        <v>0</v>
      </c>
      <c r="L689" s="59">
        <f t="shared" si="150"/>
        <v>0</v>
      </c>
      <c r="M689" s="59">
        <f t="shared" si="150"/>
        <v>0</v>
      </c>
      <c r="N689" s="60">
        <f t="shared" si="150"/>
        <v>0</v>
      </c>
      <c r="O689" s="60" t="e">
        <f t="shared" si="150"/>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1">RATE(H$348-$F$348,,-$F689,H689)</f>
        <v>#NUM!</v>
      </c>
      <c r="I691" s="66" t="e">
        <f t="shared" si="151"/>
        <v>#NUM!</v>
      </c>
      <c r="J691" s="66" t="e">
        <f t="shared" si="151"/>
        <v>#NUM!</v>
      </c>
      <c r="K691" s="66" t="e">
        <f t="shared" si="151"/>
        <v>#NUM!</v>
      </c>
      <c r="L691" s="66" t="e">
        <f t="shared" si="151"/>
        <v>#NUM!</v>
      </c>
      <c r="M691" s="66" t="e">
        <f t="shared" si="151"/>
        <v>#NUM!</v>
      </c>
      <c r="N691" s="67" t="e">
        <f t="shared" si="151"/>
        <v>#NUM!</v>
      </c>
      <c r="O691" s="67" t="e">
        <f t="shared" si="151"/>
        <v>#N/A</v>
      </c>
      <c r="P691" s="68"/>
      <c r="Q691" s="69" t="s">
        <v>77</v>
      </c>
    </row>
    <row r="692" spans="1:17" s="3" customFormat="1" ht="14.25" x14ac:dyDescent="0.2">
      <c r="B692" s="55"/>
      <c r="C692" s="56"/>
      <c r="D692" s="56"/>
      <c r="E692" s="56"/>
      <c r="F692" s="56"/>
      <c r="G692" s="56"/>
      <c r="H692" s="56">
        <f t="shared" ref="H692:N692" si="152">+G$651+G692</f>
        <v>0</v>
      </c>
      <c r="I692" s="56">
        <f t="shared" si="152"/>
        <v>0</v>
      </c>
      <c r="J692" s="56">
        <f t="shared" si="152"/>
        <v>0</v>
      </c>
      <c r="K692" s="56">
        <f t="shared" si="152"/>
        <v>0</v>
      </c>
      <c r="L692" s="56">
        <f t="shared" si="152"/>
        <v>0</v>
      </c>
      <c r="M692" s="56">
        <f t="shared" si="152"/>
        <v>0</v>
      </c>
      <c r="N692" s="57">
        <f t="shared" si="152"/>
        <v>0</v>
      </c>
      <c r="O692" s="57">
        <f>+N$651+N692</f>
        <v>0</v>
      </c>
      <c r="P692" s="31"/>
      <c r="Q692" s="36" t="s">
        <v>74</v>
      </c>
    </row>
    <row r="693" spans="1:17" s="3" customFormat="1" ht="14.25" x14ac:dyDescent="0.2">
      <c r="B693" s="58"/>
      <c r="C693" s="59"/>
      <c r="D693" s="59"/>
      <c r="E693" s="59"/>
      <c r="F693" s="59"/>
      <c r="G693" s="59">
        <f t="shared" ref="G693:O693" si="153">+G$661+G692</f>
        <v>0</v>
      </c>
      <c r="H693" s="59">
        <f t="shared" si="153"/>
        <v>0</v>
      </c>
      <c r="I693" s="59">
        <f t="shared" si="153"/>
        <v>0</v>
      </c>
      <c r="J693" s="59">
        <f t="shared" si="153"/>
        <v>0</v>
      </c>
      <c r="K693" s="59">
        <f t="shared" si="153"/>
        <v>0</v>
      </c>
      <c r="L693" s="59">
        <f t="shared" si="153"/>
        <v>0</v>
      </c>
      <c r="M693" s="59">
        <f t="shared" si="153"/>
        <v>0</v>
      </c>
      <c r="N693" s="60">
        <f t="shared" si="153"/>
        <v>0</v>
      </c>
      <c r="O693" s="60" t="e">
        <f t="shared" si="153"/>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4">RATE(I$348-$G$348,,-$G693,I693)</f>
        <v>#NUM!</v>
      </c>
      <c r="J695" s="66" t="e">
        <f t="shared" si="154"/>
        <v>#NUM!</v>
      </c>
      <c r="K695" s="66" t="e">
        <f t="shared" si="154"/>
        <v>#NUM!</v>
      </c>
      <c r="L695" s="66" t="e">
        <f t="shared" si="154"/>
        <v>#NUM!</v>
      </c>
      <c r="M695" s="66" t="e">
        <f t="shared" si="154"/>
        <v>#NUM!</v>
      </c>
      <c r="N695" s="67" t="e">
        <f t="shared" si="154"/>
        <v>#NUM!</v>
      </c>
      <c r="O695" s="67" t="e">
        <f t="shared" si="154"/>
        <v>#N/A</v>
      </c>
      <c r="P695" s="68"/>
      <c r="Q695" s="69" t="s">
        <v>77</v>
      </c>
    </row>
    <row r="696" spans="1:17" s="3" customFormat="1" ht="14.25" x14ac:dyDescent="0.2">
      <c r="B696" s="55"/>
      <c r="C696" s="56"/>
      <c r="D696" s="56"/>
      <c r="E696" s="56"/>
      <c r="F696" s="56"/>
      <c r="G696" s="56"/>
      <c r="H696" s="56"/>
      <c r="I696" s="56">
        <f t="shared" ref="I696:N696" si="155">+H$651+H696</f>
        <v>0</v>
      </c>
      <c r="J696" s="56">
        <f t="shared" si="155"/>
        <v>0</v>
      </c>
      <c r="K696" s="56">
        <f t="shared" si="155"/>
        <v>0</v>
      </c>
      <c r="L696" s="56">
        <f t="shared" si="155"/>
        <v>0</v>
      </c>
      <c r="M696" s="56">
        <f t="shared" si="155"/>
        <v>0</v>
      </c>
      <c r="N696" s="57">
        <f t="shared" si="155"/>
        <v>0</v>
      </c>
      <c r="O696" s="57">
        <f>+N$651+N696</f>
        <v>0</v>
      </c>
      <c r="P696" s="31"/>
      <c r="Q696" s="36" t="s">
        <v>74</v>
      </c>
    </row>
    <row r="697" spans="1:17" s="3" customFormat="1" ht="14.25" x14ac:dyDescent="0.2">
      <c r="B697" s="58"/>
      <c r="C697" s="59"/>
      <c r="D697" s="59"/>
      <c r="E697" s="59"/>
      <c r="F697" s="59"/>
      <c r="G697" s="59"/>
      <c r="H697" s="59">
        <f t="shared" ref="H697:O697" si="156">+H$661+H696</f>
        <v>0</v>
      </c>
      <c r="I697" s="59">
        <f t="shared" si="156"/>
        <v>0</v>
      </c>
      <c r="J697" s="59">
        <f t="shared" si="156"/>
        <v>0</v>
      </c>
      <c r="K697" s="59">
        <f t="shared" si="156"/>
        <v>0</v>
      </c>
      <c r="L697" s="59">
        <f t="shared" si="156"/>
        <v>0</v>
      </c>
      <c r="M697" s="59">
        <f t="shared" si="156"/>
        <v>0</v>
      </c>
      <c r="N697" s="60">
        <f t="shared" si="156"/>
        <v>0</v>
      </c>
      <c r="O697" s="60" t="e">
        <f t="shared" si="156"/>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7">RATE(I$348-$H$348,,-$H697,I697)</f>
        <v>#NUM!</v>
      </c>
      <c r="J699" s="66" t="e">
        <f t="shared" si="157"/>
        <v>#NUM!</v>
      </c>
      <c r="K699" s="66" t="e">
        <f t="shared" si="157"/>
        <v>#NUM!</v>
      </c>
      <c r="L699" s="66" t="e">
        <f t="shared" si="157"/>
        <v>#NUM!</v>
      </c>
      <c r="M699" s="66" t="e">
        <f t="shared" si="157"/>
        <v>#NUM!</v>
      </c>
      <c r="N699" s="67" t="e">
        <f t="shared" si="157"/>
        <v>#NUM!</v>
      </c>
      <c r="O699" s="67" t="e">
        <f t="shared" si="157"/>
        <v>#N/A</v>
      </c>
      <c r="P699" s="68"/>
      <c r="Q699" s="69" t="s">
        <v>77</v>
      </c>
    </row>
    <row r="700" spans="1:17" s="3" customFormat="1" ht="14.25" x14ac:dyDescent="0.2">
      <c r="B700" s="55"/>
      <c r="C700" s="56"/>
      <c r="D700" s="56"/>
      <c r="E700" s="56"/>
      <c r="F700" s="56"/>
      <c r="G700" s="56"/>
      <c r="H700" s="56"/>
      <c r="I700" s="56"/>
      <c r="J700" s="56">
        <f t="shared" ref="J700:O700" si="158">+I$651+I700</f>
        <v>0</v>
      </c>
      <c r="K700" s="56">
        <f t="shared" si="158"/>
        <v>0</v>
      </c>
      <c r="L700" s="56">
        <f t="shared" si="158"/>
        <v>0</v>
      </c>
      <c r="M700" s="56">
        <f t="shared" si="158"/>
        <v>0</v>
      </c>
      <c r="N700" s="57">
        <f t="shared" si="158"/>
        <v>0</v>
      </c>
      <c r="O700" s="57">
        <f t="shared" si="158"/>
        <v>0</v>
      </c>
      <c r="P700" s="31"/>
      <c r="Q700" s="36" t="s">
        <v>74</v>
      </c>
    </row>
    <row r="701" spans="1:17" s="3" customFormat="1" ht="14.25" x14ac:dyDescent="0.2">
      <c r="B701" s="58"/>
      <c r="C701" s="59"/>
      <c r="D701" s="59"/>
      <c r="E701" s="59"/>
      <c r="F701" s="59"/>
      <c r="G701" s="59"/>
      <c r="H701" s="59"/>
      <c r="I701" s="59">
        <f t="shared" ref="I701:O701" si="159">+I$661+I700</f>
        <v>0</v>
      </c>
      <c r="J701" s="59">
        <f t="shared" si="159"/>
        <v>0</v>
      </c>
      <c r="K701" s="59">
        <f t="shared" si="159"/>
        <v>0</v>
      </c>
      <c r="L701" s="59">
        <f t="shared" si="159"/>
        <v>0</v>
      </c>
      <c r="M701" s="59">
        <f t="shared" si="159"/>
        <v>0</v>
      </c>
      <c r="N701" s="60">
        <f t="shared" si="159"/>
        <v>0</v>
      </c>
      <c r="O701" s="60" t="e">
        <f t="shared" si="159"/>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0">RATE(J$348-$I$348,,-$I701,J701)</f>
        <v>#NUM!</v>
      </c>
      <c r="K703" s="66" t="e">
        <f t="shared" si="160"/>
        <v>#NUM!</v>
      </c>
      <c r="L703" s="66" t="e">
        <f t="shared" si="160"/>
        <v>#NUM!</v>
      </c>
      <c r="M703" s="66" t="e">
        <f t="shared" si="160"/>
        <v>#NUM!</v>
      </c>
      <c r="N703" s="67" t="e">
        <f t="shared" si="160"/>
        <v>#NUM!</v>
      </c>
      <c r="O703" s="67" t="e">
        <f t="shared" si="160"/>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1">+J$661+J704</f>
        <v>0</v>
      </c>
      <c r="K705" s="59">
        <f t="shared" si="161"/>
        <v>0</v>
      </c>
      <c r="L705" s="59">
        <f t="shared" si="161"/>
        <v>0</v>
      </c>
      <c r="M705" s="59">
        <f t="shared" si="161"/>
        <v>0</v>
      </c>
      <c r="N705" s="60">
        <f t="shared" si="161"/>
        <v>0</v>
      </c>
      <c r="O705" s="60" t="e">
        <f t="shared" si="161"/>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1800" priority="1216" operator="lessThan">
      <formula>0</formula>
    </cfRule>
  </conditionalFormatting>
  <conditionalFormatting sqref="P583">
    <cfRule type="cellIs" dxfId="11799" priority="1211" operator="lessThan">
      <formula>0</formula>
    </cfRule>
  </conditionalFormatting>
  <conditionalFormatting sqref="B348:N348">
    <cfRule type="cellIs" dxfId="11798" priority="1210" operator="lessThan">
      <formula>0</formula>
    </cfRule>
  </conditionalFormatting>
  <conditionalFormatting sqref="P514:P515">
    <cfRule type="cellIs" dxfId="11797" priority="1212" operator="lessThan">
      <formula>0</formula>
    </cfRule>
  </conditionalFormatting>
  <conditionalFormatting sqref="P523 Q529 Q539:Q545">
    <cfRule type="cellIs" dxfId="11796" priority="1213" operator="lessThan">
      <formula>0</formula>
    </cfRule>
  </conditionalFormatting>
  <conditionalFormatting sqref="P531">
    <cfRule type="cellIs" dxfId="11795" priority="1214" operator="lessThan">
      <formula>0</formula>
    </cfRule>
  </conditionalFormatting>
  <conditionalFormatting sqref="P562">
    <cfRule type="cellIs" dxfId="11794" priority="1215" operator="lessThan">
      <formula>0</formula>
    </cfRule>
  </conditionalFormatting>
  <conditionalFormatting sqref="B348:N348">
    <cfRule type="cellIs" dxfId="11793" priority="1209" operator="lessThan">
      <formula>0</formula>
    </cfRule>
  </conditionalFormatting>
  <conditionalFormatting sqref="Q588">
    <cfRule type="cellIs" dxfId="11792" priority="1194" operator="lessThan">
      <formula>0</formula>
    </cfRule>
  </conditionalFormatting>
  <conditionalFormatting sqref="Q499:Q502">
    <cfRule type="cellIs" dxfId="11791" priority="1208" operator="lessThan">
      <formula>0</formula>
    </cfRule>
  </conditionalFormatting>
  <conditionalFormatting sqref="Q503">
    <cfRule type="cellIs" dxfId="11790" priority="1207" operator="lessThan">
      <formula>0</formula>
    </cfRule>
  </conditionalFormatting>
  <conditionalFormatting sqref="Q503">
    <cfRule type="cellIs" dxfId="11789" priority="1206" operator="lessThan">
      <formula>0</formula>
    </cfRule>
  </conditionalFormatting>
  <conditionalFormatting sqref="B514">
    <cfRule type="cellIs" dxfId="11788" priority="1204" operator="lessThan">
      <formula>0</formula>
    </cfRule>
  </conditionalFormatting>
  <conditionalFormatting sqref="B531">
    <cfRule type="cellIs" dxfId="11787" priority="1203" operator="lessThan">
      <formula>0</formula>
    </cfRule>
  </conditionalFormatting>
  <conditionalFormatting sqref="Q520">
    <cfRule type="cellIs" dxfId="11786" priority="1202" operator="lessThan">
      <formula>0</formula>
    </cfRule>
  </conditionalFormatting>
  <conditionalFormatting sqref="Q520">
    <cfRule type="cellIs" dxfId="11785" priority="1201" operator="lessThan">
      <formula>0</formula>
    </cfRule>
  </conditionalFormatting>
  <conditionalFormatting sqref="Q567">
    <cfRule type="cellIs" dxfId="11784" priority="1196" operator="lessThan">
      <formula>0</formula>
    </cfRule>
  </conditionalFormatting>
  <conditionalFormatting sqref="B523 B515">
    <cfRule type="cellIs" dxfId="11783" priority="1205" operator="lessThan">
      <formula>0</formula>
    </cfRule>
  </conditionalFormatting>
  <conditionalFormatting sqref="Q528">
    <cfRule type="cellIs" dxfId="11782" priority="1199" operator="lessThan">
      <formula>0</formula>
    </cfRule>
  </conditionalFormatting>
  <conditionalFormatting sqref="Q536">
    <cfRule type="cellIs" dxfId="11781" priority="1198" operator="lessThan">
      <formula>0</formula>
    </cfRule>
  </conditionalFormatting>
  <conditionalFormatting sqref="Q536">
    <cfRule type="cellIs" dxfId="11780" priority="1197" operator="lessThan">
      <formula>0</formula>
    </cfRule>
  </conditionalFormatting>
  <conditionalFormatting sqref="P539">
    <cfRule type="cellIs" dxfId="11779" priority="1185" operator="lessThan">
      <formula>0</formula>
    </cfRule>
  </conditionalFormatting>
  <conditionalFormatting sqref="Q528">
    <cfRule type="cellIs" dxfId="11778" priority="1200" operator="lessThan">
      <formula>0</formula>
    </cfRule>
  </conditionalFormatting>
  <conditionalFormatting sqref="Q567">
    <cfRule type="cellIs" dxfId="11777" priority="1195" operator="lessThan">
      <formula>0</formula>
    </cfRule>
  </conditionalFormatting>
  <conditionalFormatting sqref="P584:P587">
    <cfRule type="cellIs" dxfId="11776" priority="1187" operator="lessThan">
      <formula>0</formula>
    </cfRule>
  </conditionalFormatting>
  <conditionalFormatting sqref="P563:P566">
    <cfRule type="cellIs" dxfId="11775" priority="1188" operator="lessThan">
      <formula>0</formula>
    </cfRule>
  </conditionalFormatting>
  <conditionalFormatting sqref="Q366">
    <cfRule type="cellIs" dxfId="11774" priority="1146" operator="lessThan">
      <formula>0</formula>
    </cfRule>
  </conditionalFormatting>
  <conditionalFormatting sqref="Q588">
    <cfRule type="cellIs" dxfId="11773" priority="1193" operator="lessThan">
      <formula>0</formula>
    </cfRule>
  </conditionalFormatting>
  <conditionalFormatting sqref="Q544">
    <cfRule type="cellIs" dxfId="11772" priority="1184" operator="lessThan">
      <formula>0</formula>
    </cfRule>
  </conditionalFormatting>
  <conditionalFormatting sqref="J353:N354 K351:N352">
    <cfRule type="cellIs" dxfId="11771" priority="1173" operator="lessThan">
      <formula>0</formula>
    </cfRule>
  </conditionalFormatting>
  <conditionalFormatting sqref="P516:P519">
    <cfRule type="cellIs" dxfId="11770" priority="1192" operator="lessThan">
      <formula>0</formula>
    </cfRule>
  </conditionalFormatting>
  <conditionalFormatting sqref="P524:P527">
    <cfRule type="cellIs" dxfId="11769" priority="1191" operator="lessThan">
      <formula>0</formula>
    </cfRule>
  </conditionalFormatting>
  <conditionalFormatting sqref="P539:P543">
    <cfRule type="cellIs" dxfId="11768" priority="1190" operator="lessThan">
      <formula>0</formula>
    </cfRule>
  </conditionalFormatting>
  <conditionalFormatting sqref="P532:P535">
    <cfRule type="cellIs" dxfId="11767" priority="1189" operator="lessThan">
      <formula>0</formula>
    </cfRule>
  </conditionalFormatting>
  <conditionalFormatting sqref="Q544">
    <cfRule type="cellIs" dxfId="11766" priority="1183" operator="lessThan">
      <formula>0</formula>
    </cfRule>
  </conditionalFormatting>
  <conditionalFormatting sqref="Q354">
    <cfRule type="cellIs" dxfId="11765" priority="1166" operator="lessThan">
      <formula>0</formula>
    </cfRule>
  </conditionalFormatting>
  <conditionalFormatting sqref="Q540:Q543 B539">
    <cfRule type="cellIs" dxfId="11764" priority="1186" operator="lessThan">
      <formula>0</formula>
    </cfRule>
  </conditionalFormatting>
  <conditionalFormatting sqref="P555:P558">
    <cfRule type="cellIs" dxfId="11763" priority="1178" operator="lessThan">
      <formula>0</formula>
    </cfRule>
  </conditionalFormatting>
  <conditionalFormatting sqref="Q555:Q558 Q560">
    <cfRule type="cellIs" dxfId="11762" priority="1181" operator="lessThan">
      <formula>0</formula>
    </cfRule>
  </conditionalFormatting>
  <conditionalFormatting sqref="Q559">
    <cfRule type="cellIs" dxfId="11761" priority="1180" operator="lessThan">
      <formula>0</formula>
    </cfRule>
  </conditionalFormatting>
  <conditionalFormatting sqref="Q468:Q472">
    <cfRule type="cellIs" dxfId="11760" priority="1177" operator="lessThan">
      <formula>0</formula>
    </cfRule>
  </conditionalFormatting>
  <conditionalFormatting sqref="Q559">
    <cfRule type="cellIs" dxfId="11759" priority="1179" operator="lessThan">
      <formula>0</formula>
    </cfRule>
  </conditionalFormatting>
  <conditionalFormatting sqref="J351">
    <cfRule type="cellIs" dxfId="11758" priority="1172" operator="lessThan">
      <formula>0</formula>
    </cfRule>
  </conditionalFormatting>
  <conditionalFormatting sqref="P540:P543">
    <cfRule type="cellIs" dxfId="11757" priority="1182" operator="lessThan">
      <formula>0</formula>
    </cfRule>
  </conditionalFormatting>
  <conditionalFormatting sqref="P349:Q350 Q351:Q353">
    <cfRule type="cellIs" dxfId="11756" priority="1176" operator="lessThan">
      <formula>0</formula>
    </cfRule>
  </conditionalFormatting>
  <conditionalFormatting sqref="Q396">
    <cfRule type="cellIs" dxfId="11755" priority="1099" operator="lessThan">
      <formula>0</formula>
    </cfRule>
  </conditionalFormatting>
  <conditionalFormatting sqref="B349">
    <cfRule type="cellIs" dxfId="11754" priority="1171" operator="lessThan">
      <formula>0</formula>
    </cfRule>
  </conditionalFormatting>
  <conditionalFormatting sqref="P393:P395">
    <cfRule type="cellIs" dxfId="11753" priority="1103" operator="lessThan">
      <formula>0</formula>
    </cfRule>
  </conditionalFormatting>
  <conditionalFormatting sqref="Q397">
    <cfRule type="cellIs" dxfId="11752" priority="1101" operator="lessThan">
      <formula>0</formula>
    </cfRule>
  </conditionalFormatting>
  <conditionalFormatting sqref="P349:P350">
    <cfRule type="cellIs" dxfId="11751" priority="1175" operator="lessThan">
      <formula>0</formula>
    </cfRule>
  </conditionalFormatting>
  <conditionalFormatting sqref="P351:P354">
    <cfRule type="cellIs" dxfId="11750" priority="1174" operator="lessThan">
      <formula>0</formula>
    </cfRule>
  </conditionalFormatting>
  <conditionalFormatting sqref="C397:M397">
    <cfRule type="cellIs" dxfId="11749" priority="1098" operator="lessThan">
      <formula>0</formula>
    </cfRule>
  </conditionalFormatting>
  <conditionalFormatting sqref="Q355">
    <cfRule type="cellIs" dxfId="11748" priority="1169" operator="lessThan">
      <formula>0</formula>
    </cfRule>
  </conditionalFormatting>
  <conditionalFormatting sqref="P398:Q398 Q399:Q401">
    <cfRule type="cellIs" dxfId="11747" priority="1097" operator="lessThan">
      <formula>0</formula>
    </cfRule>
  </conditionalFormatting>
  <conditionalFormatting sqref="P399:P401">
    <cfRule type="cellIs" dxfId="11746" priority="1095" operator="lessThan">
      <formula>0</formula>
    </cfRule>
  </conditionalFormatting>
  <conditionalFormatting sqref="C357:J357">
    <cfRule type="cellIs" dxfId="11745" priority="1160" operator="lessThan">
      <formula>0</formula>
    </cfRule>
  </conditionalFormatting>
  <conditionalFormatting sqref="H385">
    <cfRule type="cellIs" dxfId="11744" priority="1060" operator="lessThan">
      <formula>0</formula>
    </cfRule>
  </conditionalFormatting>
  <conditionalFormatting sqref="Q402">
    <cfRule type="cellIs" dxfId="11743" priority="1093" operator="lessThan">
      <formula>0</formula>
    </cfRule>
  </conditionalFormatting>
  <conditionalFormatting sqref="B350">
    <cfRule type="cellIs" dxfId="11742" priority="1170" operator="lessThan">
      <formula>0</formula>
    </cfRule>
  </conditionalFormatting>
  <conditionalFormatting sqref="J352">
    <cfRule type="cellIs" dxfId="11741" priority="1167" operator="lessThan">
      <formula>0</formula>
    </cfRule>
  </conditionalFormatting>
  <conditionalFormatting sqref="P355">
    <cfRule type="cellIs" dxfId="11740" priority="1168" operator="lessThan">
      <formula>0</formula>
    </cfRule>
  </conditionalFormatting>
  <conditionalFormatting sqref="P440">
    <cfRule type="cellIs" dxfId="11739" priority="1046" operator="lessThan">
      <formula>0</formula>
    </cfRule>
  </conditionalFormatting>
  <conditionalFormatting sqref="Q354">
    <cfRule type="cellIs" dxfId="11738" priority="1165" operator="lessThan">
      <formula>0</formula>
    </cfRule>
  </conditionalFormatting>
  <conditionalFormatting sqref="P356:Q356 Q357:Q359">
    <cfRule type="cellIs" dxfId="11737" priority="1164" operator="lessThan">
      <formula>0</formula>
    </cfRule>
  </conditionalFormatting>
  <conditionalFormatting sqref="P356">
    <cfRule type="cellIs" dxfId="11736" priority="1163" operator="lessThan">
      <formula>0</formula>
    </cfRule>
  </conditionalFormatting>
  <conditionalFormatting sqref="P357:P360">
    <cfRule type="cellIs" dxfId="11735" priority="1162" operator="lessThan">
      <formula>0</formula>
    </cfRule>
  </conditionalFormatting>
  <conditionalFormatting sqref="I358 K358:N358 C359:M360 K357:M357">
    <cfRule type="cellIs" dxfId="11734" priority="1161" operator="lessThan">
      <formula>0</formula>
    </cfRule>
  </conditionalFormatting>
  <conditionalFormatting sqref="B356">
    <cfRule type="cellIs" dxfId="11733" priority="1158" operator="lessThan">
      <formula>0</formula>
    </cfRule>
  </conditionalFormatting>
  <conditionalFormatting sqref="I357">
    <cfRule type="cellIs" dxfId="11732" priority="1159" operator="lessThan">
      <formula>0</formula>
    </cfRule>
  </conditionalFormatting>
  <conditionalFormatting sqref="Q361">
    <cfRule type="cellIs" dxfId="11731" priority="1157" operator="lessThan">
      <formula>0</formula>
    </cfRule>
  </conditionalFormatting>
  <conditionalFormatting sqref="C358:J358">
    <cfRule type="cellIs" dxfId="11730" priority="1156" operator="lessThan">
      <formula>0</formula>
    </cfRule>
  </conditionalFormatting>
  <conditionalFormatting sqref="Q360">
    <cfRule type="cellIs" dxfId="11729" priority="1155" operator="lessThan">
      <formula>0</formula>
    </cfRule>
  </conditionalFormatting>
  <conditionalFormatting sqref="Q360">
    <cfRule type="cellIs" dxfId="11728" priority="1154" operator="lessThan">
      <formula>0</formula>
    </cfRule>
  </conditionalFormatting>
  <conditionalFormatting sqref="P362:Q362 Q363:Q365">
    <cfRule type="cellIs" dxfId="11727" priority="1153" operator="lessThan">
      <formula>0</formula>
    </cfRule>
  </conditionalFormatting>
  <conditionalFormatting sqref="P362">
    <cfRule type="cellIs" dxfId="11726" priority="1152" operator="lessThan">
      <formula>0</formula>
    </cfRule>
  </conditionalFormatting>
  <conditionalFormatting sqref="J363">
    <cfRule type="cellIs" dxfId="11725" priority="1150" operator="lessThan">
      <formula>0</formula>
    </cfRule>
  </conditionalFormatting>
  <conditionalFormatting sqref="K363:N364 J365:M366">
    <cfRule type="cellIs" dxfId="11724" priority="1151" operator="lessThan">
      <formula>0</formula>
    </cfRule>
  </conditionalFormatting>
  <conditionalFormatting sqref="P368">
    <cfRule type="cellIs" dxfId="11723" priority="1143" operator="lessThan">
      <formula>0</formula>
    </cfRule>
  </conditionalFormatting>
  <conditionalFormatting sqref="Q367">
    <cfRule type="cellIs" dxfId="11722" priority="1148" operator="lessThan">
      <formula>0</formula>
    </cfRule>
  </conditionalFormatting>
  <conditionalFormatting sqref="B362">
    <cfRule type="cellIs" dxfId="11721" priority="1149" operator="lessThan">
      <formula>0</formula>
    </cfRule>
  </conditionalFormatting>
  <conditionalFormatting sqref="P405:P407">
    <cfRule type="cellIs" dxfId="11720" priority="1081" operator="lessThan">
      <formula>0</formula>
    </cfRule>
  </conditionalFormatting>
  <conditionalFormatting sqref="J364">
    <cfRule type="cellIs" dxfId="11719" priority="1147" operator="lessThan">
      <formula>0</formula>
    </cfRule>
  </conditionalFormatting>
  <conditionalFormatting sqref="Q366">
    <cfRule type="cellIs" dxfId="11718" priority="1145" operator="lessThan">
      <formula>0</formula>
    </cfRule>
  </conditionalFormatting>
  <conditionalFormatting sqref="P368:Q368 Q369:Q371">
    <cfRule type="cellIs" dxfId="11717" priority="1144" operator="lessThan">
      <formula>0</formula>
    </cfRule>
  </conditionalFormatting>
  <conditionalFormatting sqref="Q372">
    <cfRule type="cellIs" dxfId="11716" priority="1135" operator="lessThan">
      <formula>0</formula>
    </cfRule>
  </conditionalFormatting>
  <conditionalFormatting sqref="I370 K369:N370 C371:M372">
    <cfRule type="cellIs" dxfId="11715" priority="1142" operator="lessThan">
      <formula>0</formula>
    </cfRule>
  </conditionalFormatting>
  <conditionalFormatting sqref="I369">
    <cfRule type="cellIs" dxfId="11714" priority="1140" operator="lessThan">
      <formula>0</formula>
    </cfRule>
  </conditionalFormatting>
  <conditionalFormatting sqref="C369:J369">
    <cfRule type="cellIs" dxfId="11713" priority="1141" operator="lessThan">
      <formula>0</formula>
    </cfRule>
  </conditionalFormatting>
  <conditionalFormatting sqref="B368">
    <cfRule type="cellIs" dxfId="11712" priority="1139" operator="lessThan">
      <formula>0</formula>
    </cfRule>
  </conditionalFormatting>
  <conditionalFormatting sqref="Q373">
    <cfRule type="cellIs" dxfId="11711" priority="1138" operator="lessThan">
      <formula>0</formula>
    </cfRule>
  </conditionalFormatting>
  <conditionalFormatting sqref="P411:P413">
    <cfRule type="cellIs" dxfId="11710" priority="1074" operator="lessThan">
      <formula>0</formula>
    </cfRule>
  </conditionalFormatting>
  <conditionalFormatting sqref="C370:J370">
    <cfRule type="cellIs" dxfId="11709" priority="1137" operator="lessThan">
      <formula>0</formula>
    </cfRule>
  </conditionalFormatting>
  <conditionalFormatting sqref="Q372">
    <cfRule type="cellIs" dxfId="11708" priority="1136" operator="lessThan">
      <formula>0</formula>
    </cfRule>
  </conditionalFormatting>
  <conditionalFormatting sqref="P374:Q374 Q375:Q377">
    <cfRule type="cellIs" dxfId="11707" priority="1134" operator="lessThan">
      <formula>0</formula>
    </cfRule>
  </conditionalFormatting>
  <conditionalFormatting sqref="P374">
    <cfRule type="cellIs" dxfId="11706" priority="1133" operator="lessThan">
      <formula>0</formula>
    </cfRule>
  </conditionalFormatting>
  <conditionalFormatting sqref="P375:P377">
    <cfRule type="cellIs" dxfId="11705" priority="1132" operator="lessThan">
      <formula>0</formula>
    </cfRule>
  </conditionalFormatting>
  <conditionalFormatting sqref="I376 K375:N376 C377:M378">
    <cfRule type="cellIs" dxfId="11704" priority="1131" operator="lessThan">
      <formula>0</formula>
    </cfRule>
  </conditionalFormatting>
  <conditionalFormatting sqref="I375">
    <cfRule type="cellIs" dxfId="11703" priority="1129" operator="lessThan">
      <formula>0</formula>
    </cfRule>
  </conditionalFormatting>
  <conditionalFormatting sqref="C375:J375">
    <cfRule type="cellIs" dxfId="11702" priority="1130" operator="lessThan">
      <formula>0</formula>
    </cfRule>
  </conditionalFormatting>
  <conditionalFormatting sqref="B374">
    <cfRule type="cellIs" dxfId="11701" priority="1128" operator="lessThan">
      <formula>0</formula>
    </cfRule>
  </conditionalFormatting>
  <conditionalFormatting sqref="Q379">
    <cfRule type="cellIs" dxfId="11700" priority="1127" operator="lessThan">
      <formula>0</formula>
    </cfRule>
  </conditionalFormatting>
  <conditionalFormatting sqref="C376:J376">
    <cfRule type="cellIs" dxfId="11699" priority="1126" operator="lessThan">
      <formula>0</formula>
    </cfRule>
  </conditionalFormatting>
  <conditionalFormatting sqref="Q378">
    <cfRule type="cellIs" dxfId="11698" priority="1125" operator="lessThan">
      <formula>0</formula>
    </cfRule>
  </conditionalFormatting>
  <conditionalFormatting sqref="Q378">
    <cfRule type="cellIs" dxfId="11697" priority="1124" operator="lessThan">
      <formula>0</formula>
    </cfRule>
  </conditionalFormatting>
  <conditionalFormatting sqref="P380:Q380 Q381:Q383">
    <cfRule type="cellIs" dxfId="11696" priority="1123" operator="lessThan">
      <formula>0</formula>
    </cfRule>
  </conditionalFormatting>
  <conditionalFormatting sqref="P380">
    <cfRule type="cellIs" dxfId="11695" priority="1122" operator="lessThan">
      <formula>0</formula>
    </cfRule>
  </conditionalFormatting>
  <conditionalFormatting sqref="P381:P383">
    <cfRule type="cellIs" dxfId="11694" priority="1121" operator="lessThan">
      <formula>0</formula>
    </cfRule>
  </conditionalFormatting>
  <conditionalFormatting sqref="I382 K381:N382 C383:N383 C384:M384">
    <cfRule type="cellIs" dxfId="11693" priority="1120" operator="lessThan">
      <formula>0</formula>
    </cfRule>
  </conditionalFormatting>
  <conditionalFormatting sqref="I381">
    <cfRule type="cellIs" dxfId="11692" priority="1118" operator="lessThan">
      <formula>0</formula>
    </cfRule>
  </conditionalFormatting>
  <conditionalFormatting sqref="C381:J381">
    <cfRule type="cellIs" dxfId="11691" priority="1119" operator="lessThan">
      <formula>0</formula>
    </cfRule>
  </conditionalFormatting>
  <conditionalFormatting sqref="B380">
    <cfRule type="cellIs" dxfId="11690" priority="1117" operator="lessThan">
      <formula>0</formula>
    </cfRule>
  </conditionalFormatting>
  <conditionalFormatting sqref="Q385">
    <cfRule type="cellIs" dxfId="11689" priority="1116" operator="lessThan">
      <formula>0</formula>
    </cfRule>
  </conditionalFormatting>
  <conditionalFormatting sqref="C382:J382">
    <cfRule type="cellIs" dxfId="11688" priority="1115" operator="lessThan">
      <formula>0</formula>
    </cfRule>
  </conditionalFormatting>
  <conditionalFormatting sqref="Q384">
    <cfRule type="cellIs" dxfId="11687" priority="1114" operator="lessThan">
      <formula>0</formula>
    </cfRule>
  </conditionalFormatting>
  <conditionalFormatting sqref="Q384">
    <cfRule type="cellIs" dxfId="11686" priority="1113" operator="lessThan">
      <formula>0</formula>
    </cfRule>
  </conditionalFormatting>
  <conditionalFormatting sqref="P386:Q386 Q387:Q389">
    <cfRule type="cellIs" dxfId="11685" priority="1112" operator="lessThan">
      <formula>0</formula>
    </cfRule>
  </conditionalFormatting>
  <conditionalFormatting sqref="P386">
    <cfRule type="cellIs" dxfId="11684" priority="1111" operator="lessThan">
      <formula>0</formula>
    </cfRule>
  </conditionalFormatting>
  <conditionalFormatting sqref="P387:P389">
    <cfRule type="cellIs" dxfId="11683" priority="1110" operator="lessThan">
      <formula>0</formula>
    </cfRule>
  </conditionalFormatting>
  <conditionalFormatting sqref="B386">
    <cfRule type="cellIs" dxfId="11682" priority="1109" operator="lessThan">
      <formula>0</formula>
    </cfRule>
  </conditionalFormatting>
  <conditionalFormatting sqref="Q391">
    <cfRule type="cellIs" dxfId="11681" priority="1108" operator="lessThan">
      <formula>0</formula>
    </cfRule>
  </conditionalFormatting>
  <conditionalFormatting sqref="Q390">
    <cfRule type="cellIs" dxfId="11680" priority="1107" operator="lessThan">
      <formula>0</formula>
    </cfRule>
  </conditionalFormatting>
  <conditionalFormatting sqref="Q390">
    <cfRule type="cellIs" dxfId="11679" priority="1106" operator="lessThan">
      <formula>0</formula>
    </cfRule>
  </conditionalFormatting>
  <conditionalFormatting sqref="P392:Q392 Q393:Q395">
    <cfRule type="cellIs" dxfId="11678" priority="1105" operator="lessThan">
      <formula>0</formula>
    </cfRule>
  </conditionalFormatting>
  <conditionalFormatting sqref="P392">
    <cfRule type="cellIs" dxfId="11677" priority="1104" operator="lessThan">
      <formula>0</formula>
    </cfRule>
  </conditionalFormatting>
  <conditionalFormatting sqref="H397">
    <cfRule type="cellIs" dxfId="11676" priority="1063" operator="lessThan">
      <formula>0</formula>
    </cfRule>
  </conditionalFormatting>
  <conditionalFormatting sqref="B392">
    <cfRule type="cellIs" dxfId="11675" priority="1102" operator="lessThan">
      <formula>0</formula>
    </cfRule>
  </conditionalFormatting>
  <conditionalFormatting sqref="H378">
    <cfRule type="cellIs" dxfId="11674" priority="1059" operator="lessThan">
      <formula>0</formula>
    </cfRule>
  </conditionalFormatting>
  <conditionalFormatting sqref="Q396">
    <cfRule type="cellIs" dxfId="11673" priority="1100" operator="lessThan">
      <formula>0</formula>
    </cfRule>
  </conditionalFormatting>
  <conditionalFormatting sqref="H360">
    <cfRule type="cellIs" dxfId="11672" priority="1057" operator="lessThan">
      <formula>0</formula>
    </cfRule>
  </conditionalFormatting>
  <conditionalFormatting sqref="H361">
    <cfRule type="cellIs" dxfId="11671" priority="1056" operator="lessThan">
      <formula>0</formula>
    </cfRule>
  </conditionalFormatting>
  <conditionalFormatting sqref="P398">
    <cfRule type="cellIs" dxfId="11670" priority="1096" operator="lessThan">
      <formula>0</formula>
    </cfRule>
  </conditionalFormatting>
  <conditionalFormatting sqref="Q438">
    <cfRule type="cellIs" dxfId="11669" priority="1049" operator="lessThan">
      <formula>0</formula>
    </cfRule>
  </conditionalFormatting>
  <conditionalFormatting sqref="H372">
    <cfRule type="cellIs" dxfId="11668" priority="1055" operator="lessThan">
      <formula>0</formula>
    </cfRule>
  </conditionalFormatting>
  <conditionalFormatting sqref="Q402">
    <cfRule type="cellIs" dxfId="11667" priority="1094" operator="lessThan">
      <formula>0</formula>
    </cfRule>
  </conditionalFormatting>
  <conditionalFormatting sqref="P440:Q440 Q441:Q443">
    <cfRule type="cellIs" dxfId="11666" priority="1047" operator="lessThan">
      <formula>0</formula>
    </cfRule>
  </conditionalFormatting>
  <conditionalFormatting sqref="C391:M391">
    <cfRule type="cellIs" dxfId="11665" priority="1092" operator="lessThan">
      <formula>0</formula>
    </cfRule>
  </conditionalFormatting>
  <conditionalFormatting sqref="C385:M385">
    <cfRule type="cellIs" dxfId="11664" priority="1091" operator="lessThan">
      <formula>0</formula>
    </cfRule>
  </conditionalFormatting>
  <conditionalFormatting sqref="C379:M379">
    <cfRule type="cellIs" dxfId="11663" priority="1090" operator="lessThan">
      <formula>0</formula>
    </cfRule>
  </conditionalFormatting>
  <conditionalFormatting sqref="C373:M373">
    <cfRule type="cellIs" dxfId="11662" priority="1089" operator="lessThan">
      <formula>0</formula>
    </cfRule>
  </conditionalFormatting>
  <conditionalFormatting sqref="J367:M367">
    <cfRule type="cellIs" dxfId="11661" priority="1088" operator="lessThan">
      <formula>0</formula>
    </cfRule>
  </conditionalFormatting>
  <conditionalFormatting sqref="C361:M361">
    <cfRule type="cellIs" dxfId="11660" priority="1087" operator="lessThan">
      <formula>0</formula>
    </cfRule>
  </conditionalFormatting>
  <conditionalFormatting sqref="J355:N355">
    <cfRule type="cellIs" dxfId="11659" priority="1086" operator="lessThan">
      <formula>0</formula>
    </cfRule>
  </conditionalFormatting>
  <conditionalFormatting sqref="B398">
    <cfRule type="cellIs" dxfId="11658" priority="1085" operator="lessThan">
      <formula>0</formula>
    </cfRule>
  </conditionalFormatting>
  <conditionalFormatting sqref="B403">
    <cfRule type="cellIs" dxfId="11657" priority="1084" operator="lessThan">
      <formula>0</formula>
    </cfRule>
  </conditionalFormatting>
  <conditionalFormatting sqref="Q408">
    <cfRule type="cellIs" dxfId="11656" priority="1078" operator="lessThan">
      <formula>0</formula>
    </cfRule>
  </conditionalFormatting>
  <conditionalFormatting sqref="Q409">
    <cfRule type="cellIs" dxfId="11655" priority="1080" operator="lessThan">
      <formula>0</formula>
    </cfRule>
  </conditionalFormatting>
  <conditionalFormatting sqref="P404:Q404 Q405:Q407">
    <cfRule type="cellIs" dxfId="11654" priority="1083" operator="lessThan">
      <formula>0</formula>
    </cfRule>
  </conditionalFormatting>
  <conditionalFormatting sqref="P404">
    <cfRule type="cellIs" dxfId="11653" priority="1082" operator="lessThan">
      <formula>0</formula>
    </cfRule>
  </conditionalFormatting>
  <conditionalFormatting sqref="Q408">
    <cfRule type="cellIs" dxfId="11652" priority="1079" operator="lessThan">
      <formula>0</formula>
    </cfRule>
  </conditionalFormatting>
  <conditionalFormatting sqref="B404">
    <cfRule type="cellIs" dxfId="11651" priority="1077" operator="lessThan">
      <formula>0</formula>
    </cfRule>
  </conditionalFormatting>
  <conditionalFormatting sqref="Q414">
    <cfRule type="cellIs" dxfId="11650" priority="1071" operator="lessThan">
      <formula>0</formula>
    </cfRule>
  </conditionalFormatting>
  <conditionalFormatting sqref="Q415">
    <cfRule type="cellIs" dxfId="11649" priority="1073" operator="lessThan">
      <formula>0</formula>
    </cfRule>
  </conditionalFormatting>
  <conditionalFormatting sqref="P410:Q410 Q411:Q413">
    <cfRule type="cellIs" dxfId="11648" priority="1076" operator="lessThan">
      <formula>0</formula>
    </cfRule>
  </conditionalFormatting>
  <conditionalFormatting sqref="P410">
    <cfRule type="cellIs" dxfId="11647" priority="1075" operator="lessThan">
      <formula>0</formula>
    </cfRule>
  </conditionalFormatting>
  <conditionalFormatting sqref="Q414">
    <cfRule type="cellIs" dxfId="11646" priority="1072" operator="lessThan">
      <formula>0</formula>
    </cfRule>
  </conditionalFormatting>
  <conditionalFormatting sqref="B410">
    <cfRule type="cellIs" dxfId="11645" priority="1070" operator="lessThan">
      <formula>0</formula>
    </cfRule>
  </conditionalFormatting>
  <conditionalFormatting sqref="Q432">
    <cfRule type="cellIs" dxfId="11644" priority="1064" operator="lessThan">
      <formula>0</formula>
    </cfRule>
  </conditionalFormatting>
  <conditionalFormatting sqref="P429:P431">
    <cfRule type="cellIs" dxfId="11643" priority="1067" operator="lessThan">
      <formula>0</formula>
    </cfRule>
  </conditionalFormatting>
  <conditionalFormatting sqref="Q433">
    <cfRule type="cellIs" dxfId="11642" priority="1066" operator="lessThan">
      <formula>0</formula>
    </cfRule>
  </conditionalFormatting>
  <conditionalFormatting sqref="P428:Q428 Q429:Q431">
    <cfRule type="cellIs" dxfId="11641" priority="1069" operator="lessThan">
      <formula>0</formula>
    </cfRule>
  </conditionalFormatting>
  <conditionalFormatting sqref="P428">
    <cfRule type="cellIs" dxfId="11640" priority="1068" operator="lessThan">
      <formula>0</formula>
    </cfRule>
  </conditionalFormatting>
  <conditionalFormatting sqref="Q432">
    <cfRule type="cellIs" dxfId="11639" priority="1065" operator="lessThan">
      <formula>0</formula>
    </cfRule>
  </conditionalFormatting>
  <conditionalFormatting sqref="H391">
    <cfRule type="cellIs" dxfId="11638" priority="1062" operator="lessThan">
      <formula>0</formula>
    </cfRule>
  </conditionalFormatting>
  <conditionalFormatting sqref="P435:P437">
    <cfRule type="cellIs" dxfId="11637" priority="1051" operator="lessThan">
      <formula>0</formula>
    </cfRule>
  </conditionalFormatting>
  <conditionalFormatting sqref="Q444">
    <cfRule type="cellIs" dxfId="11636" priority="1043" operator="lessThan">
      <formula>0</formula>
    </cfRule>
  </conditionalFormatting>
  <conditionalFormatting sqref="H384">
    <cfRule type="cellIs" dxfId="11635" priority="1061" operator="lessThan">
      <formula>0</formula>
    </cfRule>
  </conditionalFormatting>
  <conditionalFormatting sqref="H379">
    <cfRule type="cellIs" dxfId="11634" priority="1058" operator="lessThan">
      <formula>0</formula>
    </cfRule>
  </conditionalFormatting>
  <conditionalFormatting sqref="Q438">
    <cfRule type="cellIs" dxfId="11633" priority="1050" operator="lessThan">
      <formula>0</formula>
    </cfRule>
  </conditionalFormatting>
  <conditionalFormatting sqref="H373">
    <cfRule type="cellIs" dxfId="11632" priority="1054" operator="lessThan">
      <formula>0</formula>
    </cfRule>
  </conditionalFormatting>
  <conditionalFormatting sqref="P441:P443">
    <cfRule type="cellIs" dxfId="11631" priority="1045" operator="lessThan">
      <formula>0</formula>
    </cfRule>
  </conditionalFormatting>
  <conditionalFormatting sqref="P434:Q434 Q435:Q437">
    <cfRule type="cellIs" dxfId="11630" priority="1053" operator="lessThan">
      <formula>0</formula>
    </cfRule>
  </conditionalFormatting>
  <conditionalFormatting sqref="P434">
    <cfRule type="cellIs" dxfId="11629" priority="1052" operator="lessThan">
      <formula>0</formula>
    </cfRule>
  </conditionalFormatting>
  <conditionalFormatting sqref="B434">
    <cfRule type="cellIs" dxfId="11628" priority="1048" operator="lessThan">
      <formula>0</formula>
    </cfRule>
  </conditionalFormatting>
  <conditionalFormatting sqref="Q445:Q446">
    <cfRule type="cellIs" dxfId="11627" priority="1039" operator="lessThan">
      <formula>0</formula>
    </cfRule>
  </conditionalFormatting>
  <conditionalFormatting sqref="Q444">
    <cfRule type="cellIs" dxfId="11626" priority="1042" operator="lessThan">
      <formula>0</formula>
    </cfRule>
  </conditionalFormatting>
  <conditionalFormatting sqref="B446">
    <cfRule type="cellIs" dxfId="11625" priority="1038" operator="lessThan">
      <formula>0</formula>
    </cfRule>
  </conditionalFormatting>
  <conditionalFormatting sqref="B440">
    <cfRule type="cellIs" dxfId="11624" priority="1041" operator="lessThan">
      <formula>0</formula>
    </cfRule>
  </conditionalFormatting>
  <conditionalFormatting sqref="P446">
    <cfRule type="cellIs" dxfId="11623" priority="1044" operator="lessThan">
      <formula>0</formula>
    </cfRule>
  </conditionalFormatting>
  <conditionalFormatting sqref="B447">
    <cfRule type="cellIs" dxfId="11622" priority="1037" operator="lessThan">
      <formula>0</formula>
    </cfRule>
  </conditionalFormatting>
  <conditionalFormatting sqref="Q439">
    <cfRule type="cellIs" dxfId="11621" priority="1040" operator="lessThan">
      <formula>0</formula>
    </cfRule>
  </conditionalFormatting>
  <conditionalFormatting sqref="Q448:Q450">
    <cfRule type="cellIs" dxfId="11620" priority="1036" operator="lessThan">
      <formula>0</formula>
    </cfRule>
  </conditionalFormatting>
  <conditionalFormatting sqref="P448:P450">
    <cfRule type="cellIs" dxfId="11619" priority="1035" operator="lessThan">
      <formula>0</formula>
    </cfRule>
  </conditionalFormatting>
  <conditionalFormatting sqref="Q603">
    <cfRule type="cellIs" dxfId="11618" priority="1010" operator="lessThan">
      <formula>0</formula>
    </cfRule>
  </conditionalFormatting>
  <conditionalFormatting sqref="B625">
    <cfRule type="cellIs" dxfId="11617" priority="974" operator="lessThan">
      <formula>0</formula>
    </cfRule>
  </conditionalFormatting>
  <conditionalFormatting sqref="P454:P456">
    <cfRule type="cellIs" dxfId="11616" priority="1031" operator="lessThan">
      <formula>0</formula>
    </cfRule>
  </conditionalFormatting>
  <conditionalFormatting sqref="Q457">
    <cfRule type="cellIs" dxfId="11615" priority="1030" operator="lessThan">
      <formula>0</formula>
    </cfRule>
  </conditionalFormatting>
  <conditionalFormatting sqref="Q597">
    <cfRule type="cellIs" dxfId="11614" priority="1019" operator="lessThan">
      <formula>0</formula>
    </cfRule>
  </conditionalFormatting>
  <conditionalFormatting sqref="Q451">
    <cfRule type="cellIs" dxfId="11613" priority="1034" operator="lessThan">
      <formula>0</formula>
    </cfRule>
  </conditionalFormatting>
  <conditionalFormatting sqref="Q451">
    <cfRule type="cellIs" dxfId="11612" priority="1033" operator="lessThan">
      <formula>0</formula>
    </cfRule>
  </conditionalFormatting>
  <conditionalFormatting sqref="Q457">
    <cfRule type="cellIs" dxfId="11611" priority="1029" operator="lessThan">
      <formula>0</formula>
    </cfRule>
  </conditionalFormatting>
  <conditionalFormatting sqref="J593:N595 J596:M596">
    <cfRule type="cellIs" dxfId="11610" priority="1023" operator="lessThan">
      <formula>0</formula>
    </cfRule>
  </conditionalFormatting>
  <conditionalFormatting sqref="B453">
    <cfRule type="cellIs" dxfId="11609" priority="1027" operator="lessThan">
      <formula>0</formula>
    </cfRule>
  </conditionalFormatting>
  <conditionalFormatting sqref="P599:P602">
    <cfRule type="cellIs" dxfId="11608" priority="1016" operator="lessThan">
      <formula>0</formula>
    </cfRule>
  </conditionalFormatting>
  <conditionalFormatting sqref="Q454:Q456">
    <cfRule type="cellIs" dxfId="11607" priority="1032" operator="lessThan">
      <formula>0</formula>
    </cfRule>
  </conditionalFormatting>
  <conditionalFormatting sqref="Q593:Q595">
    <cfRule type="cellIs" dxfId="11606" priority="1026" operator="lessThan">
      <formula>0</formula>
    </cfRule>
  </conditionalFormatting>
  <conditionalFormatting sqref="Q596">
    <cfRule type="cellIs" dxfId="11605" priority="1021" operator="lessThan">
      <formula>0</formula>
    </cfRule>
  </conditionalFormatting>
  <conditionalFormatting sqref="Q452">
    <cfRule type="cellIs" dxfId="11604" priority="1028" operator="lessThan">
      <formula>0</formula>
    </cfRule>
  </conditionalFormatting>
  <conditionalFormatting sqref="B592">
    <cfRule type="cellIs" dxfId="11603" priority="1018" operator="lessThan">
      <formula>0</formula>
    </cfRule>
  </conditionalFormatting>
  <conditionalFormatting sqref="P593:P595">
    <cfRule type="cellIs" dxfId="11602" priority="1025" operator="lessThan">
      <formula>0</formula>
    </cfRule>
  </conditionalFormatting>
  <conditionalFormatting sqref="J594">
    <cfRule type="cellIs" dxfId="11601" priority="1022" operator="lessThan">
      <formula>0</formula>
    </cfRule>
  </conditionalFormatting>
  <conditionalFormatting sqref="Q602">
    <cfRule type="cellIs" dxfId="11600" priority="1011" operator="lessThan">
      <formula>0</formula>
    </cfRule>
  </conditionalFormatting>
  <conditionalFormatting sqref="J595:N595 K593:N594 J596:M596">
    <cfRule type="cellIs" dxfId="11599" priority="1024" operator="lessThan">
      <formula>0</formula>
    </cfRule>
  </conditionalFormatting>
  <conditionalFormatting sqref="Q596">
    <cfRule type="cellIs" dxfId="11598" priority="1020" operator="lessThan">
      <formula>0</formula>
    </cfRule>
  </conditionalFormatting>
  <conditionalFormatting sqref="J599:N599 J601:N602 J600:M600">
    <cfRule type="cellIs" dxfId="11597" priority="1014" operator="lessThan">
      <formula>0</formula>
    </cfRule>
  </conditionalFormatting>
  <conditionalFormatting sqref="P616:P619">
    <cfRule type="cellIs" dxfId="11596" priority="1008" operator="lessThan">
      <formula>0</formula>
    </cfRule>
  </conditionalFormatting>
  <conditionalFormatting sqref="Q602">
    <cfRule type="cellIs" dxfId="11595" priority="1012" operator="lessThan">
      <formula>0</formula>
    </cfRule>
  </conditionalFormatting>
  <conditionalFormatting sqref="J600">
    <cfRule type="cellIs" dxfId="11594" priority="1013" operator="lessThan">
      <formula>0</formula>
    </cfRule>
  </conditionalFormatting>
  <conditionalFormatting sqref="J601:N602 K599:N599 K600:M600">
    <cfRule type="cellIs" dxfId="11593" priority="1015" operator="lessThan">
      <formula>0</formula>
    </cfRule>
  </conditionalFormatting>
  <conditionalFormatting sqref="Q599:Q601">
    <cfRule type="cellIs" dxfId="11592" priority="1017" operator="lessThan">
      <formula>0</formula>
    </cfRule>
  </conditionalFormatting>
  <conditionalFormatting sqref="Q629">
    <cfRule type="cellIs" dxfId="11591" priority="978" operator="lessThan">
      <formula>0</formula>
    </cfRule>
  </conditionalFormatting>
  <conditionalFormatting sqref="I626">
    <cfRule type="cellIs" dxfId="11590" priority="981" operator="lessThan">
      <formula>0</formula>
    </cfRule>
  </conditionalFormatting>
  <conditionalFormatting sqref="C616:N619">
    <cfRule type="cellIs" dxfId="11589" priority="1006" operator="lessThan">
      <formula>0</formula>
    </cfRule>
  </conditionalFormatting>
  <conditionalFormatting sqref="Q619">
    <cfRule type="cellIs" dxfId="11588" priority="1002" operator="lessThan">
      <formula>0</formula>
    </cfRule>
  </conditionalFormatting>
  <conditionalFormatting sqref="I616">
    <cfRule type="cellIs" dxfId="11587" priority="1005" operator="lessThan">
      <formula>0</formula>
    </cfRule>
  </conditionalFormatting>
  <conditionalFormatting sqref="H621:H624">
    <cfRule type="cellIs" dxfId="11586" priority="988" operator="lessThan">
      <formula>0</formula>
    </cfRule>
  </conditionalFormatting>
  <conditionalFormatting sqref="Q619">
    <cfRule type="cellIs" dxfId="11585" priority="1003" operator="lessThan">
      <formula>0</formula>
    </cfRule>
  </conditionalFormatting>
  <conditionalFormatting sqref="H616">
    <cfRule type="cellIs" dxfId="11584" priority="999" operator="lessThan">
      <formula>0</formula>
    </cfRule>
  </conditionalFormatting>
  <conditionalFormatting sqref="H616:H619">
    <cfRule type="cellIs" dxfId="11583" priority="1000" operator="lessThan">
      <formula>0</formula>
    </cfRule>
  </conditionalFormatting>
  <conditionalFormatting sqref="C617:J617">
    <cfRule type="cellIs" dxfId="11582" priority="1004" operator="lessThan">
      <formula>0</formula>
    </cfRule>
  </conditionalFormatting>
  <conditionalFormatting sqref="H617:H619">
    <cfRule type="cellIs" dxfId="11581" priority="1001" operator="lessThan">
      <formula>0</formula>
    </cfRule>
  </conditionalFormatting>
  <conditionalFormatting sqref="I617 K616:N617 C618:N619">
    <cfRule type="cellIs" dxfId="11580" priority="1007" operator="lessThan">
      <formula>0</formula>
    </cfRule>
  </conditionalFormatting>
  <conditionalFormatting sqref="Q616:Q618">
    <cfRule type="cellIs" dxfId="11579" priority="1009" operator="lessThan">
      <formula>0</formula>
    </cfRule>
  </conditionalFormatting>
  <conditionalFormatting sqref="B615">
    <cfRule type="cellIs" dxfId="11578" priority="998" operator="lessThan">
      <formula>0</formula>
    </cfRule>
  </conditionalFormatting>
  <conditionalFormatting sqref="Q624">
    <cfRule type="cellIs" dxfId="11577" priority="990" operator="lessThan">
      <formula>0</formula>
    </cfRule>
  </conditionalFormatting>
  <conditionalFormatting sqref="I621">
    <cfRule type="cellIs" dxfId="11576" priority="993" operator="lessThan">
      <formula>0</formula>
    </cfRule>
  </conditionalFormatting>
  <conditionalFormatting sqref="C621:N624">
    <cfRule type="cellIs" dxfId="11575" priority="994" operator="lessThan">
      <formula>0</formula>
    </cfRule>
  </conditionalFormatting>
  <conditionalFormatting sqref="Q624">
    <cfRule type="cellIs" dxfId="11574" priority="991" operator="lessThan">
      <formula>0</formula>
    </cfRule>
  </conditionalFormatting>
  <conditionalFormatting sqref="H621">
    <cfRule type="cellIs" dxfId="11573" priority="987" operator="lessThan">
      <formula>0</formula>
    </cfRule>
  </conditionalFormatting>
  <conditionalFormatting sqref="P621:P624">
    <cfRule type="cellIs" dxfId="11572" priority="996" operator="lessThan">
      <formula>0</formula>
    </cfRule>
  </conditionalFormatting>
  <conditionalFormatting sqref="C622:J622">
    <cfRule type="cellIs" dxfId="11571" priority="992" operator="lessThan">
      <formula>0</formula>
    </cfRule>
  </conditionalFormatting>
  <conditionalFormatting sqref="H622:H624">
    <cfRule type="cellIs" dxfId="11570" priority="989" operator="lessThan">
      <formula>0</formula>
    </cfRule>
  </conditionalFormatting>
  <conditionalFormatting sqref="I622 K621:N622 C623:N624">
    <cfRule type="cellIs" dxfId="11569" priority="995" operator="lessThan">
      <formula>0</formula>
    </cfRule>
  </conditionalFormatting>
  <conditionalFormatting sqref="Q621:Q623">
    <cfRule type="cellIs" dxfId="11568" priority="997" operator="lessThan">
      <formula>0</formula>
    </cfRule>
  </conditionalFormatting>
  <conditionalFormatting sqref="B620">
    <cfRule type="cellIs" dxfId="11567" priority="986" operator="lessThan">
      <formula>0</formula>
    </cfRule>
  </conditionalFormatting>
  <conditionalFormatting sqref="C626:N629">
    <cfRule type="cellIs" dxfId="11566" priority="982" operator="lessThan">
      <formula>0</formula>
    </cfRule>
  </conditionalFormatting>
  <conditionalFormatting sqref="Q629">
    <cfRule type="cellIs" dxfId="11565" priority="979" operator="lessThan">
      <formula>0</formula>
    </cfRule>
  </conditionalFormatting>
  <conditionalFormatting sqref="H626">
    <cfRule type="cellIs" dxfId="11564" priority="975" operator="lessThan">
      <formula>0</formula>
    </cfRule>
  </conditionalFormatting>
  <conditionalFormatting sqref="H626:H629">
    <cfRule type="cellIs" dxfId="11563" priority="976" operator="lessThan">
      <formula>0</formula>
    </cfRule>
  </conditionalFormatting>
  <conditionalFormatting sqref="P626:P629">
    <cfRule type="cellIs" dxfId="11562" priority="984" operator="lessThan">
      <formula>0</formula>
    </cfRule>
  </conditionalFormatting>
  <conditionalFormatting sqref="C627:J627">
    <cfRule type="cellIs" dxfId="11561" priority="980" operator="lessThan">
      <formula>0</formula>
    </cfRule>
  </conditionalFormatting>
  <conditionalFormatting sqref="H627:H629">
    <cfRule type="cellIs" dxfId="11560" priority="977" operator="lessThan">
      <formula>0</formula>
    </cfRule>
  </conditionalFormatting>
  <conditionalFormatting sqref="I627 K626:N627 C628:N629">
    <cfRule type="cellIs" dxfId="11559" priority="983" operator="lessThan">
      <formula>0</formula>
    </cfRule>
  </conditionalFormatting>
  <conditionalFormatting sqref="Q626:Q628">
    <cfRule type="cellIs" dxfId="11558" priority="985" operator="lessThan">
      <formula>0</formula>
    </cfRule>
  </conditionalFormatting>
  <conditionalFormatting sqref="C351:I351">
    <cfRule type="cellIs" dxfId="11557" priority="971" operator="lessThan">
      <formula>0</formula>
    </cfRule>
  </conditionalFormatting>
  <conditionalFormatting sqref="C353:I354">
    <cfRule type="cellIs" dxfId="11556" priority="972" operator="lessThan">
      <formula>0</formula>
    </cfRule>
  </conditionalFormatting>
  <conditionalFormatting sqref="P506:Q506">
    <cfRule type="cellIs" dxfId="11555" priority="955" operator="lessThan">
      <formula>0</formula>
    </cfRule>
  </conditionalFormatting>
  <conditionalFormatting sqref="P499:P502">
    <cfRule type="cellIs" dxfId="11554" priority="956" operator="lessThan">
      <formula>0</formula>
    </cfRule>
  </conditionalFormatting>
  <conditionalFormatting sqref="Q611:Q613">
    <cfRule type="cellIs" dxfId="11553" priority="918" operator="lessThan">
      <formula>0</formula>
    </cfRule>
  </conditionalFormatting>
  <conditionalFormatting sqref="B498">
    <cfRule type="cellIs" dxfId="11552" priority="973" operator="lessThan">
      <formula>0</formula>
    </cfRule>
  </conditionalFormatting>
  <conditionalFormatting sqref="N427">
    <cfRule type="cellIs" dxfId="11551" priority="692" operator="lessThan">
      <formula>0</formula>
    </cfRule>
  </conditionalFormatting>
  <conditionalFormatting sqref="C352:I352">
    <cfRule type="cellIs" dxfId="11550" priority="970" operator="lessThan">
      <formula>0</formula>
    </cfRule>
  </conditionalFormatting>
  <conditionalFormatting sqref="C355:I355">
    <cfRule type="cellIs" dxfId="11549" priority="969" operator="lessThan">
      <formula>0</formula>
    </cfRule>
  </conditionalFormatting>
  <conditionalFormatting sqref="C365:I366">
    <cfRule type="cellIs" dxfId="11548" priority="968" operator="lessThan">
      <formula>0</formula>
    </cfRule>
  </conditionalFormatting>
  <conditionalFormatting sqref="C363:I363">
    <cfRule type="cellIs" dxfId="11547" priority="967" operator="lessThan">
      <formula>0</formula>
    </cfRule>
  </conditionalFormatting>
  <conditionalFormatting sqref="C364:I364">
    <cfRule type="cellIs" dxfId="11546" priority="966" operator="lessThan">
      <formula>0</formula>
    </cfRule>
  </conditionalFormatting>
  <conditionalFormatting sqref="C367:I367">
    <cfRule type="cellIs" dxfId="11545" priority="965" operator="lessThan">
      <formula>0</formula>
    </cfRule>
  </conditionalFormatting>
  <conditionalFormatting sqref="C593:I596">
    <cfRule type="cellIs" dxfId="11544" priority="963" operator="lessThan">
      <formula>0</formula>
    </cfRule>
  </conditionalFormatting>
  <conditionalFormatting sqref="C594:I594">
    <cfRule type="cellIs" dxfId="11543" priority="962" operator="lessThan">
      <formula>0</formula>
    </cfRule>
  </conditionalFormatting>
  <conditionalFormatting sqref="C595:I596">
    <cfRule type="cellIs" dxfId="11542" priority="964" operator="lessThan">
      <formula>0</formula>
    </cfRule>
  </conditionalFormatting>
  <conditionalFormatting sqref="Q551">
    <cfRule type="cellIs" dxfId="11541" priority="944" operator="lessThan">
      <formula>0</formula>
    </cfRule>
  </conditionalFormatting>
  <conditionalFormatting sqref="Q551">
    <cfRule type="cellIs" dxfId="11540" priority="945" operator="lessThan">
      <formula>0</formula>
    </cfRule>
  </conditionalFormatting>
  <conditionalFormatting sqref="C599:I602">
    <cfRule type="cellIs" dxfId="11539" priority="960" operator="lessThan">
      <formula>0</formula>
    </cfRule>
  </conditionalFormatting>
  <conditionalFormatting sqref="C600:I600">
    <cfRule type="cellIs" dxfId="11538" priority="959" operator="lessThan">
      <formula>0</formula>
    </cfRule>
  </conditionalFormatting>
  <conditionalFormatting sqref="C601:I602">
    <cfRule type="cellIs" dxfId="11537" priority="961" operator="lessThan">
      <formula>0</formula>
    </cfRule>
  </conditionalFormatting>
  <conditionalFormatting sqref="C461:C464">
    <cfRule type="cellIs" dxfId="11536" priority="958" operator="lessThan">
      <formula>0</formula>
    </cfRule>
  </conditionalFormatting>
  <conditionalFormatting sqref="P468:P471">
    <cfRule type="cellIs" dxfId="11535" priority="957" operator="lessThan">
      <formula>0</formula>
    </cfRule>
  </conditionalFormatting>
  <conditionalFormatting sqref="Q507:Q510">
    <cfRule type="cellIs" dxfId="11534" priority="954" operator="lessThan">
      <formula>0</formula>
    </cfRule>
  </conditionalFormatting>
  <conditionalFormatting sqref="Q511:Q512">
    <cfRule type="cellIs" dxfId="11533" priority="953" operator="lessThan">
      <formula>0</formula>
    </cfRule>
  </conditionalFormatting>
  <conditionalFormatting sqref="Q512">
    <cfRule type="cellIs" dxfId="11532" priority="952" operator="lessThan">
      <formula>0</formula>
    </cfRule>
  </conditionalFormatting>
  <conditionalFormatting sqref="Q511">
    <cfRule type="cellIs" dxfId="11531" priority="951" operator="lessThan">
      <formula>0</formula>
    </cfRule>
  </conditionalFormatting>
  <conditionalFormatting sqref="P507:P510">
    <cfRule type="cellIs" dxfId="11530" priority="950" operator="lessThan">
      <formula>0</formula>
    </cfRule>
  </conditionalFormatting>
  <conditionalFormatting sqref="B506">
    <cfRule type="cellIs" dxfId="11529" priority="949" operator="lessThan">
      <formula>0</formula>
    </cfRule>
  </conditionalFormatting>
  <conditionalFormatting sqref="C611:N614">
    <cfRule type="cellIs" dxfId="11528" priority="915" operator="lessThan">
      <formula>0</formula>
    </cfRule>
  </conditionalFormatting>
  <conditionalFormatting sqref="Q614">
    <cfRule type="cellIs" dxfId="11527" priority="912" operator="lessThan">
      <formula>0</formula>
    </cfRule>
  </conditionalFormatting>
  <conditionalFormatting sqref="P547:P550">
    <cfRule type="cellIs" dxfId="11526" priority="943" operator="lessThan">
      <formula>0</formula>
    </cfRule>
  </conditionalFormatting>
  <conditionalFormatting sqref="H611:H614">
    <cfRule type="cellIs" dxfId="11525" priority="909" operator="lessThan">
      <formula>0</formula>
    </cfRule>
  </conditionalFormatting>
  <conditionalFormatting sqref="Q504">
    <cfRule type="cellIs" dxfId="11524" priority="948" operator="lessThan">
      <formula>0</formula>
    </cfRule>
  </conditionalFormatting>
  <conditionalFormatting sqref="Q547:Q550 Q552 Q554:Q560">
    <cfRule type="cellIs" dxfId="11523" priority="947" operator="lessThan">
      <formula>0</formula>
    </cfRule>
  </conditionalFormatting>
  <conditionalFormatting sqref="P546">
    <cfRule type="cellIs" dxfId="11522" priority="946" operator="lessThan">
      <formula>0</formula>
    </cfRule>
  </conditionalFormatting>
  <conditionalFormatting sqref="P554:P558">
    <cfRule type="cellIs" dxfId="11521" priority="942" operator="lessThan">
      <formula>0</formula>
    </cfRule>
  </conditionalFormatting>
  <conditionalFormatting sqref="Q570:Q573 Q575">
    <cfRule type="cellIs" dxfId="11520" priority="940" operator="lessThan">
      <formula>0</formula>
    </cfRule>
  </conditionalFormatting>
  <conditionalFormatting sqref="B546">
    <cfRule type="cellIs" dxfId="11519" priority="941" operator="lessThan">
      <formula>0</formula>
    </cfRule>
  </conditionalFormatting>
  <conditionalFormatting sqref="P569">
    <cfRule type="cellIs" dxfId="11518" priority="939" operator="lessThan">
      <formula>0</formula>
    </cfRule>
  </conditionalFormatting>
  <conditionalFormatting sqref="Q574">
    <cfRule type="cellIs" dxfId="11517" priority="938" operator="lessThan">
      <formula>0</formula>
    </cfRule>
  </conditionalFormatting>
  <conditionalFormatting sqref="Q574">
    <cfRule type="cellIs" dxfId="11516" priority="937" operator="lessThan">
      <formula>0</formula>
    </cfRule>
  </conditionalFormatting>
  <conditionalFormatting sqref="P570:P573">
    <cfRule type="cellIs" dxfId="11515" priority="936" operator="lessThan">
      <formula>0</formula>
    </cfRule>
  </conditionalFormatting>
  <conditionalFormatting sqref="Q582 Q577:Q580">
    <cfRule type="cellIs" dxfId="11514" priority="934" operator="lessThan">
      <formula>0</formula>
    </cfRule>
  </conditionalFormatting>
  <conditionalFormatting sqref="Q581">
    <cfRule type="cellIs" dxfId="11513" priority="932" operator="lessThan">
      <formula>0</formula>
    </cfRule>
  </conditionalFormatting>
  <conditionalFormatting sqref="B569">
    <cfRule type="cellIs" dxfId="11512" priority="935" operator="lessThan">
      <formula>0</formula>
    </cfRule>
  </conditionalFormatting>
  <conditionalFormatting sqref="P576">
    <cfRule type="cellIs" dxfId="11511" priority="933" operator="lessThan">
      <formula>0</formula>
    </cfRule>
  </conditionalFormatting>
  <conditionalFormatting sqref="P577:P580">
    <cfRule type="cellIs" dxfId="11510" priority="930" operator="lessThan">
      <formula>0</formula>
    </cfRule>
  </conditionalFormatting>
  <conditionalFormatting sqref="Q581">
    <cfRule type="cellIs" dxfId="11509" priority="931" operator="lessThan">
      <formula>0</formula>
    </cfRule>
  </conditionalFormatting>
  <conditionalFormatting sqref="P605:P607 P609">
    <cfRule type="cellIs" dxfId="11508" priority="928" operator="lessThan">
      <formula>0</formula>
    </cfRule>
  </conditionalFormatting>
  <conditionalFormatting sqref="Q605:Q607">
    <cfRule type="cellIs" dxfId="11507" priority="929" operator="lessThan">
      <formula>0</formula>
    </cfRule>
  </conditionalFormatting>
  <conditionalFormatting sqref="C607:I607">
    <cfRule type="cellIs" dxfId="11506" priority="921" operator="lessThan">
      <formula>0</formula>
    </cfRule>
  </conditionalFormatting>
  <conditionalFormatting sqref="C605:I607">
    <cfRule type="cellIs" dxfId="11505" priority="920" operator="lessThan">
      <formula>0</formula>
    </cfRule>
  </conditionalFormatting>
  <conditionalFormatting sqref="B604">
    <cfRule type="cellIs" dxfId="11504" priority="922" operator="lessThan">
      <formula>0</formula>
    </cfRule>
  </conditionalFormatting>
  <conditionalFormatting sqref="J605:N607">
    <cfRule type="cellIs" dxfId="11503" priority="926" operator="lessThan">
      <formula>0</formula>
    </cfRule>
  </conditionalFormatting>
  <conditionalFormatting sqref="P611:P614">
    <cfRule type="cellIs" dxfId="11502" priority="917" operator="lessThan">
      <formula>0</formula>
    </cfRule>
  </conditionalFormatting>
  <conditionalFormatting sqref="Q608:Q609">
    <cfRule type="cellIs" dxfId="11501" priority="923" operator="lessThan">
      <formula>0</formula>
    </cfRule>
  </conditionalFormatting>
  <conditionalFormatting sqref="C433:M433">
    <cfRule type="cellIs" dxfId="11500" priority="690" operator="lessThan">
      <formula>0</formula>
    </cfRule>
  </conditionalFormatting>
  <conditionalFormatting sqref="Q608:Q609">
    <cfRule type="cellIs" dxfId="11499" priority="924" operator="lessThan">
      <formula>0</formula>
    </cfRule>
  </conditionalFormatting>
  <conditionalFormatting sqref="J606">
    <cfRule type="cellIs" dxfId="11498" priority="925" operator="lessThan">
      <formula>0</formula>
    </cfRule>
  </conditionalFormatting>
  <conditionalFormatting sqref="J607:N607 K605:N606">
    <cfRule type="cellIs" dxfId="11497" priority="927" operator="lessThan">
      <formula>0</formula>
    </cfRule>
  </conditionalFormatting>
  <conditionalFormatting sqref="I612 K611:N612 C613:N614">
    <cfRule type="cellIs" dxfId="11496" priority="916" operator="lessThan">
      <formula>0</formula>
    </cfRule>
  </conditionalFormatting>
  <conditionalFormatting sqref="N427">
    <cfRule type="cellIs" dxfId="11495" priority="693" operator="lessThan">
      <formula>0</formula>
    </cfRule>
  </conditionalFormatting>
  <conditionalFormatting sqref="B429:N429">
    <cfRule type="cellIs" dxfId="11494" priority="685" operator="lessThan">
      <formula>0</formula>
    </cfRule>
  </conditionalFormatting>
  <conditionalFormatting sqref="C606:I606">
    <cfRule type="cellIs" dxfId="11493" priority="919" operator="lessThan">
      <formula>0</formula>
    </cfRule>
  </conditionalFormatting>
  <conditionalFormatting sqref="B429:N429">
    <cfRule type="cellIs" dxfId="11492" priority="686" operator="lessThan">
      <formula>0</formula>
    </cfRule>
  </conditionalFormatting>
  <conditionalFormatting sqref="H433">
    <cfRule type="cellIs" dxfId="11491" priority="689" operator="lessThan">
      <formula>0</formula>
    </cfRule>
  </conditionalFormatting>
  <conditionalFormatting sqref="B433">
    <cfRule type="cellIs" dxfId="11490" priority="688" operator="lessThan">
      <formula>0</formula>
    </cfRule>
  </conditionalFormatting>
  <conditionalFormatting sqref="B433">
    <cfRule type="cellIs" dxfId="11489" priority="687" operator="lessThan">
      <formula>0</formula>
    </cfRule>
  </conditionalFormatting>
  <conditionalFormatting sqref="B429:N429">
    <cfRule type="cellIs" dxfId="11488" priority="683" operator="lessThan">
      <formula>0</formula>
    </cfRule>
  </conditionalFormatting>
  <conditionalFormatting sqref="B429:N429">
    <cfRule type="cellIs" dxfId="11487" priority="684" operator="lessThan">
      <formula>0</formula>
    </cfRule>
  </conditionalFormatting>
  <conditionalFormatting sqref="B435:N435">
    <cfRule type="cellIs" dxfId="11486" priority="670" operator="lessThan">
      <formula>0</formula>
    </cfRule>
  </conditionalFormatting>
  <conditionalFormatting sqref="H611">
    <cfRule type="cellIs" dxfId="11485" priority="908" operator="lessThan">
      <formula>0</formula>
    </cfRule>
  </conditionalFormatting>
  <conditionalFormatting sqref="C433:M433">
    <cfRule type="cellIs" dxfId="11484" priority="691" operator="lessThan">
      <formula>0</formula>
    </cfRule>
  </conditionalFormatting>
  <conditionalFormatting sqref="H612:H614">
    <cfRule type="cellIs" dxfId="11483" priority="910" operator="lessThan">
      <formula>0</formula>
    </cfRule>
  </conditionalFormatting>
  <conditionalFormatting sqref="Q614">
    <cfRule type="cellIs" dxfId="11482" priority="911" operator="lessThan">
      <formula>0</formula>
    </cfRule>
  </conditionalFormatting>
  <conditionalFormatting sqref="I611">
    <cfRule type="cellIs" dxfId="11481" priority="914" operator="lessThan">
      <formula>0</formula>
    </cfRule>
  </conditionalFormatting>
  <conditionalFormatting sqref="N439">
    <cfRule type="cellIs" dxfId="11480" priority="663" operator="lessThan">
      <formula>0</formula>
    </cfRule>
  </conditionalFormatting>
  <conditionalFormatting sqref="C612:J612">
    <cfRule type="cellIs" dxfId="11479" priority="913" operator="lessThan">
      <formula>0</formula>
    </cfRule>
  </conditionalFormatting>
  <conditionalFormatting sqref="B610">
    <cfRule type="cellIs" dxfId="11478" priority="907" operator="lessThan">
      <formula>0</formula>
    </cfRule>
  </conditionalFormatting>
  <conditionalFormatting sqref="B435:N435">
    <cfRule type="cellIs" dxfId="11477" priority="669" operator="lessThan">
      <formula>0</formula>
    </cfRule>
  </conditionalFormatting>
  <conditionalFormatting sqref="C445:M445">
    <cfRule type="cellIs" dxfId="11476" priority="660" operator="lessThan">
      <formula>0</formula>
    </cfRule>
  </conditionalFormatting>
  <conditionalFormatting sqref="C445:M445">
    <cfRule type="cellIs" dxfId="11475" priority="661" operator="lessThan">
      <formula>0</formula>
    </cfRule>
  </conditionalFormatting>
  <conditionalFormatting sqref="B435:N435">
    <cfRule type="cellIs" dxfId="11474" priority="668" operator="lessThan">
      <formula>0</formula>
    </cfRule>
  </conditionalFormatting>
  <conditionalFormatting sqref="N438">
    <cfRule type="cellIs" dxfId="11473" priority="664" operator="lessThan">
      <formula>0</formula>
    </cfRule>
  </conditionalFormatting>
  <conditionalFormatting sqref="B435:N435">
    <cfRule type="cellIs" dxfId="11472" priority="667" operator="lessThan">
      <formula>0</formula>
    </cfRule>
  </conditionalFormatting>
  <conditionalFormatting sqref="B435:N435">
    <cfRule type="cellIs" dxfId="11471" priority="665" operator="lessThan">
      <formula>0</formula>
    </cfRule>
  </conditionalFormatting>
  <conditionalFormatting sqref="B598">
    <cfRule type="cellIs" dxfId="11470" priority="906" operator="lessThan">
      <formula>0</formula>
    </cfRule>
  </conditionalFormatting>
  <conditionalFormatting sqref="N439">
    <cfRule type="cellIs" dxfId="11469" priority="662" operator="lessThan">
      <formula>0</formula>
    </cfRule>
  </conditionalFormatting>
  <conditionalFormatting sqref="B435:N435">
    <cfRule type="cellIs" dxfId="11468" priority="666" operator="lessThan">
      <formula>0</formula>
    </cfRule>
  </conditionalFormatting>
  <conditionalFormatting sqref="B598">
    <cfRule type="cellIs" dxfId="11467" priority="905" operator="lessThan">
      <formula>0</formula>
    </cfRule>
  </conditionalFormatting>
  <conditionalFormatting sqref="B641">
    <cfRule type="cellIs" dxfId="11466" priority="893" operator="lessThan">
      <formula>0</formula>
    </cfRule>
  </conditionalFormatting>
  <conditionalFormatting sqref="B591">
    <cfRule type="cellIs" dxfId="11465" priority="903" operator="lessThan">
      <formula>0</formula>
    </cfRule>
  </conditionalFormatting>
  <conditionalFormatting sqref="B591">
    <cfRule type="cellIs" dxfId="11464" priority="904" operator="lessThan">
      <formula>0</formula>
    </cfRule>
  </conditionalFormatting>
  <conditionalFormatting sqref="B609">
    <cfRule type="cellIs" dxfId="11463" priority="901" operator="lessThan">
      <formula>0</formula>
    </cfRule>
  </conditionalFormatting>
  <conditionalFormatting sqref="B609">
    <cfRule type="cellIs" dxfId="11462" priority="902"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461" priority="900" operator="lessThan">
      <formula>0</formula>
    </cfRule>
  </conditionalFormatting>
  <conditionalFormatting sqref="B646">
    <cfRule type="cellIs" dxfId="11460" priority="897" operator="lessThan">
      <formula>0</formula>
    </cfRule>
  </conditionalFormatting>
  <conditionalFormatting sqref="B631">
    <cfRule type="cellIs" dxfId="11459" priority="899" operator="lessThan">
      <formula>0</formula>
    </cfRule>
  </conditionalFormatting>
  <conditionalFormatting sqref="B635">
    <cfRule type="cellIs" dxfId="11458" priority="898" operator="lessThan">
      <formula>0</formula>
    </cfRule>
  </conditionalFormatting>
  <conditionalFormatting sqref="B662">
    <cfRule type="cellIs" dxfId="11457" priority="896" operator="lessThan">
      <formula>0</formula>
    </cfRule>
  </conditionalFormatting>
  <conditionalFormatting sqref="B671">
    <cfRule type="cellIs" dxfId="11456" priority="895" operator="lessThan">
      <formula>0</formula>
    </cfRule>
  </conditionalFormatting>
  <conditionalFormatting sqref="I674:N674 P672:Q675">
    <cfRule type="cellIs" dxfId="11455" priority="894" operator="lessThan">
      <formula>0</formula>
    </cfRule>
  </conditionalFormatting>
  <conditionalFormatting sqref="P641">
    <cfRule type="cellIs" dxfId="11454" priority="891" operator="lessThan">
      <formula>0</formula>
    </cfRule>
  </conditionalFormatting>
  <conditionalFormatting sqref="P641">
    <cfRule type="cellIs" dxfId="11453" priority="892" operator="lessThan">
      <formula>0</formula>
    </cfRule>
  </conditionalFormatting>
  <conditionalFormatting sqref="P422:Q422 Q423:Q425">
    <cfRule type="cellIs" dxfId="11452" priority="878" operator="lessThan">
      <formula>0</formula>
    </cfRule>
  </conditionalFormatting>
  <conditionalFormatting sqref="B416">
    <cfRule type="cellIs" dxfId="11451" priority="879" operator="lessThan">
      <formula>0</formula>
    </cfRule>
  </conditionalFormatting>
  <conditionalFormatting sqref="P423:P425">
    <cfRule type="cellIs" dxfId="11450" priority="876" operator="lessThan">
      <formula>0</formula>
    </cfRule>
  </conditionalFormatting>
  <conditionalFormatting sqref="P422">
    <cfRule type="cellIs" dxfId="11449" priority="877" operator="lessThan">
      <formula>0</formula>
    </cfRule>
  </conditionalFormatting>
  <conditionalFormatting sqref="Q426">
    <cfRule type="cellIs" dxfId="11448" priority="874" operator="lessThan">
      <formula>0</formula>
    </cfRule>
  </conditionalFormatting>
  <conditionalFormatting sqref="Q427">
    <cfRule type="cellIs" dxfId="11447" priority="875" operator="lessThan">
      <formula>0</formula>
    </cfRule>
  </conditionalFormatting>
  <conditionalFormatting sqref="B422">
    <cfRule type="cellIs" dxfId="11446" priority="872" operator="lessThan">
      <formula>0</formula>
    </cfRule>
  </conditionalFormatting>
  <conditionalFormatting sqref="Q426">
    <cfRule type="cellIs" dxfId="11445" priority="873" operator="lessThan">
      <formula>0</formula>
    </cfRule>
  </conditionalFormatting>
  <conditionalFormatting sqref="B454:N454">
    <cfRule type="cellIs" dxfId="11444" priority="623" operator="lessThan">
      <formula>0</formula>
    </cfRule>
  </conditionalFormatting>
  <conditionalFormatting sqref="B454:N454">
    <cfRule type="cellIs" dxfId="11443" priority="624" operator="lessThan">
      <formula>0</formula>
    </cfRule>
  </conditionalFormatting>
  <conditionalFormatting sqref="C652:I652">
    <cfRule type="cellIs" dxfId="11442" priority="890" operator="lessThan">
      <formula>0</formula>
    </cfRule>
  </conditionalFormatting>
  <conditionalFormatting sqref="C653:I653">
    <cfRule type="cellIs" dxfId="11441" priority="889" operator="lessThan">
      <formula>0</formula>
    </cfRule>
  </conditionalFormatting>
  <conditionalFormatting sqref="C658:M658">
    <cfRule type="cellIs" dxfId="11440" priority="888" operator="lessThan">
      <formula>0</formula>
    </cfRule>
  </conditionalFormatting>
  <conditionalFormatting sqref="C647:N647">
    <cfRule type="cellIs" dxfId="11439" priority="887" operator="lessThan">
      <formula>0</formula>
    </cfRule>
  </conditionalFormatting>
  <conditionalFormatting sqref="P650">
    <cfRule type="cellIs" dxfId="11438" priority="886" operator="lessThan">
      <formula>0</formula>
    </cfRule>
  </conditionalFormatting>
  <conditionalFormatting sqref="P417:P419">
    <cfRule type="cellIs" dxfId="11437" priority="883" operator="lessThan">
      <formula>0</formula>
    </cfRule>
  </conditionalFormatting>
  <conditionalFormatting sqref="Q420">
    <cfRule type="cellIs" dxfId="11436" priority="880" operator="lessThan">
      <formula>0</formula>
    </cfRule>
  </conditionalFormatting>
  <conditionalFormatting sqref="Q421">
    <cfRule type="cellIs" dxfId="11435" priority="882" operator="lessThan">
      <formula>0</formula>
    </cfRule>
  </conditionalFormatting>
  <conditionalFormatting sqref="P416:Q416 Q417:Q419">
    <cfRule type="cellIs" dxfId="11434" priority="885" operator="lessThan">
      <formula>0</formula>
    </cfRule>
  </conditionalFormatting>
  <conditionalFormatting sqref="P416">
    <cfRule type="cellIs" dxfId="11433" priority="884" operator="lessThan">
      <formula>0</formula>
    </cfRule>
  </conditionalFormatting>
  <conditionalFormatting sqref="Q420">
    <cfRule type="cellIs" dxfId="11432" priority="881" operator="lessThan">
      <formula>0</formula>
    </cfRule>
  </conditionalFormatting>
  <conditionalFormatting sqref="B454:N454">
    <cfRule type="cellIs" dxfId="11431" priority="622" operator="lessThan">
      <formula>0</formula>
    </cfRule>
  </conditionalFormatting>
  <conditionalFormatting sqref="B454:N454">
    <cfRule type="cellIs" dxfId="11430" priority="621" operator="lessThan">
      <formula>0</formula>
    </cfRule>
  </conditionalFormatting>
  <conditionalFormatting sqref="B454:N454">
    <cfRule type="cellIs" dxfId="11429" priority="620" operator="lessThan">
      <formula>0</formula>
    </cfRule>
  </conditionalFormatting>
  <conditionalFormatting sqref="B454:N454">
    <cfRule type="cellIs" dxfId="11428" priority="618" operator="lessThan">
      <formula>0</formula>
    </cfRule>
  </conditionalFormatting>
  <conditionalFormatting sqref="B454:N454">
    <cfRule type="cellIs" dxfId="11427" priority="619" operator="lessThan">
      <formula>0</formula>
    </cfRule>
  </conditionalFormatting>
  <conditionalFormatting sqref="N457">
    <cfRule type="cellIs" dxfId="11426" priority="616" operator="lessThan">
      <formula>0</formula>
    </cfRule>
  </conditionalFormatting>
  <conditionalFormatting sqref="B454:N454">
    <cfRule type="cellIs" dxfId="11425" priority="617" operator="lessThan">
      <formula>0</formula>
    </cfRule>
  </conditionalFormatting>
  <conditionalFormatting sqref="N458">
    <cfRule type="cellIs" dxfId="11424" priority="615" operator="lessThan">
      <formula>0</formula>
    </cfRule>
  </conditionalFormatting>
  <conditionalFormatting sqref="P530">
    <cfRule type="cellIs" dxfId="11423" priority="335" operator="lessThan">
      <formula>0</formula>
    </cfRule>
  </conditionalFormatting>
  <conditionalFormatting sqref="N458">
    <cfRule type="cellIs" dxfId="11422" priority="614" operator="lessThan">
      <formula>0</formula>
    </cfRule>
  </conditionalFormatting>
  <conditionalFormatting sqref="D461:N464">
    <cfRule type="cellIs" dxfId="11421" priority="611" operator="lessThan">
      <formula>0</formula>
    </cfRule>
  </conditionalFormatting>
  <conditionalFormatting sqref="P538">
    <cfRule type="cellIs" dxfId="11420" priority="332" operator="lessThan">
      <formula>0</formula>
    </cfRule>
  </conditionalFormatting>
  <conditionalFormatting sqref="B461:B464">
    <cfRule type="cellIs" dxfId="11419" priority="608" operator="lessThan">
      <formula>0</formula>
    </cfRule>
  </conditionalFormatting>
  <conditionalFormatting sqref="P553">
    <cfRule type="cellIs" dxfId="11418" priority="329" operator="lessThan">
      <formula>0</formula>
    </cfRule>
  </conditionalFormatting>
  <conditionalFormatting sqref="B512">
    <cfRule type="cellIs" dxfId="11417" priority="605" operator="lessThan">
      <formula>0</formula>
    </cfRule>
  </conditionalFormatting>
  <conditionalFormatting sqref="C512">
    <cfRule type="cellIs" dxfId="11416" priority="602" operator="lessThan">
      <formula>0</formula>
    </cfRule>
  </conditionalFormatting>
  <conditionalFormatting sqref="P561">
    <cfRule type="cellIs" dxfId="11415" priority="326" operator="lessThan">
      <formula>0</formula>
    </cfRule>
  </conditionalFormatting>
  <conditionalFormatting sqref="P590">
    <cfRule type="cellIs" dxfId="11414" priority="323" operator="lessThan">
      <formula>0</formula>
    </cfRule>
  </conditionalFormatting>
  <conditionalFormatting sqref="N365">
    <cfRule type="cellIs" dxfId="11413" priority="871" operator="lessThan">
      <formula>0</formula>
    </cfRule>
  </conditionalFormatting>
  <conditionalFormatting sqref="N371">
    <cfRule type="cellIs" dxfId="11412" priority="870" operator="lessThan">
      <formula>0</formula>
    </cfRule>
  </conditionalFormatting>
  <conditionalFormatting sqref="N377">
    <cfRule type="cellIs" dxfId="11411" priority="869" operator="lessThan">
      <formula>0</formula>
    </cfRule>
  </conditionalFormatting>
  <conditionalFormatting sqref="N359">
    <cfRule type="cellIs" dxfId="11410" priority="868" operator="lessThan">
      <formula>0</formula>
    </cfRule>
  </conditionalFormatting>
  <conditionalFormatting sqref="B376">
    <cfRule type="cellIs" dxfId="11409" priority="852" operator="lessThan">
      <formula>0</formula>
    </cfRule>
  </conditionalFormatting>
  <conditionalFormatting sqref="B588">
    <cfRule type="cellIs" dxfId="11408" priority="862" operator="lessThan">
      <formula>0</formula>
    </cfRule>
  </conditionalFormatting>
  <conditionalFormatting sqref="B371:B372">
    <cfRule type="cellIs" dxfId="11407" priority="857" operator="lessThan">
      <formula>0</formula>
    </cfRule>
  </conditionalFormatting>
  <conditionalFormatting sqref="B377:B378">
    <cfRule type="cellIs" dxfId="11406" priority="854" operator="lessThan">
      <formula>0</formula>
    </cfRule>
  </conditionalFormatting>
  <conditionalFormatting sqref="C351:M354">
    <cfRule type="cellIs" dxfId="11405" priority="867" operator="lessThan">
      <formula>0</formula>
    </cfRule>
  </conditionalFormatting>
  <conditionalFormatting sqref="B428">
    <cfRule type="cellIs" dxfId="11404" priority="866" operator="lessThan">
      <formula>0</formula>
    </cfRule>
  </conditionalFormatting>
  <conditionalFormatting sqref="B428">
    <cfRule type="cellIs" dxfId="11403" priority="865" operator="lessThan">
      <formula>0</formula>
    </cfRule>
  </conditionalFormatting>
  <conditionalFormatting sqref="B391 B397 B381:B385 B375:B379 B369:B373 B363:B367 B357:B361 B351:B355">
    <cfRule type="cellIs" dxfId="11402" priority="864" operator="lessThan">
      <formula>0</formula>
    </cfRule>
  </conditionalFormatting>
  <conditionalFormatting sqref="B359:B360">
    <cfRule type="cellIs" dxfId="11401" priority="860" operator="lessThan">
      <formula>0</formula>
    </cfRule>
  </conditionalFormatting>
  <conditionalFormatting sqref="B357">
    <cfRule type="cellIs" dxfId="11400" priority="859" operator="lessThan">
      <formula>0</formula>
    </cfRule>
  </conditionalFormatting>
  <conditionalFormatting sqref="B585:B587">
    <cfRule type="cellIs" dxfId="11399" priority="863" operator="lessThan">
      <formula>0</formula>
    </cfRule>
  </conditionalFormatting>
  <conditionalFormatting sqref="B584">
    <cfRule type="cellIs" dxfId="11398" priority="861" operator="lessThan">
      <formula>0</formula>
    </cfRule>
  </conditionalFormatting>
  <conditionalFormatting sqref="B397">
    <cfRule type="cellIs" dxfId="11397" priority="848" operator="lessThan">
      <formula>0</formula>
    </cfRule>
  </conditionalFormatting>
  <conditionalFormatting sqref="B358">
    <cfRule type="cellIs" dxfId="11396" priority="858" operator="lessThan">
      <formula>0</formula>
    </cfRule>
  </conditionalFormatting>
  <conditionalFormatting sqref="B369">
    <cfRule type="cellIs" dxfId="11395" priority="856" operator="lessThan">
      <formula>0</formula>
    </cfRule>
  </conditionalFormatting>
  <conditionalFormatting sqref="B370">
    <cfRule type="cellIs" dxfId="11394" priority="855" operator="lessThan">
      <formula>0</formula>
    </cfRule>
  </conditionalFormatting>
  <conditionalFormatting sqref="B375">
    <cfRule type="cellIs" dxfId="11393" priority="853" operator="lessThan">
      <formula>0</formula>
    </cfRule>
  </conditionalFormatting>
  <conditionalFormatting sqref="B383:B384">
    <cfRule type="cellIs" dxfId="11392" priority="851" operator="lessThan">
      <formula>0</formula>
    </cfRule>
  </conditionalFormatting>
  <conditionalFormatting sqref="B381">
    <cfRule type="cellIs" dxfId="11391" priority="850" operator="lessThan">
      <formula>0</formula>
    </cfRule>
  </conditionalFormatting>
  <conditionalFormatting sqref="B382">
    <cfRule type="cellIs" dxfId="11390" priority="849" operator="lessThan">
      <formula>0</formula>
    </cfRule>
  </conditionalFormatting>
  <conditionalFormatting sqref="B391">
    <cfRule type="cellIs" dxfId="11389" priority="847" operator="lessThan">
      <formula>0</formula>
    </cfRule>
  </conditionalFormatting>
  <conditionalFormatting sqref="B385">
    <cfRule type="cellIs" dxfId="11388" priority="846" operator="lessThan">
      <formula>0</formula>
    </cfRule>
  </conditionalFormatting>
  <conditionalFormatting sqref="B379">
    <cfRule type="cellIs" dxfId="11387" priority="845" operator="lessThan">
      <formula>0</formula>
    </cfRule>
  </conditionalFormatting>
  <conditionalFormatting sqref="B373">
    <cfRule type="cellIs" dxfId="11386" priority="844" operator="lessThan">
      <formula>0</formula>
    </cfRule>
  </conditionalFormatting>
  <conditionalFormatting sqref="B361">
    <cfRule type="cellIs" dxfId="11385" priority="843" operator="lessThan">
      <formula>0</formula>
    </cfRule>
  </conditionalFormatting>
  <conditionalFormatting sqref="B621:B624">
    <cfRule type="cellIs" dxfId="11384" priority="838" operator="lessThan">
      <formula>0</formula>
    </cfRule>
  </conditionalFormatting>
  <conditionalFormatting sqref="B616:B619">
    <cfRule type="cellIs" dxfId="11383" priority="841" operator="lessThan">
      <formula>0</formula>
    </cfRule>
  </conditionalFormatting>
  <conditionalFormatting sqref="B617">
    <cfRule type="cellIs" dxfId="11382" priority="840" operator="lessThan">
      <formula>0</formula>
    </cfRule>
  </conditionalFormatting>
  <conditionalFormatting sqref="B618:B619">
    <cfRule type="cellIs" dxfId="11381" priority="842" operator="lessThan">
      <formula>0</formula>
    </cfRule>
  </conditionalFormatting>
  <conditionalFormatting sqref="B628:B629">
    <cfRule type="cellIs" dxfId="11380" priority="836" operator="lessThan">
      <formula>0</formula>
    </cfRule>
  </conditionalFormatting>
  <conditionalFormatting sqref="B622">
    <cfRule type="cellIs" dxfId="11379" priority="837" operator="lessThan">
      <formula>0</formula>
    </cfRule>
  </conditionalFormatting>
  <conditionalFormatting sqref="B623:B624">
    <cfRule type="cellIs" dxfId="11378" priority="839" operator="lessThan">
      <formula>0</formula>
    </cfRule>
  </conditionalFormatting>
  <conditionalFormatting sqref="B626:B629">
    <cfRule type="cellIs" dxfId="11377" priority="835" operator="lessThan">
      <formula>0</formula>
    </cfRule>
  </conditionalFormatting>
  <conditionalFormatting sqref="B627">
    <cfRule type="cellIs" dxfId="11376" priority="834" operator="lessThan">
      <formula>0</formula>
    </cfRule>
  </conditionalFormatting>
  <conditionalFormatting sqref="B365:B366">
    <cfRule type="cellIs" dxfId="11375" priority="829" operator="lessThan">
      <formula>0</formula>
    </cfRule>
  </conditionalFormatting>
  <conditionalFormatting sqref="B355">
    <cfRule type="cellIs" dxfId="11374" priority="830" operator="lessThan">
      <formula>0</formula>
    </cfRule>
  </conditionalFormatting>
  <conditionalFormatting sqref="B393:N393">
    <cfRule type="cellIs" dxfId="11373" priority="784" operator="lessThan">
      <formula>0</formula>
    </cfRule>
  </conditionalFormatting>
  <conditionalFormatting sqref="B387:N387">
    <cfRule type="cellIs" dxfId="11372" priority="795" operator="lessThan">
      <formula>0</formula>
    </cfRule>
  </conditionalFormatting>
  <conditionalFormatting sqref="B387:N387">
    <cfRule type="cellIs" dxfId="11371" priority="794" operator="lessThan">
      <formula>0</formula>
    </cfRule>
  </conditionalFormatting>
  <conditionalFormatting sqref="B353:B354">
    <cfRule type="cellIs" dxfId="11370" priority="833" operator="lessThan">
      <formula>0</formula>
    </cfRule>
  </conditionalFormatting>
  <conditionalFormatting sqref="B351">
    <cfRule type="cellIs" dxfId="11369" priority="832" operator="lessThan">
      <formula>0</formula>
    </cfRule>
  </conditionalFormatting>
  <conditionalFormatting sqref="B352">
    <cfRule type="cellIs" dxfId="11368" priority="831" operator="lessThan">
      <formula>0</formula>
    </cfRule>
  </conditionalFormatting>
  <conditionalFormatting sqref="B363">
    <cfRule type="cellIs" dxfId="11367" priority="828" operator="lessThan">
      <formula>0</formula>
    </cfRule>
  </conditionalFormatting>
  <conditionalFormatting sqref="B364">
    <cfRule type="cellIs" dxfId="11366" priority="827" operator="lessThan">
      <formula>0</formula>
    </cfRule>
  </conditionalFormatting>
  <conditionalFormatting sqref="B367">
    <cfRule type="cellIs" dxfId="11365" priority="826" operator="lessThan">
      <formula>0</formula>
    </cfRule>
  </conditionalFormatting>
  <conditionalFormatting sqref="B593:B596">
    <cfRule type="cellIs" dxfId="11364" priority="824" operator="lessThan">
      <formula>0</formula>
    </cfRule>
  </conditionalFormatting>
  <conditionalFormatting sqref="B594">
    <cfRule type="cellIs" dxfId="11363" priority="823" operator="lessThan">
      <formula>0</formula>
    </cfRule>
  </conditionalFormatting>
  <conditionalFormatting sqref="B595:B596">
    <cfRule type="cellIs" dxfId="11362" priority="825" operator="lessThan">
      <formula>0</formula>
    </cfRule>
  </conditionalFormatting>
  <conditionalFormatting sqref="B603">
    <cfRule type="cellIs" dxfId="11361" priority="818" operator="lessThan">
      <formula>0</formula>
    </cfRule>
  </conditionalFormatting>
  <conditionalFormatting sqref="B603">
    <cfRule type="cellIs" dxfId="11360" priority="819" operator="lessThan">
      <formula>0</formula>
    </cfRule>
  </conditionalFormatting>
  <conditionalFormatting sqref="B599:B602">
    <cfRule type="cellIs" dxfId="11359" priority="821" operator="lessThan">
      <formula>0</formula>
    </cfRule>
  </conditionalFormatting>
  <conditionalFormatting sqref="B600">
    <cfRule type="cellIs" dxfId="11358" priority="820" operator="lessThan">
      <formula>0</formula>
    </cfRule>
  </conditionalFormatting>
  <conditionalFormatting sqref="B601:B602">
    <cfRule type="cellIs" dxfId="11357" priority="822" operator="lessThan">
      <formula>0</formula>
    </cfRule>
  </conditionalFormatting>
  <conditionalFormatting sqref="N390">
    <cfRule type="cellIs" dxfId="11356" priority="789" operator="lessThan">
      <formula>0</formula>
    </cfRule>
  </conditionalFormatting>
  <conditionalFormatting sqref="B393:N393">
    <cfRule type="cellIs" dxfId="11355" priority="787" operator="lessThan">
      <formula>0</formula>
    </cfRule>
  </conditionalFormatting>
  <conditionalFormatting sqref="B571:B573">
    <cfRule type="cellIs" dxfId="11354" priority="817" operator="lessThan">
      <formula>0</formula>
    </cfRule>
  </conditionalFormatting>
  <conditionalFormatting sqref="B574">
    <cfRule type="cellIs" dxfId="11353" priority="816" operator="lessThan">
      <formula>0</formula>
    </cfRule>
  </conditionalFormatting>
  <conditionalFormatting sqref="B570">
    <cfRule type="cellIs" dxfId="11352" priority="815" operator="lessThan">
      <formula>0</formula>
    </cfRule>
  </conditionalFormatting>
  <conditionalFormatting sqref="B607:B608">
    <cfRule type="cellIs" dxfId="11351" priority="814" operator="lessThan">
      <formula>0</formula>
    </cfRule>
  </conditionalFormatting>
  <conditionalFormatting sqref="B605:B608">
    <cfRule type="cellIs" dxfId="11350" priority="813" operator="lessThan">
      <formula>0</formula>
    </cfRule>
  </conditionalFormatting>
  <conditionalFormatting sqref="B589">
    <cfRule type="cellIs" dxfId="11349" priority="539" operator="lessThan">
      <formula>0</formula>
    </cfRule>
  </conditionalFormatting>
  <conditionalFormatting sqref="B613:B614">
    <cfRule type="cellIs" dxfId="11348" priority="811" operator="lessThan">
      <formula>0</formula>
    </cfRule>
  </conditionalFormatting>
  <conditionalFormatting sqref="B606">
    <cfRule type="cellIs" dxfId="11347" priority="812" operator="lessThan">
      <formula>0</formula>
    </cfRule>
  </conditionalFormatting>
  <conditionalFormatting sqref="B611:B614">
    <cfRule type="cellIs" dxfId="11346" priority="810" operator="lessThan">
      <formula>0</formula>
    </cfRule>
  </conditionalFormatting>
  <conditionalFormatting sqref="O616:O619">
    <cfRule type="cellIs" dxfId="11345" priority="285" operator="lessThan">
      <formula>0</formula>
    </cfRule>
  </conditionalFormatting>
  <conditionalFormatting sqref="O599 O601:O602">
    <cfRule type="cellIs" dxfId="11344" priority="287" operator="lessThan">
      <formula>0</formula>
    </cfRule>
  </conditionalFormatting>
  <conditionalFormatting sqref="B612">
    <cfRule type="cellIs" dxfId="11343" priority="809" operator="lessThan">
      <formula>0</formula>
    </cfRule>
  </conditionalFormatting>
  <conditionalFormatting sqref="D589">
    <cfRule type="cellIs" dxfId="11342" priority="533" operator="lessThan">
      <formula>0</formula>
    </cfRule>
  </conditionalFormatting>
  <conditionalFormatting sqref="O605:O607">
    <cfRule type="cellIs" dxfId="11341" priority="279" operator="lessThan">
      <formula>0</formula>
    </cfRule>
  </conditionalFormatting>
  <conditionalFormatting sqref="O626:O629">
    <cfRule type="cellIs" dxfId="11340" priority="281" operator="lessThan">
      <formula>0</formula>
    </cfRule>
  </conditionalFormatting>
  <conditionalFormatting sqref="B650 B655:B657 B663 B665:B668 B642:B645 B670">
    <cfRule type="cellIs" dxfId="11339" priority="808" operator="lessThan">
      <formula>0</formula>
    </cfRule>
  </conditionalFormatting>
  <conditionalFormatting sqref="N378">
    <cfRule type="cellIs" dxfId="11338" priority="799" operator="lessThan">
      <formula>0</formula>
    </cfRule>
  </conditionalFormatting>
  <conditionalFormatting sqref="N372">
    <cfRule type="cellIs" dxfId="11337" priority="800" operator="lessThan">
      <formula>0</formula>
    </cfRule>
  </conditionalFormatting>
  <conditionalFormatting sqref="B387:N387">
    <cfRule type="cellIs" dxfId="11336" priority="797" operator="lessThan">
      <formula>0</formula>
    </cfRule>
  </conditionalFormatting>
  <conditionalFormatting sqref="N384">
    <cfRule type="cellIs" dxfId="11335" priority="798" operator="lessThan">
      <formula>0</formula>
    </cfRule>
  </conditionalFormatting>
  <conditionalFormatting sqref="B387:N387">
    <cfRule type="cellIs" dxfId="11334" priority="796" operator="lessThan">
      <formula>0</formula>
    </cfRule>
  </conditionalFormatting>
  <conditionalFormatting sqref="B387:N387">
    <cfRule type="cellIs" dxfId="11333" priority="793" operator="lessThan">
      <formula>0</formula>
    </cfRule>
  </conditionalFormatting>
  <conditionalFormatting sqref="B652">
    <cfRule type="cellIs" dxfId="11332" priority="807" operator="lessThan">
      <formula>0</formula>
    </cfRule>
  </conditionalFormatting>
  <conditionalFormatting sqref="B653">
    <cfRule type="cellIs" dxfId="11331" priority="806" operator="lessThan">
      <formula>0</formula>
    </cfRule>
  </conditionalFormatting>
  <conditionalFormatting sqref="B658">
    <cfRule type="cellIs" dxfId="11330" priority="805" operator="lessThan">
      <formula>0</formula>
    </cfRule>
  </conditionalFormatting>
  <conditionalFormatting sqref="B647">
    <cfRule type="cellIs" dxfId="11329" priority="804" operator="lessThan">
      <formula>0</formula>
    </cfRule>
  </conditionalFormatting>
  <conditionalFormatting sqref="O365">
    <cfRule type="cellIs" dxfId="11328" priority="273" operator="lessThan">
      <formula>0</formula>
    </cfRule>
  </conditionalFormatting>
  <conditionalFormatting sqref="O371">
    <cfRule type="cellIs" dxfId="11327" priority="272" operator="lessThan">
      <formula>0</formula>
    </cfRule>
  </conditionalFormatting>
  <conditionalFormatting sqref="G589">
    <cfRule type="cellIs" dxfId="11326" priority="524" operator="lessThan">
      <formula>0</formula>
    </cfRule>
  </conditionalFormatting>
  <conditionalFormatting sqref="O359">
    <cfRule type="cellIs" dxfId="11325" priority="270" operator="lessThan">
      <formula>0</formula>
    </cfRule>
  </conditionalFormatting>
  <conditionalFormatting sqref="O360">
    <cfRule type="cellIs" dxfId="11324" priority="269" operator="lessThan">
      <formula>0</formula>
    </cfRule>
  </conditionalFormatting>
  <conditionalFormatting sqref="H589">
    <cfRule type="cellIs" dxfId="11323" priority="521" operator="lessThan">
      <formula>0</formula>
    </cfRule>
  </conditionalFormatting>
  <conditionalFormatting sqref="B351:B354">
    <cfRule type="cellIs" dxfId="11322" priority="803" operator="lessThan">
      <formula>0</formula>
    </cfRule>
  </conditionalFormatting>
  <conditionalFormatting sqref="N360">
    <cfRule type="cellIs" dxfId="11321" priority="802" operator="lessThan">
      <formula>0</formula>
    </cfRule>
  </conditionalFormatting>
  <conditionalFormatting sqref="N366">
    <cfRule type="cellIs" dxfId="11320" priority="801" operator="lessThan">
      <formula>0</formula>
    </cfRule>
  </conditionalFormatting>
  <conditionalFormatting sqref="B387:N387">
    <cfRule type="cellIs" dxfId="11319" priority="792" operator="lessThan">
      <formula>0</formula>
    </cfRule>
  </conditionalFormatting>
  <conditionalFormatting sqref="B387:N387">
    <cfRule type="cellIs" dxfId="11318" priority="791" operator="lessThan">
      <formula>0</formula>
    </cfRule>
  </conditionalFormatting>
  <conditionalFormatting sqref="B387:N387">
    <cfRule type="cellIs" dxfId="11317" priority="790" operator="lessThan">
      <formula>0</formula>
    </cfRule>
  </conditionalFormatting>
  <conditionalFormatting sqref="B393:N393">
    <cfRule type="cellIs" dxfId="11316" priority="785" operator="lessThan">
      <formula>0</formula>
    </cfRule>
  </conditionalFormatting>
  <conditionalFormatting sqref="B393:N393">
    <cfRule type="cellIs" dxfId="11315" priority="788" operator="lessThan">
      <formula>0</formula>
    </cfRule>
  </conditionalFormatting>
  <conditionalFormatting sqref="B393:N393">
    <cfRule type="cellIs" dxfId="11314" priority="783" operator="lessThan">
      <formula>0</formula>
    </cfRule>
  </conditionalFormatting>
  <conditionalFormatting sqref="B393:N393">
    <cfRule type="cellIs" dxfId="11313" priority="786" operator="lessThan">
      <formula>0</formula>
    </cfRule>
  </conditionalFormatting>
  <conditionalFormatting sqref="B393:N393">
    <cfRule type="cellIs" dxfId="11312" priority="781" operator="lessThan">
      <formula>0</formula>
    </cfRule>
  </conditionalFormatting>
  <conditionalFormatting sqref="B393:N393">
    <cfRule type="cellIs" dxfId="11311" priority="782" operator="lessThan">
      <formula>0</formula>
    </cfRule>
  </conditionalFormatting>
  <conditionalFormatting sqref="B399:N399">
    <cfRule type="cellIs" dxfId="11310" priority="779" operator="lessThan">
      <formula>0</formula>
    </cfRule>
  </conditionalFormatting>
  <conditionalFormatting sqref="N396">
    <cfRule type="cellIs" dxfId="11309" priority="780" operator="lessThan">
      <formula>0</formula>
    </cfRule>
  </conditionalFormatting>
  <conditionalFormatting sqref="B399:N399">
    <cfRule type="cellIs" dxfId="11308" priority="778" operator="lessThan">
      <formula>0</formula>
    </cfRule>
  </conditionalFormatting>
  <conditionalFormatting sqref="B399:N399">
    <cfRule type="cellIs" dxfId="11307" priority="777" operator="lessThan">
      <formula>0</formula>
    </cfRule>
  </conditionalFormatting>
  <conditionalFormatting sqref="B399:N399">
    <cfRule type="cellIs" dxfId="11306" priority="776" operator="lessThan">
      <formula>0</formula>
    </cfRule>
  </conditionalFormatting>
  <conditionalFormatting sqref="B399:N399">
    <cfRule type="cellIs" dxfId="11305" priority="775" operator="lessThan">
      <formula>0</formula>
    </cfRule>
  </conditionalFormatting>
  <conditionalFormatting sqref="B399:N399">
    <cfRule type="cellIs" dxfId="11304" priority="774" operator="lessThan">
      <formula>0</formula>
    </cfRule>
  </conditionalFormatting>
  <conditionalFormatting sqref="B399:N399">
    <cfRule type="cellIs" dxfId="11303" priority="773" operator="lessThan">
      <formula>0</formula>
    </cfRule>
  </conditionalFormatting>
  <conditionalFormatting sqref="B399:N399">
    <cfRule type="cellIs" dxfId="11302" priority="772" operator="lessThan">
      <formula>0</formula>
    </cfRule>
  </conditionalFormatting>
  <conditionalFormatting sqref="N402">
    <cfRule type="cellIs" dxfId="11301" priority="771" operator="lessThan">
      <formula>0</formula>
    </cfRule>
  </conditionalFormatting>
  <conditionalFormatting sqref="N355">
    <cfRule type="cellIs" dxfId="11300" priority="770" operator="lessThan">
      <formula>0</formula>
    </cfRule>
  </conditionalFormatting>
  <conditionalFormatting sqref="N361">
    <cfRule type="cellIs" dxfId="11299" priority="769" operator="lessThan">
      <formula>0</formula>
    </cfRule>
  </conditionalFormatting>
  <conditionalFormatting sqref="N361">
    <cfRule type="cellIs" dxfId="11298" priority="768" operator="lessThan">
      <formula>0</formula>
    </cfRule>
  </conditionalFormatting>
  <conditionalFormatting sqref="N367">
    <cfRule type="cellIs" dxfId="11297" priority="767" operator="lessThan">
      <formula>0</formula>
    </cfRule>
  </conditionalFormatting>
  <conditionalFormatting sqref="N367">
    <cfRule type="cellIs" dxfId="11296" priority="766" operator="lessThan">
      <formula>0</formula>
    </cfRule>
  </conditionalFormatting>
  <conditionalFormatting sqref="N373">
    <cfRule type="cellIs" dxfId="11295" priority="765" operator="lessThan">
      <formula>0</formula>
    </cfRule>
  </conditionalFormatting>
  <conditionalFormatting sqref="N373">
    <cfRule type="cellIs" dxfId="11294" priority="764" operator="lessThan">
      <formula>0</formula>
    </cfRule>
  </conditionalFormatting>
  <conditionalFormatting sqref="N379">
    <cfRule type="cellIs" dxfId="11293" priority="763" operator="lessThan">
      <formula>0</formula>
    </cfRule>
  </conditionalFormatting>
  <conditionalFormatting sqref="N379">
    <cfRule type="cellIs" dxfId="11292" priority="762" operator="lessThan">
      <formula>0</formula>
    </cfRule>
  </conditionalFormatting>
  <conditionalFormatting sqref="N385">
    <cfRule type="cellIs" dxfId="11291" priority="761" operator="lessThan">
      <formula>0</formula>
    </cfRule>
  </conditionalFormatting>
  <conditionalFormatting sqref="N385">
    <cfRule type="cellIs" dxfId="11290" priority="760" operator="lessThan">
      <formula>0</formula>
    </cfRule>
  </conditionalFormatting>
  <conditionalFormatting sqref="N391">
    <cfRule type="cellIs" dxfId="11289" priority="759" operator="lessThan">
      <formula>0</formula>
    </cfRule>
  </conditionalFormatting>
  <conditionalFormatting sqref="N391">
    <cfRule type="cellIs" dxfId="11288" priority="758" operator="lessThan">
      <formula>0</formula>
    </cfRule>
  </conditionalFormatting>
  <conditionalFormatting sqref="N397">
    <cfRule type="cellIs" dxfId="11287" priority="757" operator="lessThan">
      <formula>0</formula>
    </cfRule>
  </conditionalFormatting>
  <conditionalFormatting sqref="N397">
    <cfRule type="cellIs" dxfId="11286" priority="756" operator="lessThan">
      <formula>0</formula>
    </cfRule>
  </conditionalFormatting>
  <conditionalFormatting sqref="C409:M409">
    <cfRule type="cellIs" dxfId="11285" priority="755" operator="lessThan">
      <formula>0</formula>
    </cfRule>
  </conditionalFormatting>
  <conditionalFormatting sqref="C409:M409">
    <cfRule type="cellIs" dxfId="11284" priority="754" operator="lessThan">
      <formula>0</formula>
    </cfRule>
  </conditionalFormatting>
  <conditionalFormatting sqref="H409">
    <cfRule type="cellIs" dxfId="11283" priority="753" operator="lessThan">
      <formula>0</formula>
    </cfRule>
  </conditionalFormatting>
  <conditionalFormatting sqref="B409">
    <cfRule type="cellIs" dxfId="11282" priority="752" operator="lessThan">
      <formula>0</formula>
    </cfRule>
  </conditionalFormatting>
  <conditionalFormatting sqref="B409">
    <cfRule type="cellIs" dxfId="11281" priority="751" operator="lessThan">
      <formula>0</formula>
    </cfRule>
  </conditionalFormatting>
  <conditionalFormatting sqref="B405:N405">
    <cfRule type="cellIs" dxfId="11280" priority="750" operator="lessThan">
      <formula>0</formula>
    </cfRule>
  </conditionalFormatting>
  <conditionalFormatting sqref="B405:N405">
    <cfRule type="cellIs" dxfId="11279" priority="749" operator="lessThan">
      <formula>0</formula>
    </cfRule>
  </conditionalFormatting>
  <conditionalFormatting sqref="B405:N405">
    <cfRule type="cellIs" dxfId="11278" priority="748" operator="lessThan">
      <formula>0</formula>
    </cfRule>
  </conditionalFormatting>
  <conditionalFormatting sqref="B405:N405">
    <cfRule type="cellIs" dxfId="11277" priority="747" operator="lessThan">
      <formula>0</formula>
    </cfRule>
  </conditionalFormatting>
  <conditionalFormatting sqref="B405:N405">
    <cfRule type="cellIs" dxfId="11276" priority="746" operator="lessThan">
      <formula>0</formula>
    </cfRule>
  </conditionalFormatting>
  <conditionalFormatting sqref="B405:N405">
    <cfRule type="cellIs" dxfId="11275" priority="745" operator="lessThan">
      <formula>0</formula>
    </cfRule>
  </conditionalFormatting>
  <conditionalFormatting sqref="B405:N405">
    <cfRule type="cellIs" dxfId="11274" priority="744" operator="lessThan">
      <formula>0</formula>
    </cfRule>
  </conditionalFormatting>
  <conditionalFormatting sqref="B405:N405">
    <cfRule type="cellIs" dxfId="11273" priority="743" operator="lessThan">
      <formula>0</formula>
    </cfRule>
  </conditionalFormatting>
  <conditionalFormatting sqref="N408">
    <cfRule type="cellIs" dxfId="11272" priority="742" operator="lessThan">
      <formula>0</formula>
    </cfRule>
  </conditionalFormatting>
  <conditionalFormatting sqref="N409">
    <cfRule type="cellIs" dxfId="11271" priority="741" operator="lessThan">
      <formula>0</formula>
    </cfRule>
  </conditionalFormatting>
  <conditionalFormatting sqref="N409">
    <cfRule type="cellIs" dxfId="11270" priority="740" operator="lessThan">
      <formula>0</formula>
    </cfRule>
  </conditionalFormatting>
  <conditionalFormatting sqref="C415:M415">
    <cfRule type="cellIs" dxfId="11269" priority="739" operator="lessThan">
      <formula>0</formula>
    </cfRule>
  </conditionalFormatting>
  <conditionalFormatting sqref="C415:M415">
    <cfRule type="cellIs" dxfId="11268" priority="738" operator="lessThan">
      <formula>0</formula>
    </cfRule>
  </conditionalFormatting>
  <conditionalFormatting sqref="H415">
    <cfRule type="cellIs" dxfId="11267" priority="737" operator="lessThan">
      <formula>0</formula>
    </cfRule>
  </conditionalFormatting>
  <conditionalFormatting sqref="B415">
    <cfRule type="cellIs" dxfId="11266" priority="736" operator="lessThan">
      <formula>0</formula>
    </cfRule>
  </conditionalFormatting>
  <conditionalFormatting sqref="B415">
    <cfRule type="cellIs" dxfId="11265" priority="735" operator="lessThan">
      <formula>0</formula>
    </cfRule>
  </conditionalFormatting>
  <conditionalFormatting sqref="B411:N411">
    <cfRule type="cellIs" dxfId="11264" priority="734" operator="lessThan">
      <formula>0</formula>
    </cfRule>
  </conditionalFormatting>
  <conditionalFormatting sqref="B411:N411">
    <cfRule type="cellIs" dxfId="11263" priority="733" operator="lessThan">
      <formula>0</formula>
    </cfRule>
  </conditionalFormatting>
  <conditionalFormatting sqref="B411:N411">
    <cfRule type="cellIs" dxfId="11262" priority="732" operator="lessThan">
      <formula>0</formula>
    </cfRule>
  </conditionalFormatting>
  <conditionalFormatting sqref="B411:N411">
    <cfRule type="cellIs" dxfId="11261" priority="731" operator="lessThan">
      <formula>0</formula>
    </cfRule>
  </conditionalFormatting>
  <conditionalFormatting sqref="B411:N411">
    <cfRule type="cellIs" dxfId="11260" priority="730" operator="lessThan">
      <formula>0</formula>
    </cfRule>
  </conditionalFormatting>
  <conditionalFormatting sqref="B411:N411">
    <cfRule type="cellIs" dxfId="11259" priority="729" operator="lessThan">
      <formula>0</formula>
    </cfRule>
  </conditionalFormatting>
  <conditionalFormatting sqref="B411:N411">
    <cfRule type="cellIs" dxfId="11258" priority="728" operator="lessThan">
      <formula>0</formula>
    </cfRule>
  </conditionalFormatting>
  <conditionalFormatting sqref="B411:N411">
    <cfRule type="cellIs" dxfId="11257" priority="727" operator="lessThan">
      <formula>0</formula>
    </cfRule>
  </conditionalFormatting>
  <conditionalFormatting sqref="N414">
    <cfRule type="cellIs" dxfId="11256" priority="726" operator="lessThan">
      <formula>0</formula>
    </cfRule>
  </conditionalFormatting>
  <conditionalFormatting sqref="N415">
    <cfRule type="cellIs" dxfId="11255" priority="725" operator="lessThan">
      <formula>0</formula>
    </cfRule>
  </conditionalFormatting>
  <conditionalFormatting sqref="N415">
    <cfRule type="cellIs" dxfId="11254" priority="724" operator="lessThan">
      <formula>0</formula>
    </cfRule>
  </conditionalFormatting>
  <conditionalFormatting sqref="C421:M421">
    <cfRule type="cellIs" dxfId="11253" priority="723" operator="lessThan">
      <formula>0</formula>
    </cfRule>
  </conditionalFormatting>
  <conditionalFormatting sqref="C421:M421">
    <cfRule type="cellIs" dxfId="11252" priority="722" operator="lessThan">
      <formula>0</formula>
    </cfRule>
  </conditionalFormatting>
  <conditionalFormatting sqref="H421">
    <cfRule type="cellIs" dxfId="11251" priority="721" operator="lessThan">
      <formula>0</formula>
    </cfRule>
  </conditionalFormatting>
  <conditionalFormatting sqref="B421">
    <cfRule type="cellIs" dxfId="11250" priority="720" operator="lessThan">
      <formula>0</formula>
    </cfRule>
  </conditionalFormatting>
  <conditionalFormatting sqref="B421">
    <cfRule type="cellIs" dxfId="11249" priority="719" operator="lessThan">
      <formula>0</formula>
    </cfRule>
  </conditionalFormatting>
  <conditionalFormatting sqref="B417:N417">
    <cfRule type="cellIs" dxfId="11248" priority="718" operator="lessThan">
      <formula>0</formula>
    </cfRule>
  </conditionalFormatting>
  <conditionalFormatting sqref="B417:N417">
    <cfRule type="cellIs" dxfId="11247" priority="717" operator="lessThan">
      <formula>0</formula>
    </cfRule>
  </conditionalFormatting>
  <conditionalFormatting sqref="B417:N417">
    <cfRule type="cellIs" dxfId="11246" priority="716" operator="lessThan">
      <formula>0</formula>
    </cfRule>
  </conditionalFormatting>
  <conditionalFormatting sqref="B417:N417">
    <cfRule type="cellIs" dxfId="11245" priority="715" operator="lessThan">
      <formula>0</formula>
    </cfRule>
  </conditionalFormatting>
  <conditionalFormatting sqref="B417:N417">
    <cfRule type="cellIs" dxfId="11244" priority="714" operator="lessThan">
      <formula>0</formula>
    </cfRule>
  </conditionalFormatting>
  <conditionalFormatting sqref="B417:N417">
    <cfRule type="cellIs" dxfId="11243" priority="713" operator="lessThan">
      <formula>0</formula>
    </cfRule>
  </conditionalFormatting>
  <conditionalFormatting sqref="B417:N417">
    <cfRule type="cellIs" dxfId="11242" priority="712" operator="lessThan">
      <formula>0</formula>
    </cfRule>
  </conditionalFormatting>
  <conditionalFormatting sqref="B417:N417">
    <cfRule type="cellIs" dxfId="11241" priority="711" operator="lessThan">
      <formula>0</formula>
    </cfRule>
  </conditionalFormatting>
  <conditionalFormatting sqref="N420">
    <cfRule type="cellIs" dxfId="11240" priority="710" operator="lessThan">
      <formula>0</formula>
    </cfRule>
  </conditionalFormatting>
  <conditionalFormatting sqref="N421">
    <cfRule type="cellIs" dxfId="11239" priority="709" operator="lessThan">
      <formula>0</formula>
    </cfRule>
  </conditionalFormatting>
  <conditionalFormatting sqref="N421">
    <cfRule type="cellIs" dxfId="11238" priority="708" operator="lessThan">
      <formula>0</formula>
    </cfRule>
  </conditionalFormatting>
  <conditionalFormatting sqref="C427:M427">
    <cfRule type="cellIs" dxfId="11237" priority="707" operator="lessThan">
      <formula>0</formula>
    </cfRule>
  </conditionalFormatting>
  <conditionalFormatting sqref="C427:M427">
    <cfRule type="cellIs" dxfId="11236" priority="706" operator="lessThan">
      <formula>0</formula>
    </cfRule>
  </conditionalFormatting>
  <conditionalFormatting sqref="H427">
    <cfRule type="cellIs" dxfId="11235" priority="705" operator="lessThan">
      <formula>0</formula>
    </cfRule>
  </conditionalFormatting>
  <conditionalFormatting sqref="B427">
    <cfRule type="cellIs" dxfId="11234" priority="704" operator="lessThan">
      <formula>0</formula>
    </cfRule>
  </conditionalFormatting>
  <conditionalFormatting sqref="B427">
    <cfRule type="cellIs" dxfId="11233" priority="703" operator="lessThan">
      <formula>0</formula>
    </cfRule>
  </conditionalFormatting>
  <conditionalFormatting sqref="B423:N423">
    <cfRule type="cellIs" dxfId="11232" priority="702" operator="lessThan">
      <formula>0</formula>
    </cfRule>
  </conditionalFormatting>
  <conditionalFormatting sqref="B423:N423">
    <cfRule type="cellIs" dxfId="11231" priority="701" operator="lessThan">
      <formula>0</formula>
    </cfRule>
  </conditionalFormatting>
  <conditionalFormatting sqref="B423:N423">
    <cfRule type="cellIs" dxfId="11230" priority="700" operator="lessThan">
      <formula>0</formula>
    </cfRule>
  </conditionalFormatting>
  <conditionalFormatting sqref="B423:N423">
    <cfRule type="cellIs" dxfId="11229" priority="699" operator="lessThan">
      <formula>0</formula>
    </cfRule>
  </conditionalFormatting>
  <conditionalFormatting sqref="B423:N423">
    <cfRule type="cellIs" dxfId="11228" priority="698" operator="lessThan">
      <formula>0</formula>
    </cfRule>
  </conditionalFormatting>
  <conditionalFormatting sqref="B423:N423">
    <cfRule type="cellIs" dxfId="11227" priority="697" operator="lessThan">
      <formula>0</formula>
    </cfRule>
  </conditionalFormatting>
  <conditionalFormatting sqref="B423:N423">
    <cfRule type="cellIs" dxfId="11226" priority="696" operator="lessThan">
      <formula>0</formula>
    </cfRule>
  </conditionalFormatting>
  <conditionalFormatting sqref="B423:N423">
    <cfRule type="cellIs" dxfId="11225" priority="695" operator="lessThan">
      <formula>0</formula>
    </cfRule>
  </conditionalFormatting>
  <conditionalFormatting sqref="N426">
    <cfRule type="cellIs" dxfId="11224" priority="694" operator="lessThan">
      <formula>0</formula>
    </cfRule>
  </conditionalFormatting>
  <conditionalFormatting sqref="C537:N537">
    <cfRule type="cellIs" dxfId="11223" priority="414" operator="lessThan">
      <formula>0</formula>
    </cfRule>
  </conditionalFormatting>
  <conditionalFormatting sqref="C568:N568">
    <cfRule type="cellIs" dxfId="11222" priority="411" operator="lessThan">
      <formula>0</formula>
    </cfRule>
  </conditionalFormatting>
  <conditionalFormatting sqref="I552:N552">
    <cfRule type="cellIs" dxfId="11221" priority="408" operator="lessThan">
      <formula>0</formula>
    </cfRule>
  </conditionalFormatting>
  <conditionalFormatting sqref="I560:N560">
    <cfRule type="cellIs" dxfId="11220" priority="405" operator="lessThan">
      <formula>0</formula>
    </cfRule>
  </conditionalFormatting>
  <conditionalFormatting sqref="B429:N429">
    <cfRule type="cellIs" dxfId="11219" priority="682" operator="lessThan">
      <formula>0</formula>
    </cfRule>
  </conditionalFormatting>
  <conditionalFormatting sqref="B429:N429">
    <cfRule type="cellIs" dxfId="11218" priority="681" operator="lessThan">
      <formula>0</formula>
    </cfRule>
  </conditionalFormatting>
  <conditionalFormatting sqref="B429:N429">
    <cfRule type="cellIs" dxfId="11217" priority="680" operator="lessThan">
      <formula>0</formula>
    </cfRule>
  </conditionalFormatting>
  <conditionalFormatting sqref="B429:N429">
    <cfRule type="cellIs" dxfId="11216" priority="679" operator="lessThan">
      <formula>0</formula>
    </cfRule>
  </conditionalFormatting>
  <conditionalFormatting sqref="N432">
    <cfRule type="cellIs" dxfId="11215" priority="678" operator="lessThan">
      <formula>0</formula>
    </cfRule>
  </conditionalFormatting>
  <conditionalFormatting sqref="C439:M439">
    <cfRule type="cellIs" dxfId="11214" priority="677" operator="lessThan">
      <formula>0</formula>
    </cfRule>
  </conditionalFormatting>
  <conditionalFormatting sqref="C439:M439">
    <cfRule type="cellIs" dxfId="11213" priority="676" operator="lessThan">
      <formula>0</formula>
    </cfRule>
  </conditionalFormatting>
  <conditionalFormatting sqref="H439">
    <cfRule type="cellIs" dxfId="11212" priority="675" operator="lessThan">
      <formula>0</formula>
    </cfRule>
  </conditionalFormatting>
  <conditionalFormatting sqref="B439">
    <cfRule type="cellIs" dxfId="11211" priority="674" operator="lessThan">
      <formula>0</formula>
    </cfRule>
  </conditionalFormatting>
  <conditionalFormatting sqref="B439">
    <cfRule type="cellIs" dxfId="11210" priority="673" operator="lessThan">
      <formula>0</formula>
    </cfRule>
  </conditionalFormatting>
  <conditionalFormatting sqref="B435:N435">
    <cfRule type="cellIs" dxfId="11209" priority="672" operator="lessThan">
      <formula>0</formula>
    </cfRule>
  </conditionalFormatting>
  <conditionalFormatting sqref="B435:N435">
    <cfRule type="cellIs" dxfId="11208" priority="671" operator="lessThan">
      <formula>0</formula>
    </cfRule>
  </conditionalFormatting>
  <conditionalFormatting sqref="C641:N645">
    <cfRule type="cellIs" dxfId="11207" priority="390" operator="lessThan">
      <formula>0</formula>
    </cfRule>
  </conditionalFormatting>
  <conditionalFormatting sqref="C597:N597">
    <cfRule type="cellIs" dxfId="11206" priority="387" operator="lessThan">
      <formula>0</formula>
    </cfRule>
  </conditionalFormatting>
  <conditionalFormatting sqref="C603:N603">
    <cfRule type="cellIs" dxfId="11205" priority="384" operator="lessThan">
      <formula>0</formula>
    </cfRule>
  </conditionalFormatting>
  <conditionalFormatting sqref="C603:N603">
    <cfRule type="cellIs" dxfId="11204" priority="383" operator="lessThan">
      <formula>0</formula>
    </cfRule>
  </conditionalFormatting>
  <conditionalFormatting sqref="C603:N603">
    <cfRule type="cellIs" dxfId="11203" priority="382" operator="lessThan">
      <formula>0</formula>
    </cfRule>
  </conditionalFormatting>
  <conditionalFormatting sqref="H445">
    <cfRule type="cellIs" dxfId="11202" priority="659" operator="lessThan">
      <formula>0</formula>
    </cfRule>
  </conditionalFormatting>
  <conditionalFormatting sqref="B445">
    <cfRule type="cellIs" dxfId="11201" priority="658" operator="lessThan">
      <formula>0</formula>
    </cfRule>
  </conditionalFormatting>
  <conditionalFormatting sqref="B445">
    <cfRule type="cellIs" dxfId="11200" priority="657" operator="lessThan">
      <formula>0</formula>
    </cfRule>
  </conditionalFormatting>
  <conditionalFormatting sqref="B441:N441">
    <cfRule type="cellIs" dxfId="11199" priority="656" operator="lessThan">
      <formula>0</formula>
    </cfRule>
  </conditionalFormatting>
  <conditionalFormatting sqref="B441:N441">
    <cfRule type="cellIs" dxfId="11198" priority="655" operator="lessThan">
      <formula>0</formula>
    </cfRule>
  </conditionalFormatting>
  <conditionalFormatting sqref="B441:N441">
    <cfRule type="cellIs" dxfId="11197" priority="654" operator="lessThan">
      <formula>0</formula>
    </cfRule>
  </conditionalFormatting>
  <conditionalFormatting sqref="B441:N441">
    <cfRule type="cellIs" dxfId="11196" priority="653" operator="lessThan">
      <formula>0</formula>
    </cfRule>
  </conditionalFormatting>
  <conditionalFormatting sqref="B441:N441">
    <cfRule type="cellIs" dxfId="11195" priority="652" operator="lessThan">
      <formula>0</formula>
    </cfRule>
  </conditionalFormatting>
  <conditionalFormatting sqref="B441:N441">
    <cfRule type="cellIs" dxfId="11194" priority="651" operator="lessThan">
      <formula>0</formula>
    </cfRule>
  </conditionalFormatting>
  <conditionalFormatting sqref="B441:N441">
    <cfRule type="cellIs" dxfId="11193" priority="650" operator="lessThan">
      <formula>0</formula>
    </cfRule>
  </conditionalFormatting>
  <conditionalFormatting sqref="B441:N441">
    <cfRule type="cellIs" dxfId="11192" priority="649" operator="lessThan">
      <formula>0</formula>
    </cfRule>
  </conditionalFormatting>
  <conditionalFormatting sqref="N444">
    <cfRule type="cellIs" dxfId="11191" priority="648" operator="lessThan">
      <formula>0</formula>
    </cfRule>
  </conditionalFormatting>
  <conditionalFormatting sqref="N445">
    <cfRule type="cellIs" dxfId="11190" priority="647" operator="lessThan">
      <formula>0</formula>
    </cfRule>
  </conditionalFormatting>
  <conditionalFormatting sqref="N445">
    <cfRule type="cellIs" dxfId="11189" priority="646" operator="lessThan">
      <formula>0</formula>
    </cfRule>
  </conditionalFormatting>
  <conditionalFormatting sqref="C452:M452">
    <cfRule type="cellIs" dxfId="11188" priority="645" operator="lessThan">
      <formula>0</formula>
    </cfRule>
  </conditionalFormatting>
  <conditionalFormatting sqref="C452:M452">
    <cfRule type="cellIs" dxfId="11187" priority="644" operator="lessThan">
      <formula>0</formula>
    </cfRule>
  </conditionalFormatting>
  <conditionalFormatting sqref="H452">
    <cfRule type="cellIs" dxfId="11186" priority="643" operator="lessThan">
      <formula>0</formula>
    </cfRule>
  </conditionalFormatting>
  <conditionalFormatting sqref="B452">
    <cfRule type="cellIs" dxfId="11185" priority="642" operator="lessThan">
      <formula>0</formula>
    </cfRule>
  </conditionalFormatting>
  <conditionalFormatting sqref="B452">
    <cfRule type="cellIs" dxfId="11184" priority="641" operator="lessThan">
      <formula>0</formula>
    </cfRule>
  </conditionalFormatting>
  <conditionalFormatting sqref="B448:N448">
    <cfRule type="cellIs" dxfId="11183" priority="640" operator="lessThan">
      <formula>0</formula>
    </cfRule>
  </conditionalFormatting>
  <conditionalFormatting sqref="B448:N448">
    <cfRule type="cellIs" dxfId="11182" priority="639" operator="lessThan">
      <formula>0</formula>
    </cfRule>
  </conditionalFormatting>
  <conditionalFormatting sqref="B448:N448">
    <cfRule type="cellIs" dxfId="11181" priority="638" operator="lessThan">
      <formula>0</formula>
    </cfRule>
  </conditionalFormatting>
  <conditionalFormatting sqref="B448:N448">
    <cfRule type="cellIs" dxfId="11180" priority="637" operator="lessThan">
      <formula>0</formula>
    </cfRule>
  </conditionalFormatting>
  <conditionalFormatting sqref="B448:N448">
    <cfRule type="cellIs" dxfId="11179" priority="636" operator="lessThan">
      <formula>0</formula>
    </cfRule>
  </conditionalFormatting>
  <conditionalFormatting sqref="B448:N448">
    <cfRule type="cellIs" dxfId="11178" priority="635" operator="lessThan">
      <formula>0</formula>
    </cfRule>
  </conditionalFormatting>
  <conditionalFormatting sqref="B448:N448">
    <cfRule type="cellIs" dxfId="11177" priority="634" operator="lessThan">
      <formula>0</formula>
    </cfRule>
  </conditionalFormatting>
  <conditionalFormatting sqref="B448:N448">
    <cfRule type="cellIs" dxfId="11176" priority="633" operator="lessThan">
      <formula>0</formula>
    </cfRule>
  </conditionalFormatting>
  <conditionalFormatting sqref="N451">
    <cfRule type="cellIs" dxfId="11175" priority="632" operator="lessThan">
      <formula>0</formula>
    </cfRule>
  </conditionalFormatting>
  <conditionalFormatting sqref="N452">
    <cfRule type="cellIs" dxfId="11174" priority="631" operator="lessThan">
      <formula>0</formula>
    </cfRule>
  </conditionalFormatting>
  <conditionalFormatting sqref="N452">
    <cfRule type="cellIs" dxfId="11173" priority="630" operator="lessThan">
      <formula>0</formula>
    </cfRule>
  </conditionalFormatting>
  <conditionalFormatting sqref="C458:M458">
    <cfRule type="cellIs" dxfId="11172" priority="629" operator="lessThan">
      <formula>0</formula>
    </cfRule>
  </conditionalFormatting>
  <conditionalFormatting sqref="C458:M458">
    <cfRule type="cellIs" dxfId="11171" priority="628" operator="lessThan">
      <formula>0</formula>
    </cfRule>
  </conditionalFormatting>
  <conditionalFormatting sqref="H458">
    <cfRule type="cellIs" dxfId="11170" priority="627" operator="lessThan">
      <formula>0</formula>
    </cfRule>
  </conditionalFormatting>
  <conditionalFormatting sqref="B458">
    <cfRule type="cellIs" dxfId="11169" priority="626" operator="lessThan">
      <formula>0</formula>
    </cfRule>
  </conditionalFormatting>
  <conditionalFormatting sqref="B458">
    <cfRule type="cellIs" dxfId="11168" priority="625" operator="lessThan">
      <formula>0</formula>
    </cfRule>
  </conditionalFormatting>
  <conditionalFormatting sqref="Q505">
    <cfRule type="cellIs" dxfId="11167" priority="345" operator="lessThan">
      <formula>0</formula>
    </cfRule>
  </conditionalFormatting>
  <conditionalFormatting sqref="P505">
    <cfRule type="cellIs" dxfId="11166" priority="344" operator="lessThan">
      <formula>0</formula>
    </cfRule>
  </conditionalFormatting>
  <conditionalFormatting sqref="Q513">
    <cfRule type="cellIs" dxfId="11165" priority="342" operator="lessThan">
      <formula>0</formula>
    </cfRule>
  </conditionalFormatting>
  <conditionalFormatting sqref="P513">
    <cfRule type="cellIs" dxfId="11164" priority="341" operator="lessThan">
      <formula>0</formula>
    </cfRule>
  </conditionalFormatting>
  <conditionalFormatting sqref="Q522">
    <cfRule type="cellIs" dxfId="11163" priority="339" operator="lessThan">
      <formula>0</formula>
    </cfRule>
  </conditionalFormatting>
  <conditionalFormatting sqref="P522">
    <cfRule type="cellIs" dxfId="11162" priority="338" operator="lessThan">
      <formula>0</formula>
    </cfRule>
  </conditionalFormatting>
  <conditionalFormatting sqref="Q530">
    <cfRule type="cellIs" dxfId="11161" priority="336" operator="lessThan">
      <formula>0</formula>
    </cfRule>
  </conditionalFormatting>
  <conditionalFormatting sqref="C461:C464">
    <cfRule type="expression" dxfId="11160" priority="612">
      <formula>C461/B461&gt;1</formula>
    </cfRule>
    <cfRule type="expression" dxfId="11159" priority="613">
      <formula>C461/B461&lt;1</formula>
    </cfRule>
  </conditionalFormatting>
  <conditionalFormatting sqref="Q538">
    <cfRule type="cellIs" dxfId="11158" priority="333" operator="lessThan">
      <formula>0</formula>
    </cfRule>
  </conditionalFormatting>
  <conditionalFormatting sqref="D461:N464">
    <cfRule type="expression" dxfId="11157" priority="609">
      <formula>D461/C461&gt;1</formula>
    </cfRule>
    <cfRule type="expression" dxfId="11156" priority="610">
      <formula>D461/C461&lt;1</formula>
    </cfRule>
  </conditionalFormatting>
  <conditionalFormatting sqref="Q553">
    <cfRule type="cellIs" dxfId="11155" priority="330" operator="lessThan">
      <formula>0</formula>
    </cfRule>
  </conditionalFormatting>
  <conditionalFormatting sqref="B461:B464 B552:N552 B560:N560 B575:N575 B589:N589">
    <cfRule type="expression" dxfId="11154" priority="606">
      <formula>B461/#REF!&gt;1</formula>
    </cfRule>
    <cfRule type="expression" dxfId="11153" priority="607">
      <formula>B461/#REF!&lt;1</formula>
    </cfRule>
  </conditionalFormatting>
  <conditionalFormatting sqref="Q561">
    <cfRule type="cellIs" dxfId="11152" priority="327" operator="lessThan">
      <formula>0</formula>
    </cfRule>
  </conditionalFormatting>
  <conditionalFormatting sqref="B512">
    <cfRule type="expression" dxfId="11151" priority="603">
      <formula>B512/#REF!&gt;1</formula>
    </cfRule>
    <cfRule type="expression" dxfId="11150" priority="604">
      <formula>B512/#REF!&lt;1</formula>
    </cfRule>
  </conditionalFormatting>
  <conditionalFormatting sqref="Q590">
    <cfRule type="cellIs" dxfId="11149" priority="324" operator="lessThan">
      <formula>0</formula>
    </cfRule>
  </conditionalFormatting>
  <conditionalFormatting sqref="C512">
    <cfRule type="expression" dxfId="11148" priority="600">
      <formula>C512/B512&gt;1</formula>
    </cfRule>
    <cfRule type="expression" dxfId="11147" priority="601">
      <formula>C512/B512&lt;1</formula>
    </cfRule>
  </conditionalFormatting>
  <conditionalFormatting sqref="D512">
    <cfRule type="cellIs" dxfId="11146" priority="599" operator="lessThan">
      <formula>0</formula>
    </cfRule>
  </conditionalFormatting>
  <conditionalFormatting sqref="D512">
    <cfRule type="expression" dxfId="11145" priority="597">
      <formula>D512/C512&gt;1</formula>
    </cfRule>
    <cfRule type="expression" dxfId="11144" priority="598">
      <formula>D512/C512&lt;1</formula>
    </cfRule>
  </conditionalFormatting>
  <conditionalFormatting sqref="E512">
    <cfRule type="cellIs" dxfId="11143" priority="596" operator="lessThan">
      <formula>0</formula>
    </cfRule>
  </conditionalFormatting>
  <conditionalFormatting sqref="E512">
    <cfRule type="expression" dxfId="11142" priority="594">
      <formula>E512/D512&gt;1</formula>
    </cfRule>
    <cfRule type="expression" dxfId="11141" priority="595">
      <formula>E512/D512&lt;1</formula>
    </cfRule>
  </conditionalFormatting>
  <conditionalFormatting sqref="F512">
    <cfRule type="cellIs" dxfId="11140" priority="593" operator="lessThan">
      <formula>0</formula>
    </cfRule>
  </conditionalFormatting>
  <conditionalFormatting sqref="F512">
    <cfRule type="expression" dxfId="11139" priority="591">
      <formula>F512/E512&gt;1</formula>
    </cfRule>
    <cfRule type="expression" dxfId="11138" priority="592">
      <formula>F512/E512&lt;1</formula>
    </cfRule>
  </conditionalFormatting>
  <conditionalFormatting sqref="G512">
    <cfRule type="cellIs" dxfId="11137" priority="590" operator="lessThan">
      <formula>0</formula>
    </cfRule>
  </conditionalFormatting>
  <conditionalFormatting sqref="G512">
    <cfRule type="expression" dxfId="11136" priority="588">
      <formula>G512/F512&gt;1</formula>
    </cfRule>
    <cfRule type="expression" dxfId="11135" priority="589">
      <formula>G512/F512&lt;1</formula>
    </cfRule>
  </conditionalFormatting>
  <conditionalFormatting sqref="H512">
    <cfRule type="cellIs" dxfId="11134" priority="587" operator="lessThan">
      <formula>0</formula>
    </cfRule>
  </conditionalFormatting>
  <conditionalFormatting sqref="H512">
    <cfRule type="expression" dxfId="11133" priority="585">
      <formula>H512/G512&gt;1</formula>
    </cfRule>
    <cfRule type="expression" dxfId="11132" priority="586">
      <formula>H512/G512&lt;1</formula>
    </cfRule>
  </conditionalFormatting>
  <conditionalFormatting sqref="I512:N512">
    <cfRule type="cellIs" dxfId="11131" priority="584" operator="lessThan">
      <formula>0</formula>
    </cfRule>
  </conditionalFormatting>
  <conditionalFormatting sqref="I512:N512">
    <cfRule type="expression" dxfId="11130" priority="582">
      <formula>I512/H512&gt;1</formula>
    </cfRule>
    <cfRule type="expression" dxfId="11129" priority="583">
      <formula>I512/H512&lt;1</formula>
    </cfRule>
  </conditionalFormatting>
  <conditionalFormatting sqref="B552">
    <cfRule type="cellIs" dxfId="11128" priority="581" operator="lessThan">
      <formula>0</formula>
    </cfRule>
  </conditionalFormatting>
  <conditionalFormatting sqref="B552">
    <cfRule type="expression" dxfId="11127" priority="579">
      <formula>B552/#REF!&gt;1</formula>
    </cfRule>
    <cfRule type="expression" dxfId="11126" priority="580">
      <formula>B552/#REF!&lt;1</formula>
    </cfRule>
  </conditionalFormatting>
  <conditionalFormatting sqref="C552">
    <cfRule type="cellIs" dxfId="11125" priority="578" operator="lessThan">
      <formula>0</formula>
    </cfRule>
  </conditionalFormatting>
  <conditionalFormatting sqref="C552">
    <cfRule type="expression" dxfId="11124" priority="576">
      <formula>C552/B552&gt;1</formula>
    </cfRule>
    <cfRule type="expression" dxfId="11123" priority="577">
      <formula>C552/B552&lt;1</formula>
    </cfRule>
  </conditionalFormatting>
  <conditionalFormatting sqref="D552">
    <cfRule type="cellIs" dxfId="11122" priority="575" operator="lessThan">
      <formula>0</formula>
    </cfRule>
  </conditionalFormatting>
  <conditionalFormatting sqref="D552">
    <cfRule type="expression" dxfId="11121" priority="573">
      <formula>D552/C552&gt;1</formula>
    </cfRule>
    <cfRule type="expression" dxfId="11120" priority="574">
      <formula>D552/C552&lt;1</formula>
    </cfRule>
  </conditionalFormatting>
  <conditionalFormatting sqref="E552">
    <cfRule type="cellIs" dxfId="11119" priority="572" operator="lessThan">
      <formula>0</formula>
    </cfRule>
  </conditionalFormatting>
  <conditionalFormatting sqref="E552">
    <cfRule type="expression" dxfId="11118" priority="570">
      <formula>E552/D552&gt;1</formula>
    </cfRule>
    <cfRule type="expression" dxfId="11117" priority="571">
      <formula>E552/D552&lt;1</formula>
    </cfRule>
  </conditionalFormatting>
  <conditionalFormatting sqref="F552">
    <cfRule type="cellIs" dxfId="11116" priority="569" operator="lessThan">
      <formula>0</formula>
    </cfRule>
  </conditionalFormatting>
  <conditionalFormatting sqref="F552">
    <cfRule type="expression" dxfId="11115" priority="567">
      <formula>F552/E552&gt;1</formula>
    </cfRule>
    <cfRule type="expression" dxfId="11114" priority="568">
      <formula>F552/E552&lt;1</formula>
    </cfRule>
  </conditionalFormatting>
  <conditionalFormatting sqref="G552">
    <cfRule type="cellIs" dxfId="11113" priority="566" operator="lessThan">
      <formula>0</formula>
    </cfRule>
  </conditionalFormatting>
  <conditionalFormatting sqref="G552">
    <cfRule type="expression" dxfId="11112" priority="564">
      <formula>G552/F552&gt;1</formula>
    </cfRule>
    <cfRule type="expression" dxfId="11111" priority="565">
      <formula>G552/F552&lt;1</formula>
    </cfRule>
  </conditionalFormatting>
  <conditionalFormatting sqref="H552">
    <cfRule type="cellIs" dxfId="11110" priority="563" operator="lessThan">
      <formula>0</formula>
    </cfRule>
  </conditionalFormatting>
  <conditionalFormatting sqref="H552">
    <cfRule type="expression" dxfId="11109" priority="561">
      <formula>H552/G552&gt;1</formula>
    </cfRule>
    <cfRule type="expression" dxfId="11108" priority="562">
      <formula>H552/G552&lt;1</formula>
    </cfRule>
  </conditionalFormatting>
  <conditionalFormatting sqref="B560">
    <cfRule type="cellIs" dxfId="11107" priority="560" operator="lessThan">
      <formula>0</formula>
    </cfRule>
  </conditionalFormatting>
  <conditionalFormatting sqref="B560">
    <cfRule type="expression" dxfId="11106" priority="558">
      <formula>B560/#REF!&gt;1</formula>
    </cfRule>
    <cfRule type="expression" dxfId="11105" priority="559">
      <formula>B560/#REF!&lt;1</formula>
    </cfRule>
  </conditionalFormatting>
  <conditionalFormatting sqref="C560">
    <cfRule type="cellIs" dxfId="11104" priority="557" operator="lessThan">
      <formula>0</formula>
    </cfRule>
  </conditionalFormatting>
  <conditionalFormatting sqref="C560">
    <cfRule type="expression" dxfId="11103" priority="555">
      <formula>C560/B560&gt;1</formula>
    </cfRule>
    <cfRule type="expression" dxfId="11102" priority="556">
      <formula>C560/B560&lt;1</formula>
    </cfRule>
  </conditionalFormatting>
  <conditionalFormatting sqref="D560">
    <cfRule type="cellIs" dxfId="11101" priority="554" operator="lessThan">
      <formula>0</formula>
    </cfRule>
  </conditionalFormatting>
  <conditionalFormatting sqref="D560">
    <cfRule type="expression" dxfId="11100" priority="552">
      <formula>D560/C560&gt;1</formula>
    </cfRule>
    <cfRule type="expression" dxfId="11099" priority="553">
      <formula>D560/C560&lt;1</formula>
    </cfRule>
  </conditionalFormatting>
  <conditionalFormatting sqref="E560">
    <cfRule type="cellIs" dxfId="11098" priority="551" operator="lessThan">
      <formula>0</formula>
    </cfRule>
  </conditionalFormatting>
  <conditionalFormatting sqref="E560">
    <cfRule type="expression" dxfId="11097" priority="549">
      <formula>E560/D560&gt;1</formula>
    </cfRule>
    <cfRule type="expression" dxfId="11096" priority="550">
      <formula>E560/D560&lt;1</formula>
    </cfRule>
  </conditionalFormatting>
  <conditionalFormatting sqref="F560">
    <cfRule type="cellIs" dxfId="11095" priority="548" operator="lessThan">
      <formula>0</formula>
    </cfRule>
  </conditionalFormatting>
  <conditionalFormatting sqref="F560">
    <cfRule type="expression" dxfId="11094" priority="546">
      <formula>F560/E560&gt;1</formula>
    </cfRule>
    <cfRule type="expression" dxfId="11093" priority="547">
      <formula>F560/E560&lt;1</formula>
    </cfRule>
  </conditionalFormatting>
  <conditionalFormatting sqref="G560">
    <cfRule type="cellIs" dxfId="11092" priority="545" operator="lessThan">
      <formula>0</formula>
    </cfRule>
  </conditionalFormatting>
  <conditionalFormatting sqref="G560">
    <cfRule type="expression" dxfId="11091" priority="543">
      <formula>G560/F560&gt;1</formula>
    </cfRule>
    <cfRule type="expression" dxfId="11090" priority="544">
      <formula>G560/F560&lt;1</formula>
    </cfRule>
  </conditionalFormatting>
  <conditionalFormatting sqref="H560">
    <cfRule type="cellIs" dxfId="11089" priority="542" operator="lessThan">
      <formula>0</formula>
    </cfRule>
  </conditionalFormatting>
  <conditionalFormatting sqref="H560">
    <cfRule type="expression" dxfId="11088" priority="540">
      <formula>H560/G560&gt;1</formula>
    </cfRule>
    <cfRule type="expression" dxfId="11087" priority="541">
      <formula>H560/G560&lt;1</formula>
    </cfRule>
  </conditionalFormatting>
  <conditionalFormatting sqref="O616:O619">
    <cfRule type="cellIs" dxfId="11086" priority="286" operator="lessThan">
      <formula>0</formula>
    </cfRule>
  </conditionalFormatting>
  <conditionalFormatting sqref="B589">
    <cfRule type="expression" dxfId="11085" priority="537">
      <formula>B589/#REF!&gt;1</formula>
    </cfRule>
    <cfRule type="expression" dxfId="11084" priority="538">
      <formula>B589/#REF!&lt;1</formula>
    </cfRule>
  </conditionalFormatting>
  <conditionalFormatting sqref="C589">
    <cfRule type="cellIs" dxfId="11083" priority="536" operator="lessThan">
      <formula>0</formula>
    </cfRule>
  </conditionalFormatting>
  <conditionalFormatting sqref="C589">
    <cfRule type="expression" dxfId="11082" priority="534">
      <formula>C589/B589&gt;1</formula>
    </cfRule>
    <cfRule type="expression" dxfId="11081" priority="535">
      <formula>C589/B589&lt;1</formula>
    </cfRule>
  </conditionalFormatting>
  <conditionalFormatting sqref="O605:O607">
    <cfRule type="cellIs" dxfId="11080" priority="280" operator="lessThan">
      <formula>0</formula>
    </cfRule>
  </conditionalFormatting>
  <conditionalFormatting sqref="D589">
    <cfRule type="expression" dxfId="11079" priority="531">
      <formula>D589/C589&gt;1</formula>
    </cfRule>
    <cfRule type="expression" dxfId="11078" priority="532">
      <formula>D589/C589&lt;1</formula>
    </cfRule>
  </conditionalFormatting>
  <conditionalFormatting sqref="E589">
    <cfRule type="cellIs" dxfId="11077" priority="530" operator="lessThan">
      <formula>0</formula>
    </cfRule>
  </conditionalFormatting>
  <conditionalFormatting sqref="E589">
    <cfRule type="expression" dxfId="11076" priority="528">
      <formula>E589/D589&gt;1</formula>
    </cfRule>
    <cfRule type="expression" dxfId="11075" priority="529">
      <formula>E589/D589&lt;1</formula>
    </cfRule>
  </conditionalFormatting>
  <conditionalFormatting sqref="F589">
    <cfRule type="cellIs" dxfId="11074" priority="527" operator="lessThan">
      <formula>0</formula>
    </cfRule>
  </conditionalFormatting>
  <conditionalFormatting sqref="F589">
    <cfRule type="expression" dxfId="11073" priority="525">
      <formula>F589/E589&gt;1</formula>
    </cfRule>
    <cfRule type="expression" dxfId="11072" priority="526">
      <formula>F589/E589&lt;1</formula>
    </cfRule>
  </conditionalFormatting>
  <conditionalFormatting sqref="O377">
    <cfRule type="cellIs" dxfId="11071" priority="271" operator="lessThan">
      <formula>0</formula>
    </cfRule>
  </conditionalFormatting>
  <conditionalFormatting sqref="G589">
    <cfRule type="expression" dxfId="11070" priority="522">
      <formula>G589/F589&gt;1</formula>
    </cfRule>
    <cfRule type="expression" dxfId="11069" priority="523">
      <formula>G589/F589&lt;1</formula>
    </cfRule>
  </conditionalFormatting>
  <conditionalFormatting sqref="O366">
    <cfRule type="cellIs" dxfId="11068" priority="268" operator="lessThan">
      <formula>0</formula>
    </cfRule>
  </conditionalFormatting>
  <conditionalFormatting sqref="H589">
    <cfRule type="expression" dxfId="11067" priority="519">
      <formula>H589/G589&gt;1</formula>
    </cfRule>
    <cfRule type="expression" dxfId="11066" priority="520">
      <formula>H589/G589&lt;1</formula>
    </cfRule>
  </conditionalFormatting>
  <conditionalFormatting sqref="N596">
    <cfRule type="cellIs" dxfId="11065" priority="518" operator="lessThan">
      <formula>0</formula>
    </cfRule>
  </conditionalFormatting>
  <conditionalFormatting sqref="O387">
    <cfRule type="cellIs" dxfId="11064" priority="263" operator="lessThan">
      <formula>0</formula>
    </cfRule>
  </conditionalFormatting>
  <conditionalFormatting sqref="O387">
    <cfRule type="cellIs" dxfId="11063" priority="264" operator="lessThan">
      <formula>0</formula>
    </cfRule>
  </conditionalFormatting>
  <conditionalFormatting sqref="O387">
    <cfRule type="cellIs" dxfId="11062" priority="261" operator="lessThan">
      <formula>0</formula>
    </cfRule>
  </conditionalFormatting>
  <conditionalFormatting sqref="O387">
    <cfRule type="cellIs" dxfId="11061" priority="262" operator="lessThan">
      <formula>0</formula>
    </cfRule>
  </conditionalFormatting>
  <conditionalFormatting sqref="N600">
    <cfRule type="cellIs" dxfId="11060" priority="517" operator="lessThan">
      <formula>0</formula>
    </cfRule>
  </conditionalFormatting>
  <conditionalFormatting sqref="N600">
    <cfRule type="cellIs" dxfId="11059" priority="516" operator="lessThan">
      <formula>0</formula>
    </cfRule>
  </conditionalFormatting>
  <conditionalFormatting sqref="P363">
    <cfRule type="cellIs" dxfId="11058" priority="515" operator="lessThan">
      <formula>0</formula>
    </cfRule>
  </conditionalFormatting>
  <conditionalFormatting sqref="P364:P365">
    <cfRule type="cellIs" dxfId="11057" priority="514" operator="lessThan">
      <formula>0</formula>
    </cfRule>
  </conditionalFormatting>
  <conditionalFormatting sqref="P461:P464">
    <cfRule type="cellIs" dxfId="11056" priority="513" operator="lessThan">
      <formula>0</formula>
    </cfRule>
  </conditionalFormatting>
  <conditionalFormatting sqref="P361">
    <cfRule type="cellIs" dxfId="11055" priority="512" operator="lessThan">
      <formula>0</formula>
    </cfRule>
  </conditionalFormatting>
  <conditionalFormatting sqref="P366:P367">
    <cfRule type="cellIs" dxfId="11054" priority="511" operator="lessThan">
      <formula>0</formula>
    </cfRule>
  </conditionalFormatting>
  <conditionalFormatting sqref="P369:P373">
    <cfRule type="cellIs" dxfId="11053" priority="510" operator="lessThan">
      <formula>0</formula>
    </cfRule>
  </conditionalFormatting>
  <conditionalFormatting sqref="P378:P379">
    <cfRule type="cellIs" dxfId="11052" priority="509" operator="lessThan">
      <formula>0</formula>
    </cfRule>
  </conditionalFormatting>
  <conditionalFormatting sqref="P384:P385">
    <cfRule type="cellIs" dxfId="11051" priority="508" operator="lessThan">
      <formula>0</formula>
    </cfRule>
  </conditionalFormatting>
  <conditionalFormatting sqref="P390:P391">
    <cfRule type="cellIs" dxfId="11050" priority="507" operator="lessThan">
      <formula>0</formula>
    </cfRule>
  </conditionalFormatting>
  <conditionalFormatting sqref="P396:P397">
    <cfRule type="cellIs" dxfId="11049" priority="506" operator="lessThan">
      <formula>0</formula>
    </cfRule>
  </conditionalFormatting>
  <conditionalFormatting sqref="P402">
    <cfRule type="cellIs" dxfId="11048" priority="505" operator="lessThan">
      <formula>0</formula>
    </cfRule>
  </conditionalFormatting>
  <conditionalFormatting sqref="P408:P409">
    <cfRule type="cellIs" dxfId="11047" priority="504" operator="lessThan">
      <formula>0</formula>
    </cfRule>
  </conditionalFormatting>
  <conditionalFormatting sqref="P414:P415">
    <cfRule type="cellIs" dxfId="11046" priority="503" operator="lessThan">
      <formula>0</formula>
    </cfRule>
  </conditionalFormatting>
  <conditionalFormatting sqref="P420:P421">
    <cfRule type="cellIs" dxfId="11045" priority="502" operator="lessThan">
      <formula>0</formula>
    </cfRule>
  </conditionalFormatting>
  <conditionalFormatting sqref="P426:P427">
    <cfRule type="cellIs" dxfId="11044" priority="501" operator="lessThan">
      <formula>0</formula>
    </cfRule>
  </conditionalFormatting>
  <conditionalFormatting sqref="P432:P433">
    <cfRule type="cellIs" dxfId="11043" priority="500" operator="lessThan">
      <formula>0</formula>
    </cfRule>
  </conditionalFormatting>
  <conditionalFormatting sqref="P438:P439">
    <cfRule type="cellIs" dxfId="11042" priority="499" operator="lessThan">
      <formula>0</formula>
    </cfRule>
  </conditionalFormatting>
  <conditionalFormatting sqref="P444:P445">
    <cfRule type="cellIs" dxfId="11041" priority="498" operator="lessThan">
      <formula>0</formula>
    </cfRule>
  </conditionalFormatting>
  <conditionalFormatting sqref="P451:P452">
    <cfRule type="cellIs" dxfId="11040" priority="497" operator="lessThan">
      <formula>0</formula>
    </cfRule>
  </conditionalFormatting>
  <conditionalFormatting sqref="P457:P458">
    <cfRule type="cellIs" dxfId="11039" priority="496" operator="lessThan">
      <formula>0</formula>
    </cfRule>
  </conditionalFormatting>
  <conditionalFormatting sqref="P465">
    <cfRule type="cellIs" dxfId="11038" priority="495" operator="lessThan">
      <formula>0</formula>
    </cfRule>
  </conditionalFormatting>
  <conditionalFormatting sqref="P472">
    <cfRule type="cellIs" dxfId="11037" priority="494" operator="lessThan">
      <formula>0</formula>
    </cfRule>
  </conditionalFormatting>
  <conditionalFormatting sqref="P503:P504">
    <cfRule type="cellIs" dxfId="11036" priority="493" operator="lessThan">
      <formula>0</formula>
    </cfRule>
  </conditionalFormatting>
  <conditionalFormatting sqref="P511:P512">
    <cfRule type="cellIs" dxfId="11035" priority="492" operator="lessThan">
      <formula>0</formula>
    </cfRule>
  </conditionalFormatting>
  <conditionalFormatting sqref="P520:P521">
    <cfRule type="cellIs" dxfId="11034" priority="491" operator="lessThan">
      <formula>0</formula>
    </cfRule>
  </conditionalFormatting>
  <conditionalFormatting sqref="P528:P529">
    <cfRule type="cellIs" dxfId="11033" priority="490" operator="lessThan">
      <formula>0</formula>
    </cfRule>
  </conditionalFormatting>
  <conditionalFormatting sqref="P544:P545">
    <cfRule type="cellIs" dxfId="11032" priority="489" operator="lessThan">
      <formula>0</formula>
    </cfRule>
  </conditionalFormatting>
  <conditionalFormatting sqref="P536:P537">
    <cfRule type="cellIs" dxfId="11031" priority="488" operator="lessThan">
      <formula>0</formula>
    </cfRule>
  </conditionalFormatting>
  <conditionalFormatting sqref="P551:P552">
    <cfRule type="cellIs" dxfId="11030" priority="487" operator="lessThan">
      <formula>0</formula>
    </cfRule>
  </conditionalFormatting>
  <conditionalFormatting sqref="P559:P560">
    <cfRule type="cellIs" dxfId="11029" priority="486" operator="lessThan">
      <formula>0</formula>
    </cfRule>
  </conditionalFormatting>
  <conditionalFormatting sqref="P567:P568">
    <cfRule type="cellIs" dxfId="11028" priority="485" operator="lessThan">
      <formula>0</formula>
    </cfRule>
  </conditionalFormatting>
  <conditionalFormatting sqref="P574:P575">
    <cfRule type="cellIs" dxfId="11027" priority="484" operator="lessThan">
      <formula>0</formula>
    </cfRule>
  </conditionalFormatting>
  <conditionalFormatting sqref="P581:P582">
    <cfRule type="cellIs" dxfId="11026" priority="483" operator="lessThan">
      <formula>0</formula>
    </cfRule>
  </conditionalFormatting>
  <conditionalFormatting sqref="P588:P589">
    <cfRule type="cellIs" dxfId="11025" priority="482" operator="lessThan">
      <formula>0</formula>
    </cfRule>
  </conditionalFormatting>
  <conditionalFormatting sqref="P596:P597">
    <cfRule type="cellIs" dxfId="11024" priority="481" operator="lessThan">
      <formula>0</formula>
    </cfRule>
  </conditionalFormatting>
  <conditionalFormatting sqref="P603">
    <cfRule type="cellIs" dxfId="11023" priority="480" operator="lessThan">
      <formula>0</formula>
    </cfRule>
  </conditionalFormatting>
  <conditionalFormatting sqref="P608">
    <cfRule type="cellIs" dxfId="11022" priority="479" operator="lessThan">
      <formula>0</formula>
    </cfRule>
  </conditionalFormatting>
  <conditionalFormatting sqref="O405">
    <cfRule type="cellIs" dxfId="11021" priority="221" operator="lessThan">
      <formula>0</formula>
    </cfRule>
  </conditionalFormatting>
  <conditionalFormatting sqref="P632:P634">
    <cfRule type="cellIs" dxfId="11020" priority="478" operator="lessThan">
      <formula>0</formula>
    </cfRule>
  </conditionalFormatting>
  <conditionalFormatting sqref="I710:N710 P708:Q711">
    <cfRule type="cellIs" dxfId="11019" priority="472" operator="lessThan">
      <formula>0</formula>
    </cfRule>
  </conditionalFormatting>
  <conditionalFormatting sqref="P636:P637 P641:P645">
    <cfRule type="cellIs" dxfId="11018" priority="477" operator="lessThan">
      <formula>0</formula>
    </cfRule>
  </conditionalFormatting>
  <conditionalFormatting sqref="P648">
    <cfRule type="cellIs" dxfId="11017" priority="476" operator="lessThan">
      <formula>0</formula>
    </cfRule>
  </conditionalFormatting>
  <conditionalFormatting sqref="P649">
    <cfRule type="cellIs" dxfId="11016" priority="475" operator="lessThan">
      <formula>0</formula>
    </cfRule>
  </conditionalFormatting>
  <conditionalFormatting sqref="P651">
    <cfRule type="cellIs" dxfId="11015" priority="474" operator="lessThan">
      <formula>0</formula>
    </cfRule>
  </conditionalFormatting>
  <conditionalFormatting sqref="P652">
    <cfRule type="cellIs" dxfId="11014" priority="473" operator="lessThan">
      <formula>0</formula>
    </cfRule>
  </conditionalFormatting>
  <conditionalFormatting sqref="D654:N654 D651:N651 D648:N649 D632:N634">
    <cfRule type="expression" dxfId="11013" priority="445">
      <formula>D632/C632&gt;1</formula>
    </cfRule>
    <cfRule type="expression" dxfId="11012" priority="446">
      <formula>D632/C632&lt;1</formula>
    </cfRule>
  </conditionalFormatting>
  <conditionalFormatting sqref="C507:C510">
    <cfRule type="cellIs" dxfId="11011" priority="471" operator="lessThan">
      <formula>0</formula>
    </cfRule>
  </conditionalFormatting>
  <conditionalFormatting sqref="C507:C510">
    <cfRule type="expression" dxfId="11010" priority="469">
      <formula>C507/B507&gt;1</formula>
    </cfRule>
    <cfRule type="expression" dxfId="11009" priority="470">
      <formula>C507/B507&lt;1</formula>
    </cfRule>
  </conditionalFormatting>
  <conditionalFormatting sqref="D507:N510">
    <cfRule type="cellIs" dxfId="11008" priority="468" operator="lessThan">
      <formula>0</formula>
    </cfRule>
  </conditionalFormatting>
  <conditionalFormatting sqref="D507:N510">
    <cfRule type="expression" dxfId="11007" priority="466">
      <formula>D507/C507&gt;1</formula>
    </cfRule>
    <cfRule type="expression" dxfId="11006" priority="467">
      <formula>D507/C507&lt;1</formula>
    </cfRule>
  </conditionalFormatting>
  <conditionalFormatting sqref="B507:B510">
    <cfRule type="cellIs" dxfId="11005" priority="465" operator="lessThan">
      <formula>0</formula>
    </cfRule>
  </conditionalFormatting>
  <conditionalFormatting sqref="B507:B510">
    <cfRule type="expression" dxfId="11004" priority="463">
      <formula>B507/#REF!&gt;1</formula>
    </cfRule>
    <cfRule type="expression" dxfId="11003" priority="464">
      <formula>B507/#REF!&lt;1</formula>
    </cfRule>
  </conditionalFormatting>
  <conditionalFormatting sqref="J588:N588 J574:N574 J559:N559 J551:N551">
    <cfRule type="cellIs" dxfId="11002" priority="462" operator="lessThan">
      <formula>0</formula>
    </cfRule>
  </conditionalFormatting>
  <conditionalFormatting sqref="C588:I588 C584:C587 C574:I574 C570:C573 C559:I559 C555:C558 C551:I551 C547:C550">
    <cfRule type="cellIs" dxfId="11001" priority="461" operator="lessThan">
      <formula>0</formula>
    </cfRule>
  </conditionalFormatting>
  <conditionalFormatting sqref="C588:M588 C574:M574 C559:M559 C551:M551">
    <cfRule type="cellIs" dxfId="11000" priority="460" operator="lessThan">
      <formula>0</formula>
    </cfRule>
  </conditionalFormatting>
  <conditionalFormatting sqref="C584:C587 C570:C573 C555:C558 C547:C550">
    <cfRule type="expression" dxfId="10999" priority="458">
      <formula>C547/B547&gt;1</formula>
    </cfRule>
    <cfRule type="expression" dxfId="10998" priority="459">
      <formula>C547/B547&lt;1</formula>
    </cfRule>
  </conditionalFormatting>
  <conditionalFormatting sqref="D584:N587 D570:N573 D555:N558 D547:N550">
    <cfRule type="cellIs" dxfId="10997" priority="457" operator="lessThan">
      <formula>0</formula>
    </cfRule>
  </conditionalFormatting>
  <conditionalFormatting sqref="D584:N587 D570:N573 D555:N558 D547:N550">
    <cfRule type="expression" dxfId="10996" priority="455">
      <formula>D547/C547&gt;1</formula>
    </cfRule>
    <cfRule type="expression" dxfId="10995" priority="456">
      <formula>D547/C547&lt;1</formula>
    </cfRule>
  </conditionalFormatting>
  <conditionalFormatting sqref="C588:N588 C574:N574 C559:N559 C551:N551">
    <cfRule type="cellIs" dxfId="10994" priority="454" operator="lessThan">
      <formula>0</formula>
    </cfRule>
  </conditionalFormatting>
  <conditionalFormatting sqref="C588:N588 C574:N574 C559:N559 C551:N551">
    <cfRule type="expression" dxfId="10993" priority="452">
      <formula>C551/B551&gt;1</formula>
    </cfRule>
    <cfRule type="expression" dxfId="10992" priority="453">
      <formula>C551/B551&lt;1</formula>
    </cfRule>
  </conditionalFormatting>
  <conditionalFormatting sqref="B654 B651 B648:B649 B632:B634 B641:B645">
    <cfRule type="cellIs" dxfId="10991" priority="451" operator="lessThan">
      <formula>0</formula>
    </cfRule>
  </conditionalFormatting>
  <conditionalFormatting sqref="C654 C651 C648:C649 C632:C634">
    <cfRule type="cellIs" dxfId="10990" priority="450" operator="lessThan">
      <formula>0</formula>
    </cfRule>
  </conditionalFormatting>
  <conditionalFormatting sqref="C654 C651 C648:C649 C632:C634">
    <cfRule type="expression" dxfId="10989" priority="448">
      <formula>C632/B632&gt;1</formula>
    </cfRule>
    <cfRule type="expression" dxfId="10988" priority="449">
      <formula>C632/B632&lt;1</formula>
    </cfRule>
  </conditionalFormatting>
  <conditionalFormatting sqref="D654:N654 D651:N651 D648:N649 D632:N634">
    <cfRule type="cellIs" dxfId="10987" priority="447" operator="lessThan">
      <formula>0</formula>
    </cfRule>
  </conditionalFormatting>
  <conditionalFormatting sqref="B504:N504 B537 B568 B597">
    <cfRule type="expression" dxfId="10986" priority="1217">
      <formula>B504/#REF!&gt;1</formula>
    </cfRule>
    <cfRule type="expression" dxfId="10985" priority="1218">
      <formula>B504/#REF!&lt;1</formula>
    </cfRule>
  </conditionalFormatting>
  <conditionalFormatting sqref="C465">
    <cfRule type="cellIs" dxfId="10984" priority="444" operator="lessThan">
      <formula>0</formula>
    </cfRule>
  </conditionalFormatting>
  <conditionalFormatting sqref="C465">
    <cfRule type="expression" dxfId="10983" priority="442">
      <formula>C465/B465&gt;1</formula>
    </cfRule>
    <cfRule type="expression" dxfId="10982" priority="443">
      <formula>C465/B465&lt;1</formula>
    </cfRule>
  </conditionalFormatting>
  <conditionalFormatting sqref="D465:N465">
    <cfRule type="cellIs" dxfId="10981" priority="441" operator="lessThan">
      <formula>0</formula>
    </cfRule>
  </conditionalFormatting>
  <conditionalFormatting sqref="D465:N465">
    <cfRule type="expression" dxfId="10980" priority="439">
      <formula>D465/C465&gt;1</formula>
    </cfRule>
    <cfRule type="expression" dxfId="10979" priority="440">
      <formula>D465/C465&lt;1</formula>
    </cfRule>
  </conditionalFormatting>
  <conditionalFormatting sqref="B465">
    <cfRule type="cellIs" dxfId="10978" priority="438" operator="lessThan">
      <formula>0</formula>
    </cfRule>
  </conditionalFormatting>
  <conditionalFormatting sqref="B465">
    <cfRule type="expression" dxfId="10977" priority="436">
      <formula>B465/#REF!&gt;1</formula>
    </cfRule>
    <cfRule type="expression" dxfId="10976" priority="437">
      <formula>B465/#REF!&lt;1</formula>
    </cfRule>
  </conditionalFormatting>
  <conditionalFormatting sqref="C511">
    <cfRule type="cellIs" dxfId="10975" priority="435" operator="lessThan">
      <formula>0</formula>
    </cfRule>
  </conditionalFormatting>
  <conditionalFormatting sqref="D511:N511">
    <cfRule type="cellIs" dxfId="10974" priority="432" operator="lessThan">
      <formula>0</formula>
    </cfRule>
  </conditionalFormatting>
  <conditionalFormatting sqref="C511">
    <cfRule type="expression" dxfId="10973" priority="433">
      <formula>C511/B511&gt;1</formula>
    </cfRule>
    <cfRule type="expression" dxfId="10972" priority="434">
      <formula>C511/B511&lt;1</formula>
    </cfRule>
  </conditionalFormatting>
  <conditionalFormatting sqref="D511:N511">
    <cfRule type="expression" dxfId="10971" priority="430">
      <formula>D511/C511&gt;1</formula>
    </cfRule>
    <cfRule type="expression" dxfId="10970" priority="431">
      <formula>D511/C511&lt;1</formula>
    </cfRule>
  </conditionalFormatting>
  <conditionalFormatting sqref="B511">
    <cfRule type="cellIs" dxfId="10969" priority="429" operator="lessThan">
      <formula>0</formula>
    </cfRule>
  </conditionalFormatting>
  <conditionalFormatting sqref="B511">
    <cfRule type="expression" dxfId="10968" priority="427">
      <formula>B511/#REF!&gt;1</formula>
    </cfRule>
    <cfRule type="expression" dxfId="10967" priority="428">
      <formula>B511/#REF!&lt;1</formula>
    </cfRule>
  </conditionalFormatting>
  <conditionalFormatting sqref="B529 B521">
    <cfRule type="cellIs" dxfId="10966" priority="426" operator="lessThan">
      <formula>0</formula>
    </cfRule>
  </conditionalFormatting>
  <conditionalFormatting sqref="B529 B521">
    <cfRule type="expression" dxfId="10965" priority="424">
      <formula>B521/#REF!&gt;1</formula>
    </cfRule>
    <cfRule type="expression" dxfId="10964" priority="425">
      <formula>B521/#REF!&lt;1</formula>
    </cfRule>
  </conditionalFormatting>
  <conditionalFormatting sqref="C521">
    <cfRule type="cellIs" dxfId="10963" priority="423" operator="lessThan">
      <formula>0</formula>
    </cfRule>
  </conditionalFormatting>
  <conditionalFormatting sqref="C521 B636:O637">
    <cfRule type="expression" dxfId="10962" priority="421">
      <formula>B521/A521&gt;1</formula>
    </cfRule>
    <cfRule type="expression" dxfId="10961" priority="422">
      <formula>B521/A521&lt;1</formula>
    </cfRule>
  </conditionalFormatting>
  <conditionalFormatting sqref="C603:N603">
    <cfRule type="expression" dxfId="10960" priority="380">
      <formula>C603/B603&gt;1</formula>
    </cfRule>
    <cfRule type="expression" dxfId="10959" priority="381">
      <formula>C603/B603&lt;1</formula>
    </cfRule>
  </conditionalFormatting>
  <conditionalFormatting sqref="I552:N552">
    <cfRule type="expression" dxfId="10958" priority="406">
      <formula>I552/H552&gt;1</formula>
    </cfRule>
    <cfRule type="expression" dxfId="10957" priority="407">
      <formula>I552/H552&lt;1</formula>
    </cfRule>
  </conditionalFormatting>
  <conditionalFormatting sqref="I560:N560">
    <cfRule type="expression" dxfId="10956" priority="403">
      <formula>I560/H560&gt;1</formula>
    </cfRule>
    <cfRule type="expression" dxfId="10955" priority="404">
      <formula>I560/H560&lt;1</formula>
    </cfRule>
  </conditionalFormatting>
  <conditionalFormatting sqref="B575:N575">
    <cfRule type="cellIs" dxfId="10954" priority="402" operator="lessThan">
      <formula>0</formula>
    </cfRule>
  </conditionalFormatting>
  <conditionalFormatting sqref="B575:N575">
    <cfRule type="expression" dxfId="10953" priority="400">
      <formula>B575/A575&gt;1</formula>
    </cfRule>
    <cfRule type="expression" dxfId="10952" priority="401">
      <formula>B575/A575&lt;1</formula>
    </cfRule>
  </conditionalFormatting>
  <conditionalFormatting sqref="B589:N589">
    <cfRule type="cellIs" dxfId="10951" priority="399" operator="lessThan">
      <formula>0</formula>
    </cfRule>
  </conditionalFormatting>
  <conditionalFormatting sqref="B589:N589">
    <cfRule type="expression" dxfId="10950" priority="397">
      <formula>B589/A589&gt;1</formula>
    </cfRule>
    <cfRule type="expression" dxfId="10949" priority="398">
      <formula>B589/A589&lt;1</formula>
    </cfRule>
  </conditionalFormatting>
  <conditionalFormatting sqref="N608">
    <cfRule type="cellIs" dxfId="10948" priority="373" operator="lessThan">
      <formula>0</formula>
    </cfRule>
  </conditionalFormatting>
  <conditionalFormatting sqref="D521:N521">
    <cfRule type="cellIs" dxfId="10947" priority="420" operator="lessThan">
      <formula>0</formula>
    </cfRule>
  </conditionalFormatting>
  <conditionalFormatting sqref="D521:N521">
    <cfRule type="expression" dxfId="10946" priority="418">
      <formula>D521/C521&gt;1</formula>
    </cfRule>
    <cfRule type="expression" dxfId="10945" priority="419">
      <formula>D521/C521&lt;1</formula>
    </cfRule>
  </conditionalFormatting>
  <conditionalFormatting sqref="C529:N529">
    <cfRule type="cellIs" dxfId="10944" priority="417" operator="lessThan">
      <formula>0</formula>
    </cfRule>
  </conditionalFormatting>
  <conditionalFormatting sqref="C529:N529">
    <cfRule type="expression" dxfId="10943" priority="415">
      <formula>C529/B529&gt;1</formula>
    </cfRule>
    <cfRule type="expression" dxfId="10942" priority="416">
      <formula>C529/B529&lt;1</formula>
    </cfRule>
  </conditionalFormatting>
  <conditionalFormatting sqref="C582:N582">
    <cfRule type="expression" dxfId="10941" priority="391">
      <formula>C582/B582&gt;1</formula>
    </cfRule>
    <cfRule type="expression" dxfId="10940" priority="392">
      <formula>C582/B582&lt;1</formula>
    </cfRule>
  </conditionalFormatting>
  <conditionalFormatting sqref="C537:N537">
    <cfRule type="expression" dxfId="10939" priority="412">
      <formula>C537/B537&gt;1</formula>
    </cfRule>
    <cfRule type="expression" dxfId="10938" priority="413">
      <formula>C537/B537&lt;1</formula>
    </cfRule>
  </conditionalFormatting>
  <conditionalFormatting sqref="C568:N568">
    <cfRule type="expression" dxfId="10937" priority="409">
      <formula>C568/B568&gt;1</formula>
    </cfRule>
    <cfRule type="expression" dxfId="10936" priority="410">
      <formula>C568/B568&lt;1</formula>
    </cfRule>
  </conditionalFormatting>
  <conditionalFormatting sqref="C608:M608">
    <cfRule type="expression" dxfId="10935" priority="375">
      <formula>C608/B608&gt;1</formula>
    </cfRule>
    <cfRule type="expression" dxfId="10934" priority="376">
      <formula>C608/B608&lt;1</formula>
    </cfRule>
  </conditionalFormatting>
  <conditionalFormatting sqref="N608">
    <cfRule type="expression" dxfId="10933" priority="370">
      <formula>N608/M608&gt;1</formula>
    </cfRule>
    <cfRule type="expression" dxfId="10932" priority="371">
      <formula>N608/M608&lt;1</formula>
    </cfRule>
  </conditionalFormatting>
  <conditionalFormatting sqref="C608:M608">
    <cfRule type="cellIs" dxfId="10931" priority="379" operator="lessThan">
      <formula>0</formula>
    </cfRule>
  </conditionalFormatting>
  <conditionalFormatting sqref="C608:M608">
    <cfRule type="cellIs" dxfId="10930" priority="378" operator="lessThan">
      <formula>0</formula>
    </cfRule>
  </conditionalFormatting>
  <conditionalFormatting sqref="B582">
    <cfRule type="cellIs" dxfId="10929" priority="394" operator="lessThan">
      <formula>0</formula>
    </cfRule>
  </conditionalFormatting>
  <conditionalFormatting sqref="B582">
    <cfRule type="expression" dxfId="10928" priority="395">
      <formula>B582/#REF!&gt;1</formula>
    </cfRule>
    <cfRule type="expression" dxfId="10927" priority="396">
      <formula>B582/#REF!&lt;1</formula>
    </cfRule>
  </conditionalFormatting>
  <conditionalFormatting sqref="C582:N582">
    <cfRule type="cellIs" dxfId="10926" priority="393" operator="lessThan">
      <formula>0</formula>
    </cfRule>
  </conditionalFormatting>
  <conditionalFormatting sqref="C597:N597">
    <cfRule type="expression" dxfId="10925" priority="385">
      <formula>C597/B597&gt;1</formula>
    </cfRule>
    <cfRule type="expression" dxfId="10924" priority="386">
      <formula>C597/B597&lt;1</formula>
    </cfRule>
  </conditionalFormatting>
  <conditionalFormatting sqref="N608">
    <cfRule type="cellIs" dxfId="10923" priority="374" operator="lessThan">
      <formula>0</formula>
    </cfRule>
  </conditionalFormatting>
  <conditionalFormatting sqref="C608:M608">
    <cfRule type="cellIs" dxfId="10922" priority="377" operator="lessThan">
      <formula>0</formula>
    </cfRule>
  </conditionalFormatting>
  <conditionalFormatting sqref="N608">
    <cfRule type="cellIs" dxfId="10921" priority="372" operator="lessThan">
      <formula>0</formula>
    </cfRule>
  </conditionalFormatting>
  <conditionalFormatting sqref="B676:N679">
    <cfRule type="cellIs" dxfId="10920" priority="369" operator="lessThan">
      <formula>0</formula>
    </cfRule>
  </conditionalFormatting>
  <conditionalFormatting sqref="I678:N678 P676:Q679">
    <cfRule type="cellIs" dxfId="10919" priority="368" operator="lessThan">
      <formula>0</formula>
    </cfRule>
  </conditionalFormatting>
  <conditionalFormatting sqref="B680:N683">
    <cfRule type="cellIs" dxfId="10918" priority="367" operator="lessThan">
      <formula>0</formula>
    </cfRule>
  </conditionalFormatting>
  <conditionalFormatting sqref="I682:N682 P680:Q683">
    <cfRule type="cellIs" dxfId="10917" priority="366" operator="lessThan">
      <formula>0</formula>
    </cfRule>
  </conditionalFormatting>
  <conditionalFormatting sqref="B684:N687">
    <cfRule type="cellIs" dxfId="10916" priority="365" operator="lessThan">
      <formula>0</formula>
    </cfRule>
  </conditionalFormatting>
  <conditionalFormatting sqref="I686:N686 P684:Q687">
    <cfRule type="cellIs" dxfId="10915" priority="364" operator="lessThan">
      <formula>0</formula>
    </cfRule>
  </conditionalFormatting>
  <conditionalFormatting sqref="B688:N691">
    <cfRule type="cellIs" dxfId="10914" priority="363" operator="lessThan">
      <formula>0</formula>
    </cfRule>
  </conditionalFormatting>
  <conditionalFormatting sqref="I690:N690 P688:Q691">
    <cfRule type="cellIs" dxfId="10913" priority="362" operator="lessThan">
      <formula>0</formula>
    </cfRule>
  </conditionalFormatting>
  <conditionalFormatting sqref="B692:N695 O694">
    <cfRule type="cellIs" dxfId="10912" priority="361" operator="lessThan">
      <formula>0</formula>
    </cfRule>
  </conditionalFormatting>
  <conditionalFormatting sqref="P692:Q695 I694:O694">
    <cfRule type="cellIs" dxfId="10911" priority="360" operator="lessThan">
      <formula>0</formula>
    </cfRule>
  </conditionalFormatting>
  <conditionalFormatting sqref="B696:N699">
    <cfRule type="cellIs" dxfId="10910" priority="359" operator="lessThan">
      <formula>0</formula>
    </cfRule>
  </conditionalFormatting>
  <conditionalFormatting sqref="I698:N698 P696:Q699">
    <cfRule type="cellIs" dxfId="10909" priority="358" operator="lessThan">
      <formula>0</formula>
    </cfRule>
  </conditionalFormatting>
  <conditionalFormatting sqref="B700:N703">
    <cfRule type="cellIs" dxfId="10908" priority="357" operator="lessThan">
      <formula>0</formula>
    </cfRule>
  </conditionalFormatting>
  <conditionalFormatting sqref="I702:N702 P700:Q703">
    <cfRule type="cellIs" dxfId="10907" priority="356" operator="lessThan">
      <formula>0</formula>
    </cfRule>
  </conditionalFormatting>
  <conditionalFormatting sqref="B704:N707">
    <cfRule type="cellIs" dxfId="10906" priority="355" operator="lessThan">
      <formula>0</formula>
    </cfRule>
  </conditionalFormatting>
  <conditionalFormatting sqref="I706:N706 P704:Q707">
    <cfRule type="cellIs" dxfId="10905" priority="354" operator="lessThan">
      <formula>0</formula>
    </cfRule>
  </conditionalFormatting>
  <conditionalFormatting sqref="B712:N715">
    <cfRule type="cellIs" dxfId="10904" priority="353" operator="lessThan">
      <formula>0</formula>
    </cfRule>
  </conditionalFormatting>
  <conditionalFormatting sqref="I714:N714 P712:Q715">
    <cfRule type="cellIs" dxfId="10903" priority="352" operator="lessThan">
      <formula>0</formula>
    </cfRule>
  </conditionalFormatting>
  <conditionalFormatting sqref="B716:N719">
    <cfRule type="cellIs" dxfId="10902" priority="351" operator="lessThan">
      <formula>0</formula>
    </cfRule>
  </conditionalFormatting>
  <conditionalFormatting sqref="I718:N718 P716:Q719">
    <cfRule type="cellIs" dxfId="10901" priority="350" operator="lessThan">
      <formula>0</formula>
    </cfRule>
  </conditionalFormatting>
  <conditionalFormatting sqref="P654">
    <cfRule type="cellIs" dxfId="10900" priority="349" operator="lessThan">
      <formula>0</formula>
    </cfRule>
  </conditionalFormatting>
  <conditionalFormatting sqref="Q466">
    <cfRule type="cellIs" dxfId="10899" priority="348" operator="lessThan">
      <formula>0</formula>
    </cfRule>
  </conditionalFormatting>
  <conditionalFormatting sqref="P466">
    <cfRule type="cellIs" dxfId="10898" priority="347" operator="lessThan">
      <formula>0</formula>
    </cfRule>
  </conditionalFormatting>
  <conditionalFormatting sqref="B466:N466">
    <cfRule type="cellIs" dxfId="10897" priority="346" operator="lessThan">
      <formula>0</formula>
    </cfRule>
  </conditionalFormatting>
  <conditionalFormatting sqref="B505:N505">
    <cfRule type="cellIs" dxfId="10896" priority="343" operator="lessThan">
      <formula>0</formula>
    </cfRule>
  </conditionalFormatting>
  <conditionalFormatting sqref="B513:N513">
    <cfRule type="cellIs" dxfId="10895" priority="340" operator="lessThan">
      <formula>0</formula>
    </cfRule>
  </conditionalFormatting>
  <conditionalFormatting sqref="B522:N522">
    <cfRule type="cellIs" dxfId="10894" priority="337" operator="lessThan">
      <formula>0</formula>
    </cfRule>
  </conditionalFormatting>
  <conditionalFormatting sqref="B530:N530">
    <cfRule type="cellIs" dxfId="10893" priority="334" operator="lessThan">
      <formula>0</formula>
    </cfRule>
  </conditionalFormatting>
  <conditionalFormatting sqref="B538:N538">
    <cfRule type="cellIs" dxfId="10892" priority="331" operator="lessThan">
      <formula>0</formula>
    </cfRule>
  </conditionalFormatting>
  <conditionalFormatting sqref="B553:N553">
    <cfRule type="cellIs" dxfId="10891" priority="328" operator="lessThan">
      <formula>0</formula>
    </cfRule>
  </conditionalFormatting>
  <conditionalFormatting sqref="B561:N561">
    <cfRule type="cellIs" dxfId="10890" priority="325" operator="lessThan">
      <formula>0</formula>
    </cfRule>
  </conditionalFormatting>
  <conditionalFormatting sqref="B590:N590">
    <cfRule type="cellIs" dxfId="10889" priority="322" operator="lessThan">
      <formula>0</formula>
    </cfRule>
  </conditionalFormatting>
  <conditionalFormatting sqref="O608">
    <cfRule type="cellIs" dxfId="10888" priority="55" operator="lessThan">
      <formula>0</formula>
    </cfRule>
  </conditionalFormatting>
  <conditionalFormatting sqref="O608">
    <cfRule type="cellIs" dxfId="10887" priority="56" operator="lessThan">
      <formula>0</formula>
    </cfRule>
  </conditionalFormatting>
  <conditionalFormatting sqref="O603">
    <cfRule type="cellIs" dxfId="10886" priority="59" operator="lessThan">
      <formula>0</formula>
    </cfRule>
  </conditionalFormatting>
  <conditionalFormatting sqref="O603">
    <cfRule type="cellIs" dxfId="10885" priority="60" operator="lessThan">
      <formula>0</formula>
    </cfRule>
  </conditionalFormatting>
  <conditionalFormatting sqref="O603">
    <cfRule type="cellIs" dxfId="10884" priority="61" operator="lessThan">
      <formula>0</formula>
    </cfRule>
  </conditionalFormatting>
  <conditionalFormatting sqref="O608">
    <cfRule type="cellIs" dxfId="10883" priority="54" operator="lessThan">
      <formula>0</formula>
    </cfRule>
  </conditionalFormatting>
  <conditionalFormatting sqref="P491:Q491">
    <cfRule type="cellIs" dxfId="10882" priority="321" operator="lessThan">
      <formula>0</formula>
    </cfRule>
  </conditionalFormatting>
  <conditionalFormatting sqref="Q492:Q496">
    <cfRule type="cellIs" dxfId="10881" priority="320" operator="lessThan">
      <formula>0</formula>
    </cfRule>
  </conditionalFormatting>
  <conditionalFormatting sqref="P492:P495">
    <cfRule type="cellIs" dxfId="10880" priority="319" operator="lessThan">
      <formula>0</formula>
    </cfRule>
  </conditionalFormatting>
  <conditionalFormatting sqref="P496">
    <cfRule type="cellIs" dxfId="10879" priority="318" operator="lessThan">
      <formula>0</formula>
    </cfRule>
  </conditionalFormatting>
  <conditionalFormatting sqref="P473:Q473 B473">
    <cfRule type="cellIs" dxfId="10878" priority="317" operator="lessThan">
      <formula>0</formula>
    </cfRule>
  </conditionalFormatting>
  <conditionalFormatting sqref="Q474:Q478">
    <cfRule type="cellIs" dxfId="10877" priority="316" operator="lessThan">
      <formula>0</formula>
    </cfRule>
  </conditionalFormatting>
  <conditionalFormatting sqref="P474:P477">
    <cfRule type="cellIs" dxfId="10876" priority="315" operator="lessThan">
      <formula>0</formula>
    </cfRule>
  </conditionalFormatting>
  <conditionalFormatting sqref="P478">
    <cfRule type="cellIs" dxfId="10875" priority="314" operator="lessThan">
      <formula>0</formula>
    </cfRule>
  </conditionalFormatting>
  <conditionalFormatting sqref="P479:Q479 B479">
    <cfRule type="cellIs" dxfId="10874" priority="313" operator="lessThan">
      <formula>0</formula>
    </cfRule>
  </conditionalFormatting>
  <conditionalFormatting sqref="Q480:Q484">
    <cfRule type="cellIs" dxfId="10873" priority="312" operator="lessThan">
      <formula>0</formula>
    </cfRule>
  </conditionalFormatting>
  <conditionalFormatting sqref="P480:P483">
    <cfRule type="cellIs" dxfId="10872" priority="311" operator="lessThan">
      <formula>0</formula>
    </cfRule>
  </conditionalFormatting>
  <conditionalFormatting sqref="P484">
    <cfRule type="cellIs" dxfId="10871" priority="310" operator="lessThan">
      <formula>0</formula>
    </cfRule>
  </conditionalFormatting>
  <conditionalFormatting sqref="P485:Q485 B485">
    <cfRule type="cellIs" dxfId="10870" priority="309" operator="lessThan">
      <formula>0</formula>
    </cfRule>
  </conditionalFormatting>
  <conditionalFormatting sqref="Q486:Q490">
    <cfRule type="cellIs" dxfId="10869" priority="308" operator="lessThan">
      <formula>0</formula>
    </cfRule>
  </conditionalFormatting>
  <conditionalFormatting sqref="P486:P489">
    <cfRule type="cellIs" dxfId="10868" priority="307" operator="lessThan">
      <formula>0</formula>
    </cfRule>
  </conditionalFormatting>
  <conditionalFormatting sqref="P490">
    <cfRule type="cellIs" dxfId="10867" priority="30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10866" priority="300" operator="lessThan">
      <formula>0</formula>
    </cfRule>
  </conditionalFormatting>
  <conditionalFormatting sqref="O348">
    <cfRule type="cellIs" dxfId="10865" priority="299" operator="lessThan">
      <formula>0</formula>
    </cfRule>
  </conditionalFormatting>
  <conditionalFormatting sqref="O348">
    <cfRule type="cellIs" dxfId="10864" priority="298" operator="lessThan">
      <formula>0</formula>
    </cfRule>
  </conditionalFormatting>
  <conditionalFormatting sqref="O351:O354">
    <cfRule type="cellIs" dxfId="10863" priority="297" operator="lessThan">
      <formula>0</formula>
    </cfRule>
  </conditionalFormatting>
  <conditionalFormatting sqref="O358">
    <cfRule type="cellIs" dxfId="10862" priority="296" operator="lessThan">
      <formula>0</formula>
    </cfRule>
  </conditionalFormatting>
  <conditionalFormatting sqref="O363:O364">
    <cfRule type="cellIs" dxfId="10861" priority="295" operator="lessThan">
      <formula>0</formula>
    </cfRule>
  </conditionalFormatting>
  <conditionalFormatting sqref="O369:O370">
    <cfRule type="cellIs" dxfId="10860" priority="294" operator="lessThan">
      <formula>0</formula>
    </cfRule>
  </conditionalFormatting>
  <conditionalFormatting sqref="O375:O376">
    <cfRule type="cellIs" dxfId="10859" priority="293" operator="lessThan">
      <formula>0</formula>
    </cfRule>
  </conditionalFormatting>
  <conditionalFormatting sqref="O381:O383">
    <cfRule type="cellIs" dxfId="10858" priority="292" operator="lessThan">
      <formula>0</formula>
    </cfRule>
  </conditionalFormatting>
  <conditionalFormatting sqref="O355">
    <cfRule type="cellIs" dxfId="10857" priority="291" operator="lessThan">
      <formula>0</formula>
    </cfRule>
  </conditionalFormatting>
  <conditionalFormatting sqref="O593:O595">
    <cfRule type="cellIs" dxfId="10856" priority="289" operator="lessThan">
      <formula>0</formula>
    </cfRule>
  </conditionalFormatting>
  <conditionalFormatting sqref="O593:O595">
    <cfRule type="cellIs" dxfId="10855" priority="290" operator="lessThan">
      <formula>0</formula>
    </cfRule>
  </conditionalFormatting>
  <conditionalFormatting sqref="O601:O602 O599">
    <cfRule type="cellIs" dxfId="10854" priority="288" operator="lessThan">
      <formula>0</formula>
    </cfRule>
  </conditionalFormatting>
  <conditionalFormatting sqref="O621:O624">
    <cfRule type="cellIs" dxfId="10853" priority="283" operator="lessThan">
      <formula>0</formula>
    </cfRule>
  </conditionalFormatting>
  <conditionalFormatting sqref="O621:O624">
    <cfRule type="cellIs" dxfId="10852" priority="284" operator="lessThan">
      <formula>0</formula>
    </cfRule>
  </conditionalFormatting>
  <conditionalFormatting sqref="O626:O629">
    <cfRule type="cellIs" dxfId="10851" priority="282" operator="lessThan">
      <formula>0</formula>
    </cfRule>
  </conditionalFormatting>
  <conditionalFormatting sqref="O611:O614">
    <cfRule type="cellIs" dxfId="10850" priority="277" operator="lessThan">
      <formula>0</formula>
    </cfRule>
  </conditionalFormatting>
  <conditionalFormatting sqref="O611:O614">
    <cfRule type="cellIs" dxfId="10849" priority="278" operator="lessThan">
      <formula>0</formula>
    </cfRule>
  </conditionalFormatting>
  <conditionalFormatting sqref="O650 O663 O655:O661 O642:O645 O652:O653 O672:O675 O708:O711 O665:O670">
    <cfRule type="cellIs" dxfId="10848" priority="276" operator="lessThan">
      <formula>0</formula>
    </cfRule>
  </conditionalFormatting>
  <conditionalFormatting sqref="O674">
    <cfRule type="cellIs" dxfId="10847" priority="275" operator="lessThan">
      <formula>0</formula>
    </cfRule>
  </conditionalFormatting>
  <conditionalFormatting sqref="O647">
    <cfRule type="cellIs" dxfId="10846" priority="274" operator="lessThan">
      <formula>0</formula>
    </cfRule>
  </conditionalFormatting>
  <conditionalFormatting sqref="O393">
    <cfRule type="cellIs" dxfId="10845" priority="251" operator="lessThan">
      <formula>0</formula>
    </cfRule>
  </conditionalFormatting>
  <conditionalFormatting sqref="O390">
    <cfRule type="cellIs" dxfId="10844" priority="256" operator="lessThan">
      <formula>0</formula>
    </cfRule>
  </conditionalFormatting>
  <conditionalFormatting sqref="O393">
    <cfRule type="cellIs" dxfId="10843" priority="254" operator="lessThan">
      <formula>0</formula>
    </cfRule>
  </conditionalFormatting>
  <conditionalFormatting sqref="O378">
    <cfRule type="cellIs" dxfId="10842" priority="266" operator="lessThan">
      <formula>0</formula>
    </cfRule>
  </conditionalFormatting>
  <conditionalFormatting sqref="O372">
    <cfRule type="cellIs" dxfId="10841" priority="267" operator="lessThan">
      <formula>0</formula>
    </cfRule>
  </conditionalFormatting>
  <conditionalFormatting sqref="O384">
    <cfRule type="cellIs" dxfId="10840" priority="265" operator="lessThan">
      <formula>0</formula>
    </cfRule>
  </conditionalFormatting>
  <conditionalFormatting sqref="O387">
    <cfRule type="cellIs" dxfId="10839" priority="260" operator="lessThan">
      <formula>0</formula>
    </cfRule>
  </conditionalFormatting>
  <conditionalFormatting sqref="O387">
    <cfRule type="cellIs" dxfId="10838" priority="259" operator="lessThan">
      <formula>0</formula>
    </cfRule>
  </conditionalFormatting>
  <conditionalFormatting sqref="O387">
    <cfRule type="cellIs" dxfId="10837" priority="258" operator="lessThan">
      <formula>0</formula>
    </cfRule>
  </conditionalFormatting>
  <conditionalFormatting sqref="O387">
    <cfRule type="cellIs" dxfId="10836" priority="257" operator="lessThan">
      <formula>0</formula>
    </cfRule>
  </conditionalFormatting>
  <conditionalFormatting sqref="O393">
    <cfRule type="cellIs" dxfId="10835" priority="252" operator="lessThan">
      <formula>0</formula>
    </cfRule>
  </conditionalFormatting>
  <conditionalFormatting sqref="O393">
    <cfRule type="cellIs" dxfId="10834" priority="255" operator="lessThan">
      <formula>0</formula>
    </cfRule>
  </conditionalFormatting>
  <conditionalFormatting sqref="O393">
    <cfRule type="cellIs" dxfId="10833" priority="250" operator="lessThan">
      <formula>0</formula>
    </cfRule>
  </conditionalFormatting>
  <conditionalFormatting sqref="O393">
    <cfRule type="cellIs" dxfId="10832" priority="253" operator="lessThan">
      <formula>0</formula>
    </cfRule>
  </conditionalFormatting>
  <conditionalFormatting sqref="O393">
    <cfRule type="cellIs" dxfId="10831" priority="248" operator="lessThan">
      <formula>0</formula>
    </cfRule>
  </conditionalFormatting>
  <conditionalFormatting sqref="O393">
    <cfRule type="cellIs" dxfId="10830" priority="249" operator="lessThan">
      <formula>0</formula>
    </cfRule>
  </conditionalFormatting>
  <conditionalFormatting sqref="O399">
    <cfRule type="cellIs" dxfId="10829" priority="246" operator="lessThan">
      <formula>0</formula>
    </cfRule>
  </conditionalFormatting>
  <conditionalFormatting sqref="O396">
    <cfRule type="cellIs" dxfId="10828" priority="247" operator="lessThan">
      <formula>0</formula>
    </cfRule>
  </conditionalFormatting>
  <conditionalFormatting sqref="O399">
    <cfRule type="cellIs" dxfId="10827" priority="245" operator="lessThan">
      <formula>0</formula>
    </cfRule>
  </conditionalFormatting>
  <conditionalFormatting sqref="O399">
    <cfRule type="cellIs" dxfId="10826" priority="244" operator="lessThan">
      <formula>0</formula>
    </cfRule>
  </conditionalFormatting>
  <conditionalFormatting sqref="O399">
    <cfRule type="cellIs" dxfId="10825" priority="243" operator="lessThan">
      <formula>0</formula>
    </cfRule>
  </conditionalFormatting>
  <conditionalFormatting sqref="O399">
    <cfRule type="cellIs" dxfId="10824" priority="242" operator="lessThan">
      <formula>0</formula>
    </cfRule>
  </conditionalFormatting>
  <conditionalFormatting sqref="O399">
    <cfRule type="cellIs" dxfId="10823" priority="241" operator="lessThan">
      <formula>0</formula>
    </cfRule>
  </conditionalFormatting>
  <conditionalFormatting sqref="O399">
    <cfRule type="cellIs" dxfId="10822" priority="240" operator="lessThan">
      <formula>0</formula>
    </cfRule>
  </conditionalFormatting>
  <conditionalFormatting sqref="O399">
    <cfRule type="cellIs" dxfId="10821" priority="239" operator="lessThan">
      <formula>0</formula>
    </cfRule>
  </conditionalFormatting>
  <conditionalFormatting sqref="O402">
    <cfRule type="cellIs" dxfId="10820" priority="238" operator="lessThan">
      <formula>0</formula>
    </cfRule>
  </conditionalFormatting>
  <conditionalFormatting sqref="O355">
    <cfRule type="cellIs" dxfId="10819" priority="237" operator="lessThan">
      <formula>0</formula>
    </cfRule>
  </conditionalFormatting>
  <conditionalFormatting sqref="O361">
    <cfRule type="cellIs" dxfId="10818" priority="236" operator="lessThan">
      <formula>0</formula>
    </cfRule>
  </conditionalFormatting>
  <conditionalFormatting sqref="O361">
    <cfRule type="cellIs" dxfId="10817" priority="235" operator="lessThan">
      <formula>0</formula>
    </cfRule>
  </conditionalFormatting>
  <conditionalFormatting sqref="O367">
    <cfRule type="cellIs" dxfId="10816" priority="234" operator="lessThan">
      <formula>0</formula>
    </cfRule>
  </conditionalFormatting>
  <conditionalFormatting sqref="O367">
    <cfRule type="cellIs" dxfId="10815" priority="233" operator="lessThan">
      <formula>0</formula>
    </cfRule>
  </conditionalFormatting>
  <conditionalFormatting sqref="O373">
    <cfRule type="cellIs" dxfId="10814" priority="232" operator="lessThan">
      <formula>0</formula>
    </cfRule>
  </conditionalFormatting>
  <conditionalFormatting sqref="O373">
    <cfRule type="cellIs" dxfId="10813" priority="231" operator="lessThan">
      <formula>0</formula>
    </cfRule>
  </conditionalFormatting>
  <conditionalFormatting sqref="O379">
    <cfRule type="cellIs" dxfId="10812" priority="230" operator="lessThan">
      <formula>0</formula>
    </cfRule>
  </conditionalFormatting>
  <conditionalFormatting sqref="O379">
    <cfRule type="cellIs" dxfId="10811" priority="229" operator="lessThan">
      <formula>0</formula>
    </cfRule>
  </conditionalFormatting>
  <conditionalFormatting sqref="O385">
    <cfRule type="cellIs" dxfId="10810" priority="228" operator="lessThan">
      <formula>0</formula>
    </cfRule>
  </conditionalFormatting>
  <conditionalFormatting sqref="O385">
    <cfRule type="cellIs" dxfId="10809" priority="227" operator="lessThan">
      <formula>0</formula>
    </cfRule>
  </conditionalFormatting>
  <conditionalFormatting sqref="O391">
    <cfRule type="cellIs" dxfId="10808" priority="226" operator="lessThan">
      <formula>0</formula>
    </cfRule>
  </conditionalFormatting>
  <conditionalFormatting sqref="O391">
    <cfRule type="cellIs" dxfId="10807" priority="225" operator="lessThan">
      <formula>0</formula>
    </cfRule>
  </conditionalFormatting>
  <conditionalFormatting sqref="O397">
    <cfRule type="cellIs" dxfId="10806" priority="224" operator="lessThan">
      <formula>0</formula>
    </cfRule>
  </conditionalFormatting>
  <conditionalFormatting sqref="O397">
    <cfRule type="cellIs" dxfId="10805" priority="223" operator="lessThan">
      <formula>0</formula>
    </cfRule>
  </conditionalFormatting>
  <conditionalFormatting sqref="O405">
    <cfRule type="cellIs" dxfId="10804" priority="222" operator="lessThan">
      <formula>0</formula>
    </cfRule>
  </conditionalFormatting>
  <conditionalFormatting sqref="O405">
    <cfRule type="cellIs" dxfId="10803" priority="220" operator="lessThan">
      <formula>0</formula>
    </cfRule>
  </conditionalFormatting>
  <conditionalFormatting sqref="O405">
    <cfRule type="cellIs" dxfId="10802" priority="219" operator="lessThan">
      <formula>0</formula>
    </cfRule>
  </conditionalFormatting>
  <conditionalFormatting sqref="O405">
    <cfRule type="cellIs" dxfId="10801" priority="218" operator="lessThan">
      <formula>0</formula>
    </cfRule>
  </conditionalFormatting>
  <conditionalFormatting sqref="O405">
    <cfRule type="cellIs" dxfId="10800" priority="217" operator="lessThan">
      <formula>0</formula>
    </cfRule>
  </conditionalFormatting>
  <conditionalFormatting sqref="O405">
    <cfRule type="cellIs" dxfId="10799" priority="216" operator="lessThan">
      <formula>0</formula>
    </cfRule>
  </conditionalFormatting>
  <conditionalFormatting sqref="O405">
    <cfRule type="cellIs" dxfId="10798" priority="215" operator="lessThan">
      <formula>0</formula>
    </cfRule>
  </conditionalFormatting>
  <conditionalFormatting sqref="O408">
    <cfRule type="cellIs" dxfId="10797" priority="214" operator="lessThan">
      <formula>0</formula>
    </cfRule>
  </conditionalFormatting>
  <conditionalFormatting sqref="O409">
    <cfRule type="cellIs" dxfId="10796" priority="213" operator="lessThan">
      <formula>0</formula>
    </cfRule>
  </conditionalFormatting>
  <conditionalFormatting sqref="O409">
    <cfRule type="cellIs" dxfId="10795" priority="212" operator="lessThan">
      <formula>0</formula>
    </cfRule>
  </conditionalFormatting>
  <conditionalFormatting sqref="O411">
    <cfRule type="cellIs" dxfId="10794" priority="211" operator="lessThan">
      <formula>0</formula>
    </cfRule>
  </conditionalFormatting>
  <conditionalFormatting sqref="O411">
    <cfRule type="cellIs" dxfId="10793" priority="210" operator="lessThan">
      <formula>0</formula>
    </cfRule>
  </conditionalFormatting>
  <conditionalFormatting sqref="O411">
    <cfRule type="cellIs" dxfId="10792" priority="209" operator="lessThan">
      <formula>0</formula>
    </cfRule>
  </conditionalFormatting>
  <conditionalFormatting sqref="O411">
    <cfRule type="cellIs" dxfId="10791" priority="208" operator="lessThan">
      <formula>0</formula>
    </cfRule>
  </conditionalFormatting>
  <conditionalFormatting sqref="O411">
    <cfRule type="cellIs" dxfId="10790" priority="207" operator="lessThan">
      <formula>0</formula>
    </cfRule>
  </conditionalFormatting>
  <conditionalFormatting sqref="O411">
    <cfRule type="cellIs" dxfId="10789" priority="206" operator="lessThan">
      <formula>0</formula>
    </cfRule>
  </conditionalFormatting>
  <conditionalFormatting sqref="O411">
    <cfRule type="cellIs" dxfId="10788" priority="205" operator="lessThan">
      <formula>0</formula>
    </cfRule>
  </conditionalFormatting>
  <conditionalFormatting sqref="O411">
    <cfRule type="cellIs" dxfId="10787" priority="204" operator="lessThan">
      <formula>0</formula>
    </cfRule>
  </conditionalFormatting>
  <conditionalFormatting sqref="O414">
    <cfRule type="cellIs" dxfId="10786" priority="203" operator="lessThan">
      <formula>0</formula>
    </cfRule>
  </conditionalFormatting>
  <conditionalFormatting sqref="O415">
    <cfRule type="cellIs" dxfId="10785" priority="202" operator="lessThan">
      <formula>0</formula>
    </cfRule>
  </conditionalFormatting>
  <conditionalFormatting sqref="O415">
    <cfRule type="cellIs" dxfId="10784" priority="201" operator="lessThan">
      <formula>0</formula>
    </cfRule>
  </conditionalFormatting>
  <conditionalFormatting sqref="O417">
    <cfRule type="cellIs" dxfId="10783" priority="200" operator="lessThan">
      <formula>0</formula>
    </cfRule>
  </conditionalFormatting>
  <conditionalFormatting sqref="O417">
    <cfRule type="cellIs" dxfId="10782" priority="199" operator="lessThan">
      <formula>0</formula>
    </cfRule>
  </conditionalFormatting>
  <conditionalFormatting sqref="O417">
    <cfRule type="cellIs" dxfId="10781" priority="198" operator="lessThan">
      <formula>0</formula>
    </cfRule>
  </conditionalFormatting>
  <conditionalFormatting sqref="O417">
    <cfRule type="cellIs" dxfId="10780" priority="197" operator="lessThan">
      <formula>0</formula>
    </cfRule>
  </conditionalFormatting>
  <conditionalFormatting sqref="O417">
    <cfRule type="cellIs" dxfId="10779" priority="196" operator="lessThan">
      <formula>0</formula>
    </cfRule>
  </conditionalFormatting>
  <conditionalFormatting sqref="O417">
    <cfRule type="cellIs" dxfId="10778" priority="195" operator="lessThan">
      <formula>0</formula>
    </cfRule>
  </conditionalFormatting>
  <conditionalFormatting sqref="O417">
    <cfRule type="cellIs" dxfId="10777" priority="194" operator="lessThan">
      <formula>0</formula>
    </cfRule>
  </conditionalFormatting>
  <conditionalFormatting sqref="O417">
    <cfRule type="cellIs" dxfId="10776" priority="193" operator="lessThan">
      <formula>0</formula>
    </cfRule>
  </conditionalFormatting>
  <conditionalFormatting sqref="O420">
    <cfRule type="cellIs" dxfId="10775" priority="192" operator="lessThan">
      <formula>0</formula>
    </cfRule>
  </conditionalFormatting>
  <conditionalFormatting sqref="O421">
    <cfRule type="cellIs" dxfId="10774" priority="191" operator="lessThan">
      <formula>0</formula>
    </cfRule>
  </conditionalFormatting>
  <conditionalFormatting sqref="O421">
    <cfRule type="cellIs" dxfId="10773" priority="190" operator="lessThan">
      <formula>0</formula>
    </cfRule>
  </conditionalFormatting>
  <conditionalFormatting sqref="O423">
    <cfRule type="cellIs" dxfId="10772" priority="189" operator="lessThan">
      <formula>0</formula>
    </cfRule>
  </conditionalFormatting>
  <conditionalFormatting sqref="O423">
    <cfRule type="cellIs" dxfId="10771" priority="188" operator="lessThan">
      <formula>0</formula>
    </cfRule>
  </conditionalFormatting>
  <conditionalFormatting sqref="O423">
    <cfRule type="cellIs" dxfId="10770" priority="187" operator="lessThan">
      <formula>0</formula>
    </cfRule>
  </conditionalFormatting>
  <conditionalFormatting sqref="O423">
    <cfRule type="cellIs" dxfId="10769" priority="186" operator="lessThan">
      <formula>0</formula>
    </cfRule>
  </conditionalFormatting>
  <conditionalFormatting sqref="O423">
    <cfRule type="cellIs" dxfId="10768" priority="185" operator="lessThan">
      <formula>0</formula>
    </cfRule>
  </conditionalFormatting>
  <conditionalFormatting sqref="O423">
    <cfRule type="cellIs" dxfId="10767" priority="184" operator="lessThan">
      <formula>0</formula>
    </cfRule>
  </conditionalFormatting>
  <conditionalFormatting sqref="O423">
    <cfRule type="cellIs" dxfId="10766" priority="183" operator="lessThan">
      <formula>0</formula>
    </cfRule>
  </conditionalFormatting>
  <conditionalFormatting sqref="O423">
    <cfRule type="cellIs" dxfId="10765" priority="182" operator="lessThan">
      <formula>0</formula>
    </cfRule>
  </conditionalFormatting>
  <conditionalFormatting sqref="O426">
    <cfRule type="cellIs" dxfId="10764" priority="181" operator="lessThan">
      <formula>0</formula>
    </cfRule>
  </conditionalFormatting>
  <conditionalFormatting sqref="O427">
    <cfRule type="cellIs" dxfId="10763" priority="180" operator="lessThan">
      <formula>0</formula>
    </cfRule>
  </conditionalFormatting>
  <conditionalFormatting sqref="O427">
    <cfRule type="cellIs" dxfId="10762" priority="179" operator="lessThan">
      <formula>0</formula>
    </cfRule>
  </conditionalFormatting>
  <conditionalFormatting sqref="O429">
    <cfRule type="cellIs" dxfId="10761" priority="178" operator="lessThan">
      <formula>0</formula>
    </cfRule>
  </conditionalFormatting>
  <conditionalFormatting sqref="O429">
    <cfRule type="cellIs" dxfId="10760" priority="177" operator="lessThan">
      <formula>0</formula>
    </cfRule>
  </conditionalFormatting>
  <conditionalFormatting sqref="O429">
    <cfRule type="cellIs" dxfId="10759" priority="176" operator="lessThan">
      <formula>0</formula>
    </cfRule>
  </conditionalFormatting>
  <conditionalFormatting sqref="O429">
    <cfRule type="cellIs" dxfId="10758" priority="175" operator="lessThan">
      <formula>0</formula>
    </cfRule>
  </conditionalFormatting>
  <conditionalFormatting sqref="O429">
    <cfRule type="cellIs" dxfId="10757" priority="174" operator="lessThan">
      <formula>0</formula>
    </cfRule>
  </conditionalFormatting>
  <conditionalFormatting sqref="O429">
    <cfRule type="cellIs" dxfId="10756" priority="173" operator="lessThan">
      <formula>0</formula>
    </cfRule>
  </conditionalFormatting>
  <conditionalFormatting sqref="O429">
    <cfRule type="cellIs" dxfId="10755" priority="172" operator="lessThan">
      <formula>0</formula>
    </cfRule>
  </conditionalFormatting>
  <conditionalFormatting sqref="O429">
    <cfRule type="cellIs" dxfId="10754" priority="171" operator="lessThan">
      <formula>0</formula>
    </cfRule>
  </conditionalFormatting>
  <conditionalFormatting sqref="O432">
    <cfRule type="cellIs" dxfId="10753" priority="170" operator="lessThan">
      <formula>0</formula>
    </cfRule>
  </conditionalFormatting>
  <conditionalFormatting sqref="O435">
    <cfRule type="cellIs" dxfId="10752" priority="169" operator="lessThan">
      <formula>0</formula>
    </cfRule>
  </conditionalFormatting>
  <conditionalFormatting sqref="O435">
    <cfRule type="cellIs" dxfId="10751" priority="168" operator="lessThan">
      <formula>0</formula>
    </cfRule>
  </conditionalFormatting>
  <conditionalFormatting sqref="O435">
    <cfRule type="cellIs" dxfId="10750" priority="167" operator="lessThan">
      <formula>0</formula>
    </cfRule>
  </conditionalFormatting>
  <conditionalFormatting sqref="O435">
    <cfRule type="cellIs" dxfId="10749" priority="166" operator="lessThan">
      <formula>0</formula>
    </cfRule>
  </conditionalFormatting>
  <conditionalFormatting sqref="O435">
    <cfRule type="cellIs" dxfId="10748" priority="165" operator="lessThan">
      <formula>0</formula>
    </cfRule>
  </conditionalFormatting>
  <conditionalFormatting sqref="O435">
    <cfRule type="cellIs" dxfId="10747" priority="164" operator="lessThan">
      <formula>0</formula>
    </cfRule>
  </conditionalFormatting>
  <conditionalFormatting sqref="O435">
    <cfRule type="cellIs" dxfId="10746" priority="163" operator="lessThan">
      <formula>0</formula>
    </cfRule>
  </conditionalFormatting>
  <conditionalFormatting sqref="O435">
    <cfRule type="cellIs" dxfId="10745" priority="162" operator="lessThan">
      <formula>0</formula>
    </cfRule>
  </conditionalFormatting>
  <conditionalFormatting sqref="O438">
    <cfRule type="cellIs" dxfId="10744" priority="161" operator="lessThan">
      <formula>0</formula>
    </cfRule>
  </conditionalFormatting>
  <conditionalFormatting sqref="O439">
    <cfRule type="cellIs" dxfId="10743" priority="160" operator="lessThan">
      <formula>0</formula>
    </cfRule>
  </conditionalFormatting>
  <conditionalFormatting sqref="O439">
    <cfRule type="cellIs" dxfId="10742" priority="159" operator="lessThan">
      <formula>0</formula>
    </cfRule>
  </conditionalFormatting>
  <conditionalFormatting sqref="O441">
    <cfRule type="cellIs" dxfId="10741" priority="158" operator="lessThan">
      <formula>0</formula>
    </cfRule>
  </conditionalFormatting>
  <conditionalFormatting sqref="O441">
    <cfRule type="cellIs" dxfId="10740" priority="157" operator="lessThan">
      <formula>0</formula>
    </cfRule>
  </conditionalFormatting>
  <conditionalFormatting sqref="O441">
    <cfRule type="cellIs" dxfId="10739" priority="156" operator="lessThan">
      <formula>0</formula>
    </cfRule>
  </conditionalFormatting>
  <conditionalFormatting sqref="O441">
    <cfRule type="cellIs" dxfId="10738" priority="155" operator="lessThan">
      <formula>0</formula>
    </cfRule>
  </conditionalFormatting>
  <conditionalFormatting sqref="O441">
    <cfRule type="cellIs" dxfId="10737" priority="154" operator="lessThan">
      <formula>0</formula>
    </cfRule>
  </conditionalFormatting>
  <conditionalFormatting sqref="O441">
    <cfRule type="cellIs" dxfId="10736" priority="153" operator="lessThan">
      <formula>0</formula>
    </cfRule>
  </conditionalFormatting>
  <conditionalFormatting sqref="O441">
    <cfRule type="cellIs" dxfId="10735" priority="152" operator="lessThan">
      <formula>0</formula>
    </cfRule>
  </conditionalFormatting>
  <conditionalFormatting sqref="O441">
    <cfRule type="cellIs" dxfId="10734" priority="151" operator="lessThan">
      <formula>0</formula>
    </cfRule>
  </conditionalFormatting>
  <conditionalFormatting sqref="O444">
    <cfRule type="cellIs" dxfId="10733" priority="150" operator="lessThan">
      <formula>0</formula>
    </cfRule>
  </conditionalFormatting>
  <conditionalFormatting sqref="O445">
    <cfRule type="cellIs" dxfId="10732" priority="149" operator="lessThan">
      <formula>0</formula>
    </cfRule>
  </conditionalFormatting>
  <conditionalFormatting sqref="O445">
    <cfRule type="cellIs" dxfId="10731" priority="148" operator="lessThan">
      <formula>0</formula>
    </cfRule>
  </conditionalFormatting>
  <conditionalFormatting sqref="O448">
    <cfRule type="cellIs" dxfId="10730" priority="147" operator="lessThan">
      <formula>0</formula>
    </cfRule>
  </conditionalFormatting>
  <conditionalFormatting sqref="O448">
    <cfRule type="cellIs" dxfId="10729" priority="146" operator="lessThan">
      <formula>0</formula>
    </cfRule>
  </conditionalFormatting>
  <conditionalFormatting sqref="O448">
    <cfRule type="cellIs" dxfId="10728" priority="145" operator="lessThan">
      <formula>0</formula>
    </cfRule>
  </conditionalFormatting>
  <conditionalFormatting sqref="O448">
    <cfRule type="cellIs" dxfId="10727" priority="144" operator="lessThan">
      <formula>0</formula>
    </cfRule>
  </conditionalFormatting>
  <conditionalFormatting sqref="O448">
    <cfRule type="cellIs" dxfId="10726" priority="143" operator="lessThan">
      <formula>0</formula>
    </cfRule>
  </conditionalFormatting>
  <conditionalFormatting sqref="O448">
    <cfRule type="cellIs" dxfId="10725" priority="142" operator="lessThan">
      <formula>0</formula>
    </cfRule>
  </conditionalFormatting>
  <conditionalFormatting sqref="O448">
    <cfRule type="cellIs" dxfId="10724" priority="141" operator="lessThan">
      <formula>0</formula>
    </cfRule>
  </conditionalFormatting>
  <conditionalFormatting sqref="O448">
    <cfRule type="cellIs" dxfId="10723" priority="140" operator="lessThan">
      <formula>0</formula>
    </cfRule>
  </conditionalFormatting>
  <conditionalFormatting sqref="O451">
    <cfRule type="cellIs" dxfId="10722" priority="139" operator="lessThan">
      <formula>0</formula>
    </cfRule>
  </conditionalFormatting>
  <conditionalFormatting sqref="O452">
    <cfRule type="cellIs" dxfId="10721" priority="138" operator="lessThan">
      <formula>0</formula>
    </cfRule>
  </conditionalFormatting>
  <conditionalFormatting sqref="O452">
    <cfRule type="cellIs" dxfId="10720" priority="137" operator="lessThan">
      <formula>0</formula>
    </cfRule>
  </conditionalFormatting>
  <conditionalFormatting sqref="O454">
    <cfRule type="cellIs" dxfId="10719" priority="136" operator="lessThan">
      <formula>0</formula>
    </cfRule>
  </conditionalFormatting>
  <conditionalFormatting sqref="O454">
    <cfRule type="cellIs" dxfId="10718" priority="135" operator="lessThan">
      <formula>0</formula>
    </cfRule>
  </conditionalFormatting>
  <conditionalFormatting sqref="O454">
    <cfRule type="cellIs" dxfId="10717" priority="134" operator="lessThan">
      <formula>0</formula>
    </cfRule>
  </conditionalFormatting>
  <conditionalFormatting sqref="O454">
    <cfRule type="cellIs" dxfId="10716" priority="133" operator="lessThan">
      <formula>0</formula>
    </cfRule>
  </conditionalFormatting>
  <conditionalFormatting sqref="O454">
    <cfRule type="cellIs" dxfId="10715" priority="132" operator="lessThan">
      <formula>0</formula>
    </cfRule>
  </conditionalFormatting>
  <conditionalFormatting sqref="O454">
    <cfRule type="cellIs" dxfId="10714" priority="131" operator="lessThan">
      <formula>0</formula>
    </cfRule>
  </conditionalFormatting>
  <conditionalFormatting sqref="O454">
    <cfRule type="cellIs" dxfId="10713" priority="130" operator="lessThan">
      <formula>0</formula>
    </cfRule>
  </conditionalFormatting>
  <conditionalFormatting sqref="O454">
    <cfRule type="cellIs" dxfId="10712" priority="129" operator="lessThan">
      <formula>0</formula>
    </cfRule>
  </conditionalFormatting>
  <conditionalFormatting sqref="O457">
    <cfRule type="cellIs" dxfId="10711" priority="128" operator="lessThan">
      <formula>0</formula>
    </cfRule>
  </conditionalFormatting>
  <conditionalFormatting sqref="O458">
    <cfRule type="cellIs" dxfId="10710" priority="127" operator="lessThan">
      <formula>0</formula>
    </cfRule>
  </conditionalFormatting>
  <conditionalFormatting sqref="O458">
    <cfRule type="cellIs" dxfId="10709" priority="126" operator="lessThan">
      <formula>0</formula>
    </cfRule>
  </conditionalFormatting>
  <conditionalFormatting sqref="O461:O464">
    <cfRule type="cellIs" dxfId="10708" priority="125" operator="lessThan">
      <formula>0</formula>
    </cfRule>
  </conditionalFormatting>
  <conditionalFormatting sqref="O461:O464">
    <cfRule type="expression" dxfId="10707" priority="123">
      <formula>O461/N461&gt;1</formula>
    </cfRule>
    <cfRule type="expression" dxfId="10706" priority="124">
      <formula>O461/N461&lt;1</formula>
    </cfRule>
  </conditionalFormatting>
  <conditionalFormatting sqref="O552 O560 O575 O589">
    <cfRule type="expression" dxfId="10705" priority="121">
      <formula>O552/#REF!&gt;1</formula>
    </cfRule>
    <cfRule type="expression" dxfId="10704" priority="122">
      <formula>O552/#REF!&lt;1</formula>
    </cfRule>
  </conditionalFormatting>
  <conditionalFormatting sqref="O512">
    <cfRule type="cellIs" dxfId="10703" priority="120" operator="lessThan">
      <formula>0</formula>
    </cfRule>
  </conditionalFormatting>
  <conditionalFormatting sqref="O512">
    <cfRule type="expression" dxfId="10702" priority="118">
      <formula>O512/N512&gt;1</formula>
    </cfRule>
    <cfRule type="expression" dxfId="10701" priority="119">
      <formula>O512/N512&lt;1</formula>
    </cfRule>
  </conditionalFormatting>
  <conditionalFormatting sqref="O596">
    <cfRule type="cellIs" dxfId="10700" priority="117" operator="lessThan">
      <formula>0</formula>
    </cfRule>
  </conditionalFormatting>
  <conditionalFormatting sqref="O600">
    <cfRule type="cellIs" dxfId="10699" priority="116" operator="lessThan">
      <formula>0</formula>
    </cfRule>
  </conditionalFormatting>
  <conditionalFormatting sqref="O600">
    <cfRule type="cellIs" dxfId="10698" priority="115" operator="lessThan">
      <formula>0</formula>
    </cfRule>
  </conditionalFormatting>
  <conditionalFormatting sqref="O710">
    <cfRule type="cellIs" dxfId="10697" priority="114" operator="lessThan">
      <formula>0</formula>
    </cfRule>
  </conditionalFormatting>
  <conditionalFormatting sqref="O654 O651 O648:O649 O632:O634">
    <cfRule type="expression" dxfId="10696" priority="101">
      <formula>O632/N632&gt;1</formula>
    </cfRule>
    <cfRule type="expression" dxfId="10695" priority="102">
      <formula>O632/N632&lt;1</formula>
    </cfRule>
  </conditionalFormatting>
  <conditionalFormatting sqref="O507:O510">
    <cfRule type="cellIs" dxfId="10694" priority="113" operator="lessThan">
      <formula>0</formula>
    </cfRule>
  </conditionalFormatting>
  <conditionalFormatting sqref="O507:O510">
    <cfRule type="expression" dxfId="10693" priority="111">
      <formula>O507/N507&gt;1</formula>
    </cfRule>
    <cfRule type="expression" dxfId="10692" priority="112">
      <formula>O507/N507&lt;1</formula>
    </cfRule>
  </conditionalFormatting>
  <conditionalFormatting sqref="O588 O574 O559 O551">
    <cfRule type="cellIs" dxfId="10691" priority="110" operator="lessThan">
      <formula>0</formula>
    </cfRule>
  </conditionalFormatting>
  <conditionalFormatting sqref="O584:O587 O570:O573 O555:O558 O547:O550">
    <cfRule type="cellIs" dxfId="10690" priority="109" operator="lessThan">
      <formula>0</formula>
    </cfRule>
  </conditionalFormatting>
  <conditionalFormatting sqref="O584:O587 O570:O573 O555:O558 O547:O550">
    <cfRule type="expression" dxfId="10689" priority="107">
      <formula>O547/N547&gt;1</formula>
    </cfRule>
    <cfRule type="expression" dxfId="10688" priority="108">
      <formula>O547/N547&lt;1</formula>
    </cfRule>
  </conditionalFormatting>
  <conditionalFormatting sqref="O588 O574 O559 O551">
    <cfRule type="cellIs" dxfId="10687" priority="106" operator="lessThan">
      <formula>0</formula>
    </cfRule>
  </conditionalFormatting>
  <conditionalFormatting sqref="O588 O574 O559 O551">
    <cfRule type="expression" dxfId="10686" priority="104">
      <formula>O551/N551&gt;1</formula>
    </cfRule>
    <cfRule type="expression" dxfId="10685" priority="105">
      <formula>O551/N551&lt;1</formula>
    </cfRule>
  </conditionalFormatting>
  <conditionalFormatting sqref="O654 O651 O648:O649 O632:O634">
    <cfRule type="cellIs" dxfId="10684" priority="103" operator="lessThan">
      <formula>0</formula>
    </cfRule>
  </conditionalFormatting>
  <conditionalFormatting sqref="O504">
    <cfRule type="expression" dxfId="10683" priority="301">
      <formula>O504/#REF!&gt;1</formula>
    </cfRule>
    <cfRule type="expression" dxfId="10682" priority="302">
      <formula>O504/#REF!&lt;1</formula>
    </cfRule>
  </conditionalFormatting>
  <conditionalFormatting sqref="O465">
    <cfRule type="cellIs" dxfId="10681" priority="100" operator="lessThan">
      <formula>0</formula>
    </cfRule>
  </conditionalFormatting>
  <conditionalFormatting sqref="O465">
    <cfRule type="expression" dxfId="10680" priority="98">
      <formula>O465/N465&gt;1</formula>
    </cfRule>
    <cfRule type="expression" dxfId="10679" priority="99">
      <formula>O465/N465&lt;1</formula>
    </cfRule>
  </conditionalFormatting>
  <conditionalFormatting sqref="O511">
    <cfRule type="cellIs" dxfId="10678" priority="97" operator="lessThan">
      <formula>0</formula>
    </cfRule>
  </conditionalFormatting>
  <conditionalFormatting sqref="O511">
    <cfRule type="expression" dxfId="10677" priority="95">
      <formula>O511/N511&gt;1</formula>
    </cfRule>
    <cfRule type="expression" dxfId="10676" priority="96">
      <formula>O511/N511&lt;1</formula>
    </cfRule>
  </conditionalFormatting>
  <conditionalFormatting sqref="O568">
    <cfRule type="cellIs" dxfId="10675" priority="85" operator="lessThan">
      <formula>0</formula>
    </cfRule>
  </conditionalFormatting>
  <conditionalFormatting sqref="O603">
    <cfRule type="expression" dxfId="10674" priority="57">
      <formula>O603/N603&gt;1</formula>
    </cfRule>
    <cfRule type="expression" dxfId="10673" priority="58">
      <formula>O603/N603&lt;1</formula>
    </cfRule>
  </conditionalFormatting>
  <conditionalFormatting sqref="O552">
    <cfRule type="cellIs" dxfId="10672" priority="82" operator="lessThan">
      <formula>0</formula>
    </cfRule>
  </conditionalFormatting>
  <conditionalFormatting sqref="O552">
    <cfRule type="expression" dxfId="10671" priority="80">
      <formula>O552/N552&gt;1</formula>
    </cfRule>
    <cfRule type="expression" dxfId="10670" priority="81">
      <formula>O552/N552&lt;1</formula>
    </cfRule>
  </conditionalFormatting>
  <conditionalFormatting sqref="O560">
    <cfRule type="cellIs" dxfId="10669" priority="79" operator="lessThan">
      <formula>0</formula>
    </cfRule>
  </conditionalFormatting>
  <conditionalFormatting sqref="O560">
    <cfRule type="expression" dxfId="10668" priority="77">
      <formula>O560/N560&gt;1</formula>
    </cfRule>
    <cfRule type="expression" dxfId="10667" priority="78">
      <formula>O560/N560&lt;1</formula>
    </cfRule>
  </conditionalFormatting>
  <conditionalFormatting sqref="O575">
    <cfRule type="cellIs" dxfId="10666" priority="76" operator="lessThan">
      <formula>0</formula>
    </cfRule>
  </conditionalFormatting>
  <conditionalFormatting sqref="O575">
    <cfRule type="expression" dxfId="10665" priority="74">
      <formula>O575/N575&gt;1</formula>
    </cfRule>
    <cfRule type="expression" dxfId="10664" priority="75">
      <formula>O575/N575&lt;1</formula>
    </cfRule>
  </conditionalFormatting>
  <conditionalFormatting sqref="O589">
    <cfRule type="cellIs" dxfId="10663" priority="73" operator="lessThan">
      <formula>0</formula>
    </cfRule>
  </conditionalFormatting>
  <conditionalFormatting sqref="O589">
    <cfRule type="expression" dxfId="10662" priority="71">
      <formula>O589/N589&gt;1</formula>
    </cfRule>
    <cfRule type="expression" dxfId="10661" priority="72">
      <formula>O589/N589&lt;1</formula>
    </cfRule>
  </conditionalFormatting>
  <conditionalFormatting sqref="O521">
    <cfRule type="cellIs" dxfId="10660" priority="94" operator="lessThan">
      <formula>0</formula>
    </cfRule>
  </conditionalFormatting>
  <conditionalFormatting sqref="O521">
    <cfRule type="expression" dxfId="10659" priority="92">
      <formula>O521/N521&gt;1</formula>
    </cfRule>
    <cfRule type="expression" dxfId="10658" priority="93">
      <formula>O521/N521&lt;1</formula>
    </cfRule>
  </conditionalFormatting>
  <conditionalFormatting sqref="O529">
    <cfRule type="cellIs" dxfId="10657" priority="91" operator="lessThan">
      <formula>0</formula>
    </cfRule>
  </conditionalFormatting>
  <conditionalFormatting sqref="O529">
    <cfRule type="expression" dxfId="10656" priority="89">
      <formula>O529/N529&gt;1</formula>
    </cfRule>
    <cfRule type="expression" dxfId="10655" priority="90">
      <formula>O529/N529&lt;1</formula>
    </cfRule>
  </conditionalFormatting>
  <conditionalFormatting sqref="O582">
    <cfRule type="expression" dxfId="10654" priority="68">
      <formula>O582/N582&gt;1</formula>
    </cfRule>
    <cfRule type="expression" dxfId="10653" priority="69">
      <formula>O582/N582&lt;1</formula>
    </cfRule>
  </conditionalFormatting>
  <conditionalFormatting sqref="O537">
    <cfRule type="cellIs" dxfId="10652" priority="88" operator="lessThan">
      <formula>0</formula>
    </cfRule>
  </conditionalFormatting>
  <conditionalFormatting sqref="O537">
    <cfRule type="expression" dxfId="10651" priority="86">
      <formula>O537/N537&gt;1</formula>
    </cfRule>
    <cfRule type="expression" dxfId="10650" priority="87">
      <formula>O537/N537&lt;1</formula>
    </cfRule>
  </conditionalFormatting>
  <conditionalFormatting sqref="O641:O645 B636:O637">
    <cfRule type="cellIs" dxfId="10649" priority="67" operator="lessThan">
      <formula>0</formula>
    </cfRule>
  </conditionalFormatting>
  <conditionalFormatting sqref="O568">
    <cfRule type="expression" dxfId="10648" priority="83">
      <formula>O568/N568&gt;1</formula>
    </cfRule>
    <cfRule type="expression" dxfId="10647" priority="84">
      <formula>O568/N568&lt;1</formula>
    </cfRule>
  </conditionalFormatting>
  <conditionalFormatting sqref="O597">
    <cfRule type="cellIs" dxfId="10646" priority="64" operator="lessThan">
      <formula>0</formula>
    </cfRule>
  </conditionalFormatting>
  <conditionalFormatting sqref="O608">
    <cfRule type="expression" dxfId="10645" priority="52">
      <formula>O608/N608&gt;1</formula>
    </cfRule>
    <cfRule type="expression" dxfId="10644" priority="53">
      <formula>O608/N608&lt;1</formula>
    </cfRule>
  </conditionalFormatting>
  <conditionalFormatting sqref="O582">
    <cfRule type="cellIs" dxfId="10643" priority="70" operator="lessThan">
      <formula>0</formula>
    </cfRule>
  </conditionalFormatting>
  <conditionalFormatting sqref="O597">
    <cfRule type="expression" dxfId="10642" priority="62">
      <formula>O597/N597&gt;1</formula>
    </cfRule>
    <cfRule type="expression" dxfId="10641" priority="63">
      <formula>O597/N597&lt;1</formula>
    </cfRule>
  </conditionalFormatting>
  <conditionalFormatting sqref="O676:O679">
    <cfRule type="cellIs" dxfId="10640" priority="51" operator="lessThan">
      <formula>0</formula>
    </cfRule>
  </conditionalFormatting>
  <conditionalFormatting sqref="O678">
    <cfRule type="cellIs" dxfId="10639" priority="50" operator="lessThan">
      <formula>0</formula>
    </cfRule>
  </conditionalFormatting>
  <conditionalFormatting sqref="O680:O683">
    <cfRule type="cellIs" dxfId="10638" priority="49" operator="lessThan">
      <formula>0</formula>
    </cfRule>
  </conditionalFormatting>
  <conditionalFormatting sqref="O682">
    <cfRule type="cellIs" dxfId="10637" priority="48" operator="lessThan">
      <formula>0</formula>
    </cfRule>
  </conditionalFormatting>
  <conditionalFormatting sqref="O684:O687">
    <cfRule type="cellIs" dxfId="10636" priority="47" operator="lessThan">
      <formula>0</formula>
    </cfRule>
  </conditionalFormatting>
  <conditionalFormatting sqref="O686">
    <cfRule type="cellIs" dxfId="10635" priority="46" operator="lessThan">
      <formula>0</formula>
    </cfRule>
  </conditionalFormatting>
  <conditionalFormatting sqref="O688:O691">
    <cfRule type="cellIs" dxfId="10634" priority="45" operator="lessThan">
      <formula>0</formula>
    </cfRule>
  </conditionalFormatting>
  <conditionalFormatting sqref="O690">
    <cfRule type="cellIs" dxfId="10633" priority="44" operator="lessThan">
      <formula>0</formula>
    </cfRule>
  </conditionalFormatting>
  <conditionalFormatting sqref="O692:O693 O695">
    <cfRule type="cellIs" dxfId="10632" priority="43" operator="lessThan">
      <formula>0</formula>
    </cfRule>
  </conditionalFormatting>
  <conditionalFormatting sqref="O696:O699">
    <cfRule type="cellIs" dxfId="10631" priority="42" operator="lessThan">
      <formula>0</formula>
    </cfRule>
  </conditionalFormatting>
  <conditionalFormatting sqref="O698">
    <cfRule type="cellIs" dxfId="10630" priority="41" operator="lessThan">
      <formula>0</formula>
    </cfRule>
  </conditionalFormatting>
  <conditionalFormatting sqref="O700:O703">
    <cfRule type="cellIs" dxfId="10629" priority="40" operator="lessThan">
      <formula>0</formula>
    </cfRule>
  </conditionalFormatting>
  <conditionalFormatting sqref="O702">
    <cfRule type="cellIs" dxfId="10628" priority="39" operator="lessThan">
      <formula>0</formula>
    </cfRule>
  </conditionalFormatting>
  <conditionalFormatting sqref="O704:O707">
    <cfRule type="cellIs" dxfId="10627" priority="38" operator="lessThan">
      <formula>0</formula>
    </cfRule>
  </conditionalFormatting>
  <conditionalFormatting sqref="O706">
    <cfRule type="cellIs" dxfId="10626" priority="37" operator="lessThan">
      <formula>0</formula>
    </cfRule>
  </conditionalFormatting>
  <conditionalFormatting sqref="O712:O715">
    <cfRule type="cellIs" dxfId="10625" priority="36" operator="lessThan">
      <formula>0</formula>
    </cfRule>
  </conditionalFormatting>
  <conditionalFormatting sqref="O714">
    <cfRule type="cellIs" dxfId="10624" priority="35" operator="lessThan">
      <formula>0</formula>
    </cfRule>
  </conditionalFormatting>
  <conditionalFormatting sqref="O716:O719">
    <cfRule type="cellIs" dxfId="10623" priority="34" operator="lessThan">
      <formula>0</formula>
    </cfRule>
  </conditionalFormatting>
  <conditionalFormatting sqref="O718">
    <cfRule type="cellIs" dxfId="10622" priority="33" operator="lessThan">
      <formula>0</formula>
    </cfRule>
  </conditionalFormatting>
  <conditionalFormatting sqref="O466">
    <cfRule type="cellIs" dxfId="10621" priority="32" operator="lessThan">
      <formula>0</formula>
    </cfRule>
  </conditionalFormatting>
  <conditionalFormatting sqref="O505">
    <cfRule type="cellIs" dxfId="10620" priority="31" operator="lessThan">
      <formula>0</formula>
    </cfRule>
  </conditionalFormatting>
  <conditionalFormatting sqref="O513">
    <cfRule type="cellIs" dxfId="10619" priority="30" operator="lessThan">
      <formula>0</formula>
    </cfRule>
  </conditionalFormatting>
  <conditionalFormatting sqref="O522">
    <cfRule type="cellIs" dxfId="10618" priority="29" operator="lessThan">
      <formula>0</formula>
    </cfRule>
  </conditionalFormatting>
  <conditionalFormatting sqref="O530">
    <cfRule type="cellIs" dxfId="10617" priority="28" operator="lessThan">
      <formula>0</formula>
    </cfRule>
  </conditionalFormatting>
  <conditionalFormatting sqref="O538">
    <cfRule type="cellIs" dxfId="10616" priority="27" operator="lessThan">
      <formula>0</formula>
    </cfRule>
  </conditionalFormatting>
  <conditionalFormatting sqref="O553">
    <cfRule type="cellIs" dxfId="10615" priority="26" operator="lessThan">
      <formula>0</formula>
    </cfRule>
  </conditionalFormatting>
  <conditionalFormatting sqref="O561">
    <cfRule type="cellIs" dxfId="10614" priority="25" operator="lessThan">
      <formula>0</formula>
    </cfRule>
  </conditionalFormatting>
  <conditionalFormatting sqref="O590">
    <cfRule type="cellIs" dxfId="10613" priority="24" operator="lessThan">
      <formula>0</formula>
    </cfRule>
  </conditionalFormatting>
  <conditionalFormatting sqref="B720:N723">
    <cfRule type="cellIs" dxfId="10612" priority="20" operator="lessThan">
      <formula>0</formula>
    </cfRule>
  </conditionalFormatting>
  <conditionalFormatting sqref="I722:N722 P720:Q723">
    <cfRule type="cellIs" dxfId="10611" priority="19" operator="lessThan">
      <formula>0</formula>
    </cfRule>
  </conditionalFormatting>
  <conditionalFormatting sqref="O720:O723">
    <cfRule type="cellIs" dxfId="10610" priority="18" operator="lessThan">
      <formula>0</formula>
    </cfRule>
  </conditionalFormatting>
  <conditionalFormatting sqref="O722">
    <cfRule type="cellIs" dxfId="10609" priority="17" operator="lessThan">
      <formula>0</formula>
    </cfRule>
  </conditionalFormatting>
  <conditionalFormatting sqref="P655:P658">
    <cfRule type="cellIs" dxfId="10608" priority="16" operator="lessThan">
      <formula>0</formula>
    </cfRule>
  </conditionalFormatting>
  <conditionalFormatting sqref="P638:Q638 Q639:Q640">
    <cfRule type="cellIs" dxfId="10607" priority="15" operator="lessThan">
      <formula>0</formula>
    </cfRule>
  </conditionalFormatting>
  <conditionalFormatting sqref="B638">
    <cfRule type="cellIs" dxfId="10606" priority="14" operator="lessThan">
      <formula>0</formula>
    </cfRule>
  </conditionalFormatting>
  <conditionalFormatting sqref="P639:P640">
    <cfRule type="cellIs" dxfId="10605" priority="13" operator="lessThan">
      <formula>0</formula>
    </cfRule>
  </conditionalFormatting>
  <conditionalFormatting sqref="B639:O640">
    <cfRule type="expression" dxfId="10604" priority="10">
      <formula>B639/A639&gt;1</formula>
    </cfRule>
    <cfRule type="expression" dxfId="10603" priority="11">
      <formula>B639/A639&lt;1</formula>
    </cfRule>
  </conditionalFormatting>
  <conditionalFormatting sqref="B639:O640">
    <cfRule type="cellIs" dxfId="10602" priority="8" operator="lessThan">
      <formula>0</formula>
    </cfRule>
  </conditionalFormatting>
  <conditionalFormatting sqref="B491">
    <cfRule type="cellIs" dxfId="10601" priority="7" operator="lessThan">
      <formula>0</formula>
    </cfRule>
  </conditionalFormatting>
  <conditionalFormatting sqref="B492:N496">
    <cfRule type="cellIs" dxfId="10600" priority="6" operator="lessThan">
      <formula>0</formula>
    </cfRule>
  </conditionalFormatting>
  <conditionalFormatting sqref="B492:N496">
    <cfRule type="expression" dxfId="10599" priority="4">
      <formula>B492/A492&gt;1</formula>
    </cfRule>
    <cfRule type="expression" dxfId="10598" priority="5">
      <formula>B492/A492&lt;1</formula>
    </cfRule>
  </conditionalFormatting>
  <conditionalFormatting sqref="O492:O496">
    <cfRule type="cellIs" dxfId="10597" priority="3" operator="lessThan">
      <formula>0</formula>
    </cfRule>
  </conditionalFormatting>
  <conditionalFormatting sqref="O492:O496">
    <cfRule type="expression" dxfId="10596" priority="1">
      <formula>O492/N492&gt;1</formula>
    </cfRule>
    <cfRule type="expression" dxfId="10595" priority="2">
      <formula>O492/N492&lt;1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L603" zoomScaleNormal="100" workbookViewId="0">
      <selection activeCell="P614" sqref="P614"/>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797</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x14ac:dyDescent="0.3">
      <c r="A114" s="131" t="s">
        <v>800</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x14ac:dyDescent="0.3">
      <c r="A115" s="131" t="s">
        <v>802</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x14ac:dyDescent="0.3">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x14ac:dyDescent="0.3">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x14ac:dyDescent="0.3">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x14ac:dyDescent="0.3">
      <c r="A119" t="s">
        <v>2404</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x14ac:dyDescent="0.3">
      <c r="A120" t="s">
        <v>2405</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x14ac:dyDescent="0.3">
      <c r="A121" s="155" t="s">
        <v>2408</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x14ac:dyDescent="0.3">
      <c r="A122" s="81" t="s">
        <v>891</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2242</v>
      </c>
      <c r="Q346" s="136" t="s">
        <v>2243</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4" t="s">
        <v>11</v>
      </c>
      <c r="C348" s="184"/>
      <c r="D348" s="184"/>
      <c r="E348" s="184"/>
      <c r="F348" s="184"/>
      <c r="G348" s="184"/>
      <c r="H348" s="184"/>
      <c r="I348" s="184"/>
      <c r="J348" s="184"/>
      <c r="K348" s="184"/>
      <c r="L348" s="184"/>
      <c r="M348" s="184"/>
      <c r="N348" s="184"/>
      <c r="O348" s="184"/>
      <c r="P348" s="6"/>
      <c r="Q348" s="3"/>
    </row>
    <row r="349" spans="1:53" x14ac:dyDescent="0.3">
      <c r="B349" s="205" t="s">
        <v>788</v>
      </c>
      <c r="C349" s="205"/>
      <c r="D349" s="205"/>
      <c r="E349" s="205"/>
      <c r="F349" s="205"/>
      <c r="G349" s="205"/>
      <c r="H349" s="205"/>
      <c r="I349" s="205"/>
      <c r="J349" s="205"/>
      <c r="K349" s="205"/>
      <c r="L349" s="205"/>
      <c r="M349" s="205"/>
      <c r="N349" s="205"/>
      <c r="O349" s="205"/>
      <c r="P349" s="6"/>
      <c r="Q349" s="3"/>
    </row>
    <row r="350" spans="1:53" x14ac:dyDescent="0.3">
      <c r="B350" s="7" t="str">
        <f t="shared" ref="B350:O352"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x14ac:dyDescent="0.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x14ac:dyDescent="0.3">
      <c r="B353" s="7" t="str">
        <f t="shared" ref="B353:M353" si="14">IFERROR(VLOOKUP($B$349,$4:$123,MATCH($Q353&amp;"/"&amp;B$347,$2:$2,0),FALSE),"")</f>
        <v/>
      </c>
      <c r="C353" s="7" t="str">
        <f t="shared" si="14"/>
        <v/>
      </c>
      <c r="D353" s="7" t="str">
        <f t="shared" si="14"/>
        <v/>
      </c>
      <c r="E353" s="7" t="str">
        <f t="shared" si="14"/>
        <v/>
      </c>
      <c r="F353" s="7" t="str">
        <f t="shared" si="14"/>
        <v/>
      </c>
      <c r="G353" s="7" t="str">
        <f t="shared" si="14"/>
        <v/>
      </c>
      <c r="H353" s="7" t="str">
        <f t="shared" si="14"/>
        <v/>
      </c>
      <c r="I353" s="7" t="str">
        <f t="shared" si="14"/>
        <v/>
      </c>
      <c r="J353" s="7" t="str">
        <f t="shared" si="14"/>
        <v/>
      </c>
      <c r="K353" s="7" t="str">
        <f t="shared" si="14"/>
        <v/>
      </c>
      <c r="L353" s="7" t="str">
        <f t="shared" si="14"/>
        <v/>
      </c>
      <c r="M353" s="7" t="str">
        <f t="shared" si="14"/>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5">+B353/B$401</f>
        <v>#VALUE!</v>
      </c>
      <c r="C354" s="12" t="e">
        <f t="shared" si="15"/>
        <v>#VALUE!</v>
      </c>
      <c r="D354" s="12" t="e">
        <f t="shared" si="15"/>
        <v>#VALUE!</v>
      </c>
      <c r="E354" s="12" t="e">
        <f t="shared" si="15"/>
        <v>#VALUE!</v>
      </c>
      <c r="F354" s="12" t="e">
        <f t="shared" si="15"/>
        <v>#VALUE!</v>
      </c>
      <c r="G354" s="12" t="e">
        <f t="shared" si="15"/>
        <v>#VALUE!</v>
      </c>
      <c r="H354" s="12" t="e">
        <f t="shared" si="15"/>
        <v>#VALUE!</v>
      </c>
      <c r="I354" s="12" t="e">
        <f t="shared" si="15"/>
        <v>#VALUE!</v>
      </c>
      <c r="J354" s="12" t="e">
        <f t="shared" si="15"/>
        <v>#VALUE!</v>
      </c>
      <c r="K354" s="12" t="e">
        <f t="shared" si="15"/>
        <v>#VALUE!</v>
      </c>
      <c r="L354" s="12" t="e">
        <f t="shared" si="15"/>
        <v>#VALUE!</v>
      </c>
      <c r="M354" s="12" t="e">
        <f t="shared" si="15"/>
        <v>#VALUE!</v>
      </c>
      <c r="N354" s="12" t="e">
        <f t="shared" si="15"/>
        <v>#VALUE!</v>
      </c>
      <c r="O354" s="12" t="e">
        <f t="shared" si="15"/>
        <v>#VALUE!</v>
      </c>
      <c r="P354" s="6"/>
      <c r="Q354" s="11" t="s">
        <v>2409</v>
      </c>
    </row>
    <row r="355" spans="2:17" x14ac:dyDescent="0.3">
      <c r="B355" s="205" t="s">
        <v>2404</v>
      </c>
      <c r="C355" s="205"/>
      <c r="D355" s="205"/>
      <c r="E355" s="205"/>
      <c r="F355" s="205"/>
      <c r="G355" s="205"/>
      <c r="H355" s="205"/>
      <c r="I355" s="205"/>
      <c r="J355" s="205"/>
      <c r="K355" s="205"/>
      <c r="L355" s="205"/>
      <c r="M355" s="205"/>
      <c r="N355" s="205"/>
      <c r="O355" s="205"/>
      <c r="P355" s="6"/>
      <c r="Q355" s="3"/>
    </row>
    <row r="356" spans="2:17" x14ac:dyDescent="0.3">
      <c r="B356" s="8" t="str">
        <f t="shared" ref="B356:O359" si="16">IFERROR(VLOOKUP($B$355,$4:$123,MATCH($Q356&amp;"/"&amp;B$347,$2:$2,0),FALSE),IFERROR(VLOOKUP($B$355,$4:$123,MATCH($Q355&amp;"/"&amp;B$347,$2:$2,0),FALSE),IFERROR(VLOOKUP($B$355,$4:$123,MATCH($Q354&amp;"/"&amp;B$347,$2:$2,0),FALSE),IFERROR(VLOOKUP($B$355,$4:$123,MATCH($Q353&amp;"/"&amp;B$347,$2:$2,0),FALSE),"0"))))</f>
        <v>0</v>
      </c>
      <c r="C356" s="8" t="str">
        <f t="shared" si="16"/>
        <v>0</v>
      </c>
      <c r="D356" s="8" t="str">
        <f t="shared" si="16"/>
        <v>0</v>
      </c>
      <c r="E356" s="8" t="str">
        <f t="shared" si="16"/>
        <v>0</v>
      </c>
      <c r="F356" s="8" t="str">
        <f t="shared" si="16"/>
        <v>0</v>
      </c>
      <c r="G356" s="8" t="str">
        <f t="shared" si="16"/>
        <v>0</v>
      </c>
      <c r="H356" s="8" t="str">
        <f t="shared" si="16"/>
        <v>0</v>
      </c>
      <c r="I356" s="8" t="str">
        <f t="shared" si="16"/>
        <v>0</v>
      </c>
      <c r="J356" s="8" t="str">
        <f t="shared" si="16"/>
        <v>0</v>
      </c>
      <c r="K356" s="8" t="str">
        <f t="shared" si="16"/>
        <v>0</v>
      </c>
      <c r="L356" s="8" t="str">
        <f t="shared" si="16"/>
        <v>0</v>
      </c>
      <c r="M356" s="8" t="str">
        <f t="shared" si="16"/>
        <v>0</v>
      </c>
      <c r="N356" s="8" t="str">
        <f t="shared" si="16"/>
        <v>0</v>
      </c>
      <c r="O356" s="8" t="str">
        <f t="shared" si="16"/>
        <v>0</v>
      </c>
      <c r="P356" s="6"/>
      <c r="Q356" s="9" t="s">
        <v>12</v>
      </c>
    </row>
    <row r="357" spans="2:17" x14ac:dyDescent="0.3">
      <c r="B357" s="8" t="str">
        <f t="shared" si="16"/>
        <v>0</v>
      </c>
      <c r="C357" s="8" t="str">
        <f t="shared" si="16"/>
        <v>0</v>
      </c>
      <c r="D357" s="8" t="str">
        <f t="shared" si="16"/>
        <v>0</v>
      </c>
      <c r="E357" s="8" t="str">
        <f t="shared" si="16"/>
        <v>0</v>
      </c>
      <c r="F357" s="8" t="str">
        <f t="shared" si="16"/>
        <v>0</v>
      </c>
      <c r="G357" s="8" t="str">
        <f t="shared" si="16"/>
        <v>0</v>
      </c>
      <c r="H357" s="8" t="str">
        <f t="shared" si="16"/>
        <v>0</v>
      </c>
      <c r="I357" s="8" t="str">
        <f t="shared" si="16"/>
        <v>0</v>
      </c>
      <c r="J357" s="8" t="str">
        <f t="shared" si="16"/>
        <v>0</v>
      </c>
      <c r="K357" s="8" t="str">
        <f t="shared" si="16"/>
        <v>0</v>
      </c>
      <c r="L357" s="8" t="str">
        <f t="shared" si="16"/>
        <v>0</v>
      </c>
      <c r="M357" s="8" t="str">
        <f t="shared" si="16"/>
        <v>0</v>
      </c>
      <c r="N357" s="8" t="str">
        <f t="shared" si="16"/>
        <v>0</v>
      </c>
      <c r="O357" s="8" t="str">
        <f t="shared" si="16"/>
        <v>0</v>
      </c>
      <c r="P357" s="6"/>
      <c r="Q357" s="9" t="s">
        <v>13</v>
      </c>
    </row>
    <row r="358" spans="2:17" x14ac:dyDescent="0.3">
      <c r="B358" s="8" t="str">
        <f t="shared" si="16"/>
        <v>0</v>
      </c>
      <c r="C358" s="8" t="str">
        <f t="shared" si="16"/>
        <v>0</v>
      </c>
      <c r="D358" s="8" t="str">
        <f t="shared" si="16"/>
        <v>0</v>
      </c>
      <c r="E358" s="8" t="str">
        <f t="shared" si="16"/>
        <v>0</v>
      </c>
      <c r="F358" s="8" t="str">
        <f t="shared" si="16"/>
        <v>0</v>
      </c>
      <c r="G358" s="8" t="str">
        <f t="shared" si="16"/>
        <v>0</v>
      </c>
      <c r="H358" s="8" t="str">
        <f t="shared" si="16"/>
        <v>0</v>
      </c>
      <c r="I358" s="8" t="str">
        <f t="shared" si="16"/>
        <v>0</v>
      </c>
      <c r="J358" s="8" t="str">
        <f t="shared" si="16"/>
        <v>0</v>
      </c>
      <c r="K358" s="8" t="str">
        <f t="shared" si="16"/>
        <v>0</v>
      </c>
      <c r="L358" s="8" t="str">
        <f t="shared" si="16"/>
        <v>0</v>
      </c>
      <c r="M358" s="8" t="str">
        <f t="shared" si="16"/>
        <v>0</v>
      </c>
      <c r="N358" s="8" t="str">
        <f t="shared" si="16"/>
        <v>0</v>
      </c>
      <c r="O358" s="8" t="str">
        <f t="shared" si="16"/>
        <v>0</v>
      </c>
      <c r="P358" s="6"/>
      <c r="Q358" s="9" t="s">
        <v>14</v>
      </c>
    </row>
    <row r="359" spans="2:17" x14ac:dyDescent="0.3">
      <c r="B359" s="8" t="str">
        <f t="shared" si="16"/>
        <v>0</v>
      </c>
      <c r="C359" s="8" t="str">
        <f t="shared" si="16"/>
        <v>0</v>
      </c>
      <c r="D359" s="8" t="str">
        <f t="shared" si="16"/>
        <v>0</v>
      </c>
      <c r="E359" s="8" t="str">
        <f t="shared" si="16"/>
        <v>0</v>
      </c>
      <c r="F359" s="8" t="str">
        <f t="shared" si="16"/>
        <v>0</v>
      </c>
      <c r="G359" s="8" t="str">
        <f t="shared" si="16"/>
        <v>0</v>
      </c>
      <c r="H359" s="8" t="str">
        <f t="shared" si="16"/>
        <v>0</v>
      </c>
      <c r="I359" s="8" t="str">
        <f t="shared" si="16"/>
        <v>0</v>
      </c>
      <c r="J359" s="8" t="str">
        <f t="shared" si="16"/>
        <v>0</v>
      </c>
      <c r="K359" s="8" t="str">
        <f t="shared" si="16"/>
        <v>0</v>
      </c>
      <c r="L359" s="8" t="str">
        <f t="shared" si="16"/>
        <v>0</v>
      </c>
      <c r="M359" s="8" t="str">
        <f t="shared" si="16"/>
        <v>0</v>
      </c>
      <c r="N359" s="8" t="str">
        <f t="shared" si="16"/>
        <v>0</v>
      </c>
      <c r="O359" s="8" t="str">
        <f t="shared" si="16"/>
        <v>0</v>
      </c>
      <c r="P359" s="6"/>
      <c r="Q359" s="9" t="s">
        <v>15</v>
      </c>
    </row>
    <row r="360" spans="2:17" x14ac:dyDescent="0.3">
      <c r="B360" s="12" t="e">
        <f t="shared" ref="B360:O360" si="17">+B359/B$401</f>
        <v>#VALUE!</v>
      </c>
      <c r="C360" s="12" t="e">
        <f t="shared" si="17"/>
        <v>#VALUE!</v>
      </c>
      <c r="D360" s="12" t="e">
        <f t="shared" si="17"/>
        <v>#VALUE!</v>
      </c>
      <c r="E360" s="12" t="e">
        <f t="shared" si="17"/>
        <v>#VALUE!</v>
      </c>
      <c r="F360" s="12" t="e">
        <f t="shared" si="17"/>
        <v>#VALUE!</v>
      </c>
      <c r="G360" s="12" t="e">
        <f t="shared" si="17"/>
        <v>#VALUE!</v>
      </c>
      <c r="H360" s="12" t="e">
        <f t="shared" si="17"/>
        <v>#VALUE!</v>
      </c>
      <c r="I360" s="12" t="e">
        <f t="shared" si="17"/>
        <v>#VALUE!</v>
      </c>
      <c r="J360" s="12" t="e">
        <f t="shared" si="17"/>
        <v>#VALUE!</v>
      </c>
      <c r="K360" s="12" t="e">
        <f t="shared" si="17"/>
        <v>#VALUE!</v>
      </c>
      <c r="L360" s="12" t="e">
        <f t="shared" si="17"/>
        <v>#VALUE!</v>
      </c>
      <c r="M360" s="12" t="e">
        <f t="shared" si="17"/>
        <v>#VALUE!</v>
      </c>
      <c r="N360" s="12" t="e">
        <f t="shared" si="17"/>
        <v>#VALUE!</v>
      </c>
      <c r="O360" s="12" t="e">
        <f t="shared" si="17"/>
        <v>#VALUE!</v>
      </c>
      <c r="P360" s="6"/>
      <c r="Q360" s="11" t="s">
        <v>2409</v>
      </c>
    </row>
    <row r="361" spans="2:17" x14ac:dyDescent="0.3">
      <c r="B361" s="214" t="s">
        <v>792</v>
      </c>
      <c r="C361" s="215"/>
      <c r="D361" s="215"/>
      <c r="E361" s="215"/>
      <c r="F361" s="215"/>
      <c r="G361" s="215"/>
      <c r="H361" s="215"/>
      <c r="I361" s="215"/>
      <c r="J361" s="215"/>
      <c r="K361" s="215"/>
      <c r="L361" s="215"/>
      <c r="M361" s="215"/>
      <c r="N361" s="215"/>
      <c r="O361" s="216"/>
      <c r="P361" s="6"/>
      <c r="Q361" s="3"/>
    </row>
    <row r="362" spans="2:17" x14ac:dyDescent="0.3">
      <c r="B362" s="8" t="str">
        <f t="shared" ref="B362:O365" si="18">IFERROR(VLOOKUP($B$355,$4:$123,MATCH($Q362&amp;"/"&amp;B$347,$2:$2,0),FALSE),IFERROR(VLOOKUP($B$355,$4:$123,MATCH($Q361&amp;"/"&amp;B$347,$2:$2,0),FALSE),IFERROR(VLOOKUP($B$355,$4:$123,MATCH($Q360&amp;"/"&amp;B$347,$2:$2,0),FALSE),IFERROR(VLOOKUP($B$355,$4:$123,MATCH($Q359&amp;"/"&amp;B$347,$2:$2,0),FALSE),"0"))))</f>
        <v>0</v>
      </c>
      <c r="C362" s="8" t="str">
        <f t="shared" si="18"/>
        <v>0</v>
      </c>
      <c r="D362" s="8" t="str">
        <f t="shared" si="18"/>
        <v>0</v>
      </c>
      <c r="E362" s="8" t="str">
        <f t="shared" si="18"/>
        <v>0</v>
      </c>
      <c r="F362" s="8" t="str">
        <f t="shared" si="18"/>
        <v>0</v>
      </c>
      <c r="G362" s="8" t="str">
        <f t="shared" si="18"/>
        <v>0</v>
      </c>
      <c r="H362" s="8" t="str">
        <f t="shared" si="18"/>
        <v>0</v>
      </c>
      <c r="I362" s="8" t="str">
        <f t="shared" si="18"/>
        <v>0</v>
      </c>
      <c r="J362" s="8" t="str">
        <f t="shared" si="18"/>
        <v>0</v>
      </c>
      <c r="K362" s="8" t="str">
        <f t="shared" si="18"/>
        <v>0</v>
      </c>
      <c r="L362" s="8" t="str">
        <f t="shared" si="18"/>
        <v>0</v>
      </c>
      <c r="M362" s="8" t="str">
        <f t="shared" si="18"/>
        <v>0</v>
      </c>
      <c r="N362" s="8" t="str">
        <f t="shared" si="18"/>
        <v>0</v>
      </c>
      <c r="O362" s="8" t="str">
        <f t="shared" si="18"/>
        <v>0</v>
      </c>
      <c r="P362" s="6"/>
      <c r="Q362" s="9" t="s">
        <v>12</v>
      </c>
    </row>
    <row r="363" spans="2:17" x14ac:dyDescent="0.3">
      <c r="B363" s="8" t="str">
        <f t="shared" si="18"/>
        <v>0</v>
      </c>
      <c r="C363" s="8" t="str">
        <f t="shared" si="18"/>
        <v>0</v>
      </c>
      <c r="D363" s="8" t="str">
        <f t="shared" si="18"/>
        <v>0</v>
      </c>
      <c r="E363" s="8" t="str">
        <f t="shared" si="18"/>
        <v>0</v>
      </c>
      <c r="F363" s="8" t="str">
        <f t="shared" si="18"/>
        <v>0</v>
      </c>
      <c r="G363" s="8" t="str">
        <f t="shared" si="18"/>
        <v>0</v>
      </c>
      <c r="H363" s="8" t="str">
        <f t="shared" si="18"/>
        <v>0</v>
      </c>
      <c r="I363" s="8" t="str">
        <f t="shared" si="18"/>
        <v>0</v>
      </c>
      <c r="J363" s="8" t="str">
        <f t="shared" si="18"/>
        <v>0</v>
      </c>
      <c r="K363" s="8" t="str">
        <f t="shared" si="18"/>
        <v>0</v>
      </c>
      <c r="L363" s="8" t="str">
        <f t="shared" si="18"/>
        <v>0</v>
      </c>
      <c r="M363" s="8" t="str">
        <f t="shared" si="18"/>
        <v>0</v>
      </c>
      <c r="N363" s="8" t="str">
        <f t="shared" si="18"/>
        <v>0</v>
      </c>
      <c r="O363" s="8" t="str">
        <f t="shared" si="18"/>
        <v>0</v>
      </c>
      <c r="P363" s="6"/>
      <c r="Q363" s="9" t="s">
        <v>13</v>
      </c>
    </row>
    <row r="364" spans="2:17" x14ac:dyDescent="0.3">
      <c r="B364" s="8" t="str">
        <f t="shared" si="18"/>
        <v>0</v>
      </c>
      <c r="C364" s="8" t="str">
        <f t="shared" si="18"/>
        <v>0</v>
      </c>
      <c r="D364" s="8" t="str">
        <f t="shared" si="18"/>
        <v>0</v>
      </c>
      <c r="E364" s="8" t="str">
        <f t="shared" si="18"/>
        <v>0</v>
      </c>
      <c r="F364" s="8" t="str">
        <f t="shared" si="18"/>
        <v>0</v>
      </c>
      <c r="G364" s="8" t="str">
        <f t="shared" si="18"/>
        <v>0</v>
      </c>
      <c r="H364" s="8" t="str">
        <f t="shared" si="18"/>
        <v>0</v>
      </c>
      <c r="I364" s="8" t="str">
        <f t="shared" si="18"/>
        <v>0</v>
      </c>
      <c r="J364" s="8" t="str">
        <f t="shared" si="18"/>
        <v>0</v>
      </c>
      <c r="K364" s="8" t="str">
        <f t="shared" si="18"/>
        <v>0</v>
      </c>
      <c r="L364" s="8" t="str">
        <f t="shared" si="18"/>
        <v>0</v>
      </c>
      <c r="M364" s="8" t="str">
        <f t="shared" si="18"/>
        <v>0</v>
      </c>
      <c r="N364" s="8" t="str">
        <f t="shared" si="18"/>
        <v>0</v>
      </c>
      <c r="O364" s="8" t="str">
        <f t="shared" si="18"/>
        <v>0</v>
      </c>
      <c r="P364" s="6"/>
      <c r="Q364" s="9" t="s">
        <v>14</v>
      </c>
    </row>
    <row r="365" spans="2:17" x14ac:dyDescent="0.3">
      <c r="B365" s="8" t="str">
        <f t="shared" si="18"/>
        <v>0</v>
      </c>
      <c r="C365" s="8" t="str">
        <f t="shared" si="18"/>
        <v>0</v>
      </c>
      <c r="D365" s="8" t="str">
        <f t="shared" si="18"/>
        <v>0</v>
      </c>
      <c r="E365" s="8" t="str">
        <f t="shared" si="18"/>
        <v>0</v>
      </c>
      <c r="F365" s="8" t="str">
        <f t="shared" si="18"/>
        <v>0</v>
      </c>
      <c r="G365" s="8" t="str">
        <f t="shared" si="18"/>
        <v>0</v>
      </c>
      <c r="H365" s="8" t="str">
        <f t="shared" si="18"/>
        <v>0</v>
      </c>
      <c r="I365" s="8" t="str">
        <f t="shared" si="18"/>
        <v>0</v>
      </c>
      <c r="J365" s="8" t="str">
        <f t="shared" si="18"/>
        <v>0</v>
      </c>
      <c r="K365" s="8" t="str">
        <f t="shared" si="18"/>
        <v>0</v>
      </c>
      <c r="L365" s="8" t="str">
        <f t="shared" si="18"/>
        <v>0</v>
      </c>
      <c r="M365" s="8" t="str">
        <f t="shared" si="18"/>
        <v>0</v>
      </c>
      <c r="N365" s="8" t="str">
        <f t="shared" si="18"/>
        <v>0</v>
      </c>
      <c r="O365" s="8" t="str">
        <f t="shared" si="18"/>
        <v>0</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2409</v>
      </c>
    </row>
    <row r="367" spans="2:17" x14ac:dyDescent="0.3">
      <c r="B367" s="205" t="s">
        <v>2405</v>
      </c>
      <c r="C367" s="205"/>
      <c r="D367" s="205"/>
      <c r="E367" s="205"/>
      <c r="F367" s="205"/>
      <c r="G367" s="205"/>
      <c r="H367" s="205"/>
      <c r="I367" s="205"/>
      <c r="J367" s="205"/>
      <c r="K367" s="205"/>
      <c r="L367" s="205"/>
      <c r="M367" s="205"/>
      <c r="N367" s="205"/>
      <c r="O367" s="205"/>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2409</v>
      </c>
    </row>
    <row r="373" spans="2:17" x14ac:dyDescent="0.3">
      <c r="B373" s="206" t="s">
        <v>2408</v>
      </c>
      <c r="C373" s="206"/>
      <c r="D373" s="206"/>
      <c r="E373" s="206"/>
      <c r="F373" s="206"/>
      <c r="G373" s="206"/>
      <c r="H373" s="206"/>
      <c r="I373" s="206"/>
      <c r="J373" s="206"/>
      <c r="K373" s="206"/>
      <c r="L373" s="206"/>
      <c r="M373" s="206"/>
      <c r="N373" s="206"/>
      <c r="O373" s="206"/>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2409</v>
      </c>
    </row>
    <row r="379" spans="2:17" x14ac:dyDescent="0.3">
      <c r="B379" s="205" t="s">
        <v>793</v>
      </c>
      <c r="C379" s="205"/>
      <c r="D379" s="205"/>
      <c r="E379" s="205"/>
      <c r="F379" s="205"/>
      <c r="G379" s="205"/>
      <c r="H379" s="205"/>
      <c r="I379" s="205"/>
      <c r="J379" s="205"/>
      <c r="K379" s="205"/>
      <c r="L379" s="205"/>
      <c r="M379" s="205"/>
      <c r="N379" s="205"/>
      <c r="O379" s="205"/>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2409</v>
      </c>
    </row>
    <row r="385" spans="1:17" x14ac:dyDescent="0.3">
      <c r="B385" s="205" t="s">
        <v>794</v>
      </c>
      <c r="C385" s="205"/>
      <c r="D385" s="205"/>
      <c r="E385" s="205"/>
      <c r="F385" s="205"/>
      <c r="G385" s="205"/>
      <c r="H385" s="205"/>
      <c r="I385" s="205"/>
      <c r="J385" s="205"/>
      <c r="K385" s="205"/>
      <c r="L385" s="205"/>
      <c r="M385" s="205"/>
      <c r="N385" s="205"/>
      <c r="O385" s="205"/>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2409</v>
      </c>
    </row>
    <row r="391" spans="1:17" x14ac:dyDescent="0.3">
      <c r="B391" s="206" t="s">
        <v>795</v>
      </c>
      <c r="C391" s="206"/>
      <c r="D391" s="206"/>
      <c r="E391" s="206"/>
      <c r="F391" s="206"/>
      <c r="G391" s="206"/>
      <c r="H391" s="206"/>
      <c r="I391" s="206"/>
      <c r="J391" s="206"/>
      <c r="K391" s="206"/>
      <c r="L391" s="206"/>
      <c r="M391" s="206"/>
      <c r="N391" s="206"/>
      <c r="O391" s="206"/>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2409</v>
      </c>
    </row>
    <row r="397" spans="1:17" x14ac:dyDescent="0.3">
      <c r="B397" s="184" t="s">
        <v>796</v>
      </c>
      <c r="C397" s="184"/>
      <c r="D397" s="184"/>
      <c r="E397" s="184"/>
      <c r="F397" s="184"/>
      <c r="G397" s="184"/>
      <c r="H397" s="184"/>
      <c r="I397" s="184"/>
      <c r="J397" s="184"/>
      <c r="K397" s="184"/>
      <c r="L397" s="184"/>
      <c r="M397" s="184"/>
      <c r="N397" s="184"/>
      <c r="O397" s="184"/>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01" t="s">
        <v>1</v>
      </c>
      <c r="C402" s="201"/>
      <c r="D402" s="201"/>
      <c r="E402" s="201"/>
      <c r="F402" s="201"/>
      <c r="G402" s="201"/>
      <c r="H402" s="201"/>
      <c r="I402" s="201"/>
      <c r="J402" s="201"/>
      <c r="K402" s="201"/>
      <c r="L402" s="201"/>
      <c r="M402" s="201"/>
      <c r="N402" s="201"/>
      <c r="O402" s="201"/>
    </row>
    <row r="403" spans="1:17" x14ac:dyDescent="0.3">
      <c r="B403" s="202" t="s">
        <v>2</v>
      </c>
      <c r="C403" s="202"/>
      <c r="D403" s="202"/>
      <c r="E403" s="202"/>
      <c r="F403" s="202"/>
      <c r="G403" s="202"/>
      <c r="H403" s="202"/>
      <c r="I403" s="202"/>
      <c r="J403" s="202"/>
      <c r="K403" s="202"/>
      <c r="L403" s="202"/>
      <c r="M403" s="202"/>
      <c r="N403" s="202"/>
      <c r="O403" s="202"/>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2409</v>
      </c>
    </row>
    <row r="409" spans="1:17" x14ac:dyDescent="0.3">
      <c r="B409" s="207" t="s">
        <v>3</v>
      </c>
      <c r="C409" s="207"/>
      <c r="D409" s="207"/>
      <c r="E409" s="207"/>
      <c r="F409" s="207"/>
      <c r="G409" s="207"/>
      <c r="H409" s="207"/>
      <c r="I409" s="207"/>
      <c r="J409" s="207"/>
      <c r="K409" s="207"/>
      <c r="L409" s="207"/>
      <c r="M409" s="207"/>
      <c r="N409" s="207"/>
      <c r="O409" s="207"/>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2409</v>
      </c>
    </row>
    <row r="415" spans="1:17" x14ac:dyDescent="0.3">
      <c r="B415" s="209" t="s">
        <v>4</v>
      </c>
      <c r="C415" s="209"/>
      <c r="D415" s="209"/>
      <c r="E415" s="209"/>
      <c r="F415" s="209"/>
      <c r="G415" s="209"/>
      <c r="H415" s="209"/>
      <c r="I415" s="209"/>
      <c r="J415" s="209"/>
      <c r="K415" s="209"/>
      <c r="L415" s="209"/>
      <c r="M415" s="209"/>
      <c r="N415" s="209"/>
      <c r="O415" s="209"/>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2409</v>
      </c>
    </row>
    <row r="421" spans="2:17" x14ac:dyDescent="0.3">
      <c r="B421" s="201" t="s">
        <v>804</v>
      </c>
      <c r="C421" s="201"/>
      <c r="D421" s="201"/>
      <c r="E421" s="201"/>
      <c r="F421" s="201"/>
      <c r="G421" s="201"/>
      <c r="H421" s="201"/>
      <c r="I421" s="201"/>
      <c r="J421" s="201"/>
      <c r="K421" s="201"/>
      <c r="L421" s="201"/>
      <c r="M421" s="201"/>
      <c r="N421" s="201"/>
      <c r="O421" s="201"/>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2409</v>
      </c>
    </row>
    <row r="427" spans="2:17" x14ac:dyDescent="0.3">
      <c r="B427" s="200" t="s">
        <v>17</v>
      </c>
      <c r="C427" s="200"/>
      <c r="D427" s="200"/>
      <c r="E427" s="200"/>
      <c r="F427" s="200"/>
      <c r="G427" s="200"/>
      <c r="H427" s="200"/>
      <c r="I427" s="200"/>
      <c r="J427" s="200"/>
      <c r="K427" s="200"/>
      <c r="L427" s="200"/>
      <c r="M427" s="200"/>
      <c r="N427" s="200"/>
      <c r="O427" s="200"/>
      <c r="P427" s="6"/>
      <c r="Q427" s="11"/>
    </row>
    <row r="428" spans="2:17" x14ac:dyDescent="0.3">
      <c r="B428" s="213" t="s">
        <v>805</v>
      </c>
      <c r="C428" s="213"/>
      <c r="D428" s="213"/>
      <c r="E428" s="213"/>
      <c r="F428" s="213"/>
      <c r="G428" s="213"/>
      <c r="H428" s="213"/>
      <c r="I428" s="213"/>
      <c r="J428" s="213"/>
      <c r="K428" s="213"/>
      <c r="L428" s="213"/>
      <c r="M428" s="213"/>
      <c r="N428" s="213"/>
      <c r="O428" s="213"/>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2409</v>
      </c>
    </row>
    <row r="434" spans="1:18" x14ac:dyDescent="0.3">
      <c r="B434" s="200" t="s">
        <v>806</v>
      </c>
      <c r="C434" s="200"/>
      <c r="D434" s="200"/>
      <c r="E434" s="200"/>
      <c r="F434" s="200"/>
      <c r="G434" s="200"/>
      <c r="H434" s="200"/>
      <c r="I434" s="200"/>
      <c r="J434" s="200"/>
      <c r="K434" s="200"/>
      <c r="L434" s="200"/>
      <c r="M434" s="200"/>
      <c r="N434" s="200"/>
      <c r="O434" s="200"/>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2409</v>
      </c>
    </row>
    <row r="440" spans="1:18" x14ac:dyDescent="0.3">
      <c r="B440" s="184" t="s">
        <v>18</v>
      </c>
      <c r="C440" s="184"/>
      <c r="D440" s="184"/>
      <c r="E440" s="184"/>
      <c r="F440" s="184"/>
      <c r="G440" s="184"/>
      <c r="H440" s="184"/>
      <c r="I440" s="184"/>
      <c r="J440" s="184"/>
      <c r="K440" s="184"/>
      <c r="L440" s="184"/>
      <c r="M440" s="184"/>
      <c r="N440" s="184"/>
      <c r="O440" s="184"/>
      <c r="P440" s="6"/>
      <c r="Q440" s="15"/>
    </row>
    <row r="441" spans="1:18" x14ac:dyDescent="0.3">
      <c r="B441" s="184" t="s">
        <v>871</v>
      </c>
      <c r="C441" s="184"/>
      <c r="D441" s="184"/>
      <c r="E441" s="184"/>
      <c r="F441" s="184"/>
      <c r="G441" s="184"/>
      <c r="H441" s="184"/>
      <c r="I441" s="184"/>
      <c r="J441" s="184"/>
      <c r="K441" s="184"/>
      <c r="L441" s="184"/>
      <c r="M441" s="184"/>
      <c r="N441" s="184"/>
      <c r="O441" s="184"/>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2409</v>
      </c>
    </row>
    <row r="449" spans="1:17" x14ac:dyDescent="0.3">
      <c r="B449" s="184" t="s">
        <v>2406</v>
      </c>
      <c r="C449" s="184"/>
      <c r="D449" s="184"/>
      <c r="E449" s="184"/>
      <c r="F449" s="184"/>
      <c r="G449" s="184"/>
      <c r="H449" s="184"/>
      <c r="I449" s="184"/>
      <c r="J449" s="184"/>
      <c r="K449" s="184"/>
      <c r="L449" s="184"/>
      <c r="M449" s="184"/>
      <c r="N449" s="184"/>
      <c r="O449" s="184"/>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O455" si="61">C454/B454-1</f>
        <v>#DIV/0!</v>
      </c>
      <c r="D455" s="20" t="e">
        <f t="shared" si="61"/>
        <v>#DIV/0!</v>
      </c>
      <c r="E455" s="20" t="e">
        <f t="shared" si="61"/>
        <v>#DIV/0!</v>
      </c>
      <c r="F455" s="20" t="e">
        <f t="shared" si="61"/>
        <v>#DIV/0!</v>
      </c>
      <c r="G455" s="20" t="e">
        <f t="shared" si="61"/>
        <v>#DIV/0!</v>
      </c>
      <c r="H455" s="20" t="e">
        <f t="shared" si="61"/>
        <v>#DIV/0!</v>
      </c>
      <c r="I455" s="20" t="e">
        <f t="shared" si="61"/>
        <v>#DIV/0!</v>
      </c>
      <c r="J455" s="20" t="e">
        <f t="shared" si="61"/>
        <v>#DIV/0!</v>
      </c>
      <c r="K455" s="20" t="e">
        <f t="shared" si="61"/>
        <v>#DIV/0!</v>
      </c>
      <c r="L455" s="20" t="e">
        <f t="shared" si="61"/>
        <v>#DIV/0!</v>
      </c>
      <c r="M455" s="20" t="e">
        <f t="shared" si="61"/>
        <v>#DIV/0!</v>
      </c>
      <c r="N455" s="12" t="e">
        <f t="shared" si="61"/>
        <v>#VALUE!</v>
      </c>
      <c r="O455" s="12" t="e">
        <f t="shared" si="61"/>
        <v>#VALUE!</v>
      </c>
      <c r="P455" s="17"/>
      <c r="Q455" s="14" t="s">
        <v>20</v>
      </c>
    </row>
    <row r="456" spans="1:17" s="87" customFormat="1" x14ac:dyDescent="0.3">
      <c r="A456" s="86"/>
      <c r="B456" s="156" t="e">
        <f t="shared" ref="B456:O456" si="62">+B454/B$482</f>
        <v>#DIV/0!</v>
      </c>
      <c r="C456" s="156" t="e">
        <f t="shared" si="62"/>
        <v>#DIV/0!</v>
      </c>
      <c r="D456" s="156" t="e">
        <f t="shared" si="62"/>
        <v>#DIV/0!</v>
      </c>
      <c r="E456" s="156" t="e">
        <f t="shared" si="62"/>
        <v>#DIV/0!</v>
      </c>
      <c r="F456" s="156" t="e">
        <f t="shared" si="62"/>
        <v>#DIV/0!</v>
      </c>
      <c r="G456" s="156" t="e">
        <f t="shared" si="62"/>
        <v>#DIV/0!</v>
      </c>
      <c r="H456" s="156" t="e">
        <f t="shared" si="62"/>
        <v>#DIV/0!</v>
      </c>
      <c r="I456" s="156" t="e">
        <f t="shared" si="62"/>
        <v>#DIV/0!</v>
      </c>
      <c r="J456" s="156" t="e">
        <f t="shared" si="62"/>
        <v>#DIV/0!</v>
      </c>
      <c r="K456" s="156" t="e">
        <f t="shared" si="62"/>
        <v>#DIV/0!</v>
      </c>
      <c r="L456" s="156" t="e">
        <f t="shared" si="62"/>
        <v>#DIV/0!</v>
      </c>
      <c r="M456" s="156" t="e">
        <f t="shared" si="62"/>
        <v>#DIV/0!</v>
      </c>
      <c r="N456" s="156" t="e">
        <f t="shared" si="62"/>
        <v>#VALUE!</v>
      </c>
      <c r="O456" s="156" t="e">
        <f t="shared" si="62"/>
        <v>#VALUE!</v>
      </c>
      <c r="P456" s="17"/>
      <c r="Q456" s="14" t="s">
        <v>2409</v>
      </c>
    </row>
    <row r="457" spans="1:17" x14ac:dyDescent="0.3">
      <c r="B457" s="184" t="s">
        <v>787</v>
      </c>
      <c r="C457" s="184"/>
      <c r="D457" s="184"/>
      <c r="E457" s="184"/>
      <c r="F457" s="184"/>
      <c r="G457" s="184"/>
      <c r="H457" s="184"/>
      <c r="I457" s="184"/>
      <c r="J457" s="184"/>
      <c r="K457" s="184"/>
      <c r="L457" s="184"/>
      <c r="M457" s="184"/>
      <c r="N457" s="184"/>
      <c r="O457" s="184"/>
      <c r="P457" s="6"/>
      <c r="Q457" s="9"/>
    </row>
    <row r="458" spans="1:17" x14ac:dyDescent="0.3">
      <c r="B458" s="7" t="str">
        <f t="shared" ref="B458:O461" si="63">IFERROR(VLOOKUP($B$457,$127:$213,MATCH($Q458&amp;"/"&amp;B$347,$125:$125,0),FALSE),"")</f>
        <v/>
      </c>
      <c r="C458" s="7" t="str">
        <f t="shared" si="63"/>
        <v/>
      </c>
      <c r="D458" s="7" t="str">
        <f t="shared" si="63"/>
        <v/>
      </c>
      <c r="E458" s="7" t="str">
        <f t="shared" si="63"/>
        <v/>
      </c>
      <c r="F458" s="7" t="str">
        <f t="shared" si="63"/>
        <v/>
      </c>
      <c r="G458" s="7" t="str">
        <f t="shared" si="63"/>
        <v/>
      </c>
      <c r="H458" s="7" t="str">
        <f t="shared" si="63"/>
        <v/>
      </c>
      <c r="I458" s="7" t="str">
        <f t="shared" si="63"/>
        <v/>
      </c>
      <c r="J458" s="7" t="str">
        <f t="shared" si="63"/>
        <v/>
      </c>
      <c r="K458" s="7" t="str">
        <f t="shared" si="63"/>
        <v/>
      </c>
      <c r="L458" s="7" t="str">
        <f t="shared" si="63"/>
        <v/>
      </c>
      <c r="M458" s="7" t="str">
        <f t="shared" si="63"/>
        <v/>
      </c>
      <c r="N458" s="7" t="str">
        <f t="shared" si="63"/>
        <v/>
      </c>
      <c r="O458" s="7" t="str">
        <f t="shared" si="63"/>
        <v/>
      </c>
      <c r="P458" s="6"/>
      <c r="Q458" s="9" t="s">
        <v>12</v>
      </c>
    </row>
    <row r="459" spans="1:17" x14ac:dyDescent="0.3">
      <c r="B459" s="7" t="str">
        <f t="shared" si="63"/>
        <v/>
      </c>
      <c r="C459" s="7" t="str">
        <f t="shared" si="63"/>
        <v/>
      </c>
      <c r="D459" s="7" t="str">
        <f t="shared" si="63"/>
        <v/>
      </c>
      <c r="E459" s="7" t="str">
        <f t="shared" si="63"/>
        <v/>
      </c>
      <c r="F459" s="7" t="str">
        <f t="shared" si="63"/>
        <v/>
      </c>
      <c r="G459" s="7" t="str">
        <f t="shared" si="63"/>
        <v/>
      </c>
      <c r="H459" s="7" t="str">
        <f t="shared" si="63"/>
        <v/>
      </c>
      <c r="I459" s="7" t="str">
        <f t="shared" si="63"/>
        <v/>
      </c>
      <c r="J459" s="7" t="str">
        <f t="shared" si="63"/>
        <v/>
      </c>
      <c r="K459" s="7" t="str">
        <f t="shared" si="63"/>
        <v/>
      </c>
      <c r="L459" s="7" t="str">
        <f t="shared" si="63"/>
        <v/>
      </c>
      <c r="M459" s="7" t="str">
        <f t="shared" si="63"/>
        <v/>
      </c>
      <c r="N459" s="7" t="str">
        <f t="shared" si="63"/>
        <v/>
      </c>
      <c r="O459" s="7" t="str">
        <f t="shared" si="63"/>
        <v/>
      </c>
      <c r="P459" s="6"/>
      <c r="Q459" s="9" t="s">
        <v>13</v>
      </c>
    </row>
    <row r="460" spans="1:17" x14ac:dyDescent="0.3">
      <c r="B460" s="7" t="str">
        <f t="shared" si="63"/>
        <v/>
      </c>
      <c r="C460" s="7" t="str">
        <f t="shared" si="63"/>
        <v/>
      </c>
      <c r="D460" s="7" t="str">
        <f t="shared" si="63"/>
        <v/>
      </c>
      <c r="E460" s="7" t="str">
        <f t="shared" si="63"/>
        <v/>
      </c>
      <c r="F460" s="7" t="str">
        <f t="shared" si="63"/>
        <v/>
      </c>
      <c r="G460" s="7" t="str">
        <f t="shared" si="63"/>
        <v/>
      </c>
      <c r="H460" s="7" t="str">
        <f t="shared" si="63"/>
        <v/>
      </c>
      <c r="I460" s="7" t="str">
        <f t="shared" si="63"/>
        <v/>
      </c>
      <c r="J460" s="7" t="str">
        <f t="shared" si="63"/>
        <v/>
      </c>
      <c r="K460" s="7" t="str">
        <f t="shared" si="63"/>
        <v/>
      </c>
      <c r="L460" s="7" t="str">
        <f t="shared" si="63"/>
        <v/>
      </c>
      <c r="M460" s="7" t="str">
        <f t="shared" si="63"/>
        <v/>
      </c>
      <c r="N460" s="7" t="str">
        <f t="shared" si="63"/>
        <v/>
      </c>
      <c r="O460" s="7" t="str">
        <f t="shared" si="63"/>
        <v/>
      </c>
      <c r="P460" s="6"/>
      <c r="Q460" s="9" t="s">
        <v>14</v>
      </c>
    </row>
    <row r="461" spans="1:17" x14ac:dyDescent="0.3">
      <c r="B461" s="18" t="str">
        <f t="shared" si="63"/>
        <v/>
      </c>
      <c r="C461" s="18" t="str">
        <f t="shared" si="63"/>
        <v/>
      </c>
      <c r="D461" s="18" t="str">
        <f t="shared" si="63"/>
        <v/>
      </c>
      <c r="E461" s="18" t="str">
        <f t="shared" si="63"/>
        <v/>
      </c>
      <c r="F461" s="18" t="str">
        <f t="shared" si="63"/>
        <v/>
      </c>
      <c r="G461" s="18" t="str">
        <f t="shared" si="63"/>
        <v/>
      </c>
      <c r="H461" s="18" t="str">
        <f t="shared" si="63"/>
        <v/>
      </c>
      <c r="I461" s="18" t="str">
        <f t="shared" si="63"/>
        <v/>
      </c>
      <c r="J461" s="18" t="str">
        <f t="shared" si="63"/>
        <v/>
      </c>
      <c r="K461" s="18" t="str">
        <f t="shared" si="63"/>
        <v/>
      </c>
      <c r="L461" s="18" t="str">
        <f t="shared" si="63"/>
        <v/>
      </c>
      <c r="M461" s="18" t="str">
        <f t="shared" si="63"/>
        <v/>
      </c>
      <c r="N461" s="18" t="str">
        <f t="shared" si="63"/>
        <v/>
      </c>
      <c r="O461" s="18" t="str">
        <f t="shared" si="63"/>
        <v/>
      </c>
      <c r="P461" s="6"/>
      <c r="Q461" s="9" t="s">
        <v>19</v>
      </c>
    </row>
    <row r="462" spans="1:17" x14ac:dyDescent="0.3">
      <c r="B462" s="7">
        <f>SUM(B458:B461)</f>
        <v>0</v>
      </c>
      <c r="C462" s="112">
        <f t="shared" ref="C462:M462" si="64">SUM(C458:C461)</f>
        <v>0</v>
      </c>
      <c r="D462" s="112">
        <f t="shared" si="64"/>
        <v>0</v>
      </c>
      <c r="E462" s="112">
        <f t="shared" si="64"/>
        <v>0</v>
      </c>
      <c r="F462" s="112">
        <f t="shared" si="64"/>
        <v>0</v>
      </c>
      <c r="G462" s="112">
        <f t="shared" si="64"/>
        <v>0</v>
      </c>
      <c r="H462" s="112">
        <f t="shared" si="64"/>
        <v>0</v>
      </c>
      <c r="I462" s="112">
        <f t="shared" si="64"/>
        <v>0</v>
      </c>
      <c r="J462" s="112">
        <f t="shared" si="64"/>
        <v>0</v>
      </c>
      <c r="K462" s="112">
        <f t="shared" si="64"/>
        <v>0</v>
      </c>
      <c r="L462" s="112">
        <f t="shared" si="64"/>
        <v>0</v>
      </c>
      <c r="M462" s="112">
        <f t="shared" si="6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O463" si="65">C462/B462-1</f>
        <v>#DIV/0!</v>
      </c>
      <c r="D463" s="20" t="e">
        <f t="shared" si="65"/>
        <v>#DIV/0!</v>
      </c>
      <c r="E463" s="20" t="e">
        <f t="shared" si="65"/>
        <v>#DIV/0!</v>
      </c>
      <c r="F463" s="20" t="e">
        <f t="shared" si="65"/>
        <v>#DIV/0!</v>
      </c>
      <c r="G463" s="20" t="e">
        <f t="shared" si="65"/>
        <v>#DIV/0!</v>
      </c>
      <c r="H463" s="20" t="e">
        <f t="shared" si="65"/>
        <v>#DIV/0!</v>
      </c>
      <c r="I463" s="20" t="e">
        <f t="shared" si="65"/>
        <v>#DIV/0!</v>
      </c>
      <c r="J463" s="20" t="e">
        <f t="shared" si="65"/>
        <v>#DIV/0!</v>
      </c>
      <c r="K463" s="20" t="e">
        <f t="shared" si="65"/>
        <v>#DIV/0!</v>
      </c>
      <c r="L463" s="20" t="e">
        <f t="shared" si="65"/>
        <v>#DIV/0!</v>
      </c>
      <c r="M463" s="20" t="e">
        <f t="shared" si="65"/>
        <v>#DIV/0!</v>
      </c>
      <c r="N463" s="12" t="e">
        <f t="shared" si="65"/>
        <v>#VALUE!</v>
      </c>
      <c r="O463" s="12" t="e">
        <f t="shared" si="65"/>
        <v>#VALUE!</v>
      </c>
      <c r="P463" s="17"/>
      <c r="Q463" s="14" t="s">
        <v>20</v>
      </c>
    </row>
    <row r="464" spans="1:17" s="87" customFormat="1" x14ac:dyDescent="0.3">
      <c r="A464" s="86"/>
      <c r="B464" s="156" t="e">
        <f t="shared" ref="B464:O464" si="66">+B462/B$482</f>
        <v>#DIV/0!</v>
      </c>
      <c r="C464" s="156" t="e">
        <f t="shared" si="66"/>
        <v>#DIV/0!</v>
      </c>
      <c r="D464" s="156" t="e">
        <f t="shared" si="66"/>
        <v>#DIV/0!</v>
      </c>
      <c r="E464" s="156" t="e">
        <f t="shared" si="66"/>
        <v>#DIV/0!</v>
      </c>
      <c r="F464" s="156" t="e">
        <f t="shared" si="66"/>
        <v>#DIV/0!</v>
      </c>
      <c r="G464" s="156" t="e">
        <f t="shared" si="66"/>
        <v>#DIV/0!</v>
      </c>
      <c r="H464" s="156" t="e">
        <f t="shared" si="66"/>
        <v>#DIV/0!</v>
      </c>
      <c r="I464" s="156" t="e">
        <f t="shared" si="66"/>
        <v>#DIV/0!</v>
      </c>
      <c r="J464" s="156" t="e">
        <f t="shared" si="66"/>
        <v>#DIV/0!</v>
      </c>
      <c r="K464" s="156" t="e">
        <f t="shared" si="66"/>
        <v>#DIV/0!</v>
      </c>
      <c r="L464" s="156" t="e">
        <f t="shared" si="66"/>
        <v>#DIV/0!</v>
      </c>
      <c r="M464" s="156" t="e">
        <f t="shared" si="66"/>
        <v>#DIV/0!</v>
      </c>
      <c r="N464" s="156" t="e">
        <f t="shared" si="66"/>
        <v>#VALUE!</v>
      </c>
      <c r="O464" s="156" t="e">
        <f t="shared" si="66"/>
        <v>#VALUE!</v>
      </c>
      <c r="P464" s="17"/>
      <c r="Q464" s="14" t="s">
        <v>2409</v>
      </c>
    </row>
    <row r="465" spans="2:17" x14ac:dyDescent="0.3">
      <c r="B465" s="184" t="s">
        <v>878</v>
      </c>
      <c r="C465" s="184"/>
      <c r="D465" s="184"/>
      <c r="E465" s="184"/>
      <c r="F465" s="184"/>
      <c r="G465" s="184"/>
      <c r="H465" s="184"/>
      <c r="I465" s="184"/>
      <c r="J465" s="184"/>
      <c r="K465" s="184"/>
      <c r="L465" s="184"/>
      <c r="M465" s="184"/>
      <c r="N465" s="184"/>
      <c r="O465" s="184"/>
      <c r="P465" s="6"/>
      <c r="Q465" s="9"/>
    </row>
    <row r="466" spans="2:17" x14ac:dyDescent="0.3">
      <c r="B466" s="7" t="str">
        <f t="shared" ref="B466:O469" si="67">IFERROR(VLOOKUP($B$465,$127:$213,MATCH($Q466&amp;"/"&amp;B$347,$125:$125,0),FALSE),"")</f>
        <v/>
      </c>
      <c r="C466" s="7" t="str">
        <f t="shared" si="67"/>
        <v/>
      </c>
      <c r="D466" s="7" t="str">
        <f t="shared" si="67"/>
        <v/>
      </c>
      <c r="E466" s="7" t="str">
        <f t="shared" si="67"/>
        <v/>
      </c>
      <c r="F466" s="7" t="str">
        <f t="shared" si="67"/>
        <v/>
      </c>
      <c r="G466" s="7" t="str">
        <f t="shared" si="67"/>
        <v/>
      </c>
      <c r="H466" s="7" t="str">
        <f t="shared" si="67"/>
        <v/>
      </c>
      <c r="I466" s="7" t="str">
        <f t="shared" si="67"/>
        <v/>
      </c>
      <c r="J466" s="7" t="str">
        <f t="shared" si="67"/>
        <v/>
      </c>
      <c r="K466" s="7" t="str">
        <f t="shared" si="67"/>
        <v/>
      </c>
      <c r="L466" s="7" t="str">
        <f t="shared" si="67"/>
        <v/>
      </c>
      <c r="M466" s="7" t="str">
        <f t="shared" si="67"/>
        <v/>
      </c>
      <c r="N466" s="7" t="str">
        <f t="shared" si="67"/>
        <v/>
      </c>
      <c r="O466" s="7" t="str">
        <f t="shared" si="67"/>
        <v/>
      </c>
      <c r="P466" s="6"/>
      <c r="Q466" s="9" t="s">
        <v>12</v>
      </c>
    </row>
    <row r="467" spans="2:17" x14ac:dyDescent="0.3">
      <c r="B467" s="7" t="str">
        <f t="shared" si="67"/>
        <v/>
      </c>
      <c r="C467" s="7" t="str">
        <f t="shared" si="67"/>
        <v/>
      </c>
      <c r="D467" s="7" t="str">
        <f t="shared" si="67"/>
        <v/>
      </c>
      <c r="E467" s="7" t="str">
        <f t="shared" si="67"/>
        <v/>
      </c>
      <c r="F467" s="7" t="str">
        <f t="shared" si="67"/>
        <v/>
      </c>
      <c r="G467" s="7" t="str">
        <f t="shared" si="67"/>
        <v/>
      </c>
      <c r="H467" s="7" t="str">
        <f t="shared" si="67"/>
        <v/>
      </c>
      <c r="I467" s="7" t="str">
        <f t="shared" si="67"/>
        <v/>
      </c>
      <c r="J467" s="7" t="str">
        <f t="shared" si="67"/>
        <v/>
      </c>
      <c r="K467" s="7" t="str">
        <f t="shared" si="67"/>
        <v/>
      </c>
      <c r="L467" s="7" t="str">
        <f t="shared" si="67"/>
        <v/>
      </c>
      <c r="M467" s="7" t="str">
        <f t="shared" si="67"/>
        <v/>
      </c>
      <c r="N467" s="7" t="str">
        <f t="shared" si="67"/>
        <v/>
      </c>
      <c r="O467" s="7" t="str">
        <f t="shared" si="67"/>
        <v/>
      </c>
      <c r="P467" s="6"/>
      <c r="Q467" s="9" t="s">
        <v>13</v>
      </c>
    </row>
    <row r="468" spans="2:17" x14ac:dyDescent="0.3">
      <c r="B468" s="7" t="str">
        <f t="shared" si="67"/>
        <v/>
      </c>
      <c r="C468" s="7" t="str">
        <f t="shared" si="67"/>
        <v/>
      </c>
      <c r="D468" s="7" t="str">
        <f t="shared" si="67"/>
        <v/>
      </c>
      <c r="E468" s="7" t="str">
        <f t="shared" si="67"/>
        <v/>
      </c>
      <c r="F468" s="7" t="str">
        <f t="shared" si="67"/>
        <v/>
      </c>
      <c r="G468" s="7" t="str">
        <f t="shared" si="67"/>
        <v/>
      </c>
      <c r="H468" s="7" t="str">
        <f t="shared" si="67"/>
        <v/>
      </c>
      <c r="I468" s="7" t="str">
        <f t="shared" si="67"/>
        <v/>
      </c>
      <c r="J468" s="7" t="str">
        <f t="shared" si="67"/>
        <v/>
      </c>
      <c r="K468" s="7" t="str">
        <f t="shared" si="67"/>
        <v/>
      </c>
      <c r="L468" s="7" t="str">
        <f t="shared" si="67"/>
        <v/>
      </c>
      <c r="M468" s="7" t="str">
        <f t="shared" si="67"/>
        <v/>
      </c>
      <c r="N468" s="7" t="str">
        <f t="shared" si="67"/>
        <v/>
      </c>
      <c r="O468" s="7" t="str">
        <f t="shared" si="67"/>
        <v/>
      </c>
      <c r="P468" s="6"/>
      <c r="Q468" s="9" t="s">
        <v>14</v>
      </c>
    </row>
    <row r="469" spans="2:17" x14ac:dyDescent="0.3">
      <c r="B469" s="18" t="str">
        <f t="shared" si="67"/>
        <v/>
      </c>
      <c r="C469" s="18" t="str">
        <f t="shared" si="67"/>
        <v/>
      </c>
      <c r="D469" s="18" t="str">
        <f t="shared" si="67"/>
        <v/>
      </c>
      <c r="E469" s="18" t="str">
        <f t="shared" si="67"/>
        <v/>
      </c>
      <c r="F469" s="18" t="str">
        <f t="shared" si="67"/>
        <v/>
      </c>
      <c r="G469" s="18" t="str">
        <f t="shared" si="67"/>
        <v/>
      </c>
      <c r="H469" s="18" t="str">
        <f t="shared" si="67"/>
        <v/>
      </c>
      <c r="I469" s="18" t="str">
        <f t="shared" si="67"/>
        <v/>
      </c>
      <c r="J469" s="18" t="str">
        <f t="shared" si="67"/>
        <v/>
      </c>
      <c r="K469" s="18" t="str">
        <f t="shared" si="67"/>
        <v/>
      </c>
      <c r="L469" s="18" t="str">
        <f t="shared" si="67"/>
        <v/>
      </c>
      <c r="M469" s="18" t="str">
        <f t="shared" si="67"/>
        <v/>
      </c>
      <c r="N469" s="18" t="str">
        <f t="shared" si="67"/>
        <v/>
      </c>
      <c r="O469" s="18" t="str">
        <f t="shared" si="67"/>
        <v/>
      </c>
      <c r="P469" s="6"/>
      <c r="Q469" s="9" t="s">
        <v>19</v>
      </c>
    </row>
    <row r="470" spans="2:17" x14ac:dyDescent="0.3">
      <c r="B470" s="7">
        <f>SUM(B466:B469)</f>
        <v>0</v>
      </c>
      <c r="C470" s="112">
        <f t="shared" ref="C470:M470" si="68">SUM(C466:C469)</f>
        <v>0</v>
      </c>
      <c r="D470" s="112">
        <f t="shared" si="68"/>
        <v>0</v>
      </c>
      <c r="E470" s="112">
        <f t="shared" si="68"/>
        <v>0</v>
      </c>
      <c r="F470" s="112">
        <f t="shared" si="68"/>
        <v>0</v>
      </c>
      <c r="G470" s="112">
        <f t="shared" si="68"/>
        <v>0</v>
      </c>
      <c r="H470" s="112">
        <f t="shared" si="68"/>
        <v>0</v>
      </c>
      <c r="I470" s="112">
        <f t="shared" si="68"/>
        <v>0</v>
      </c>
      <c r="J470" s="112">
        <f t="shared" si="68"/>
        <v>0</v>
      </c>
      <c r="K470" s="112">
        <f t="shared" si="68"/>
        <v>0</v>
      </c>
      <c r="L470" s="112">
        <f t="shared" si="68"/>
        <v>0</v>
      </c>
      <c r="M470" s="112">
        <f t="shared" si="68"/>
        <v>0</v>
      </c>
      <c r="N470" s="112" t="e">
        <f>IF(N467="",N466*4,IF(N468="",(N467+N466)*2,IF(N469="",((N468+N467+N466)/3)*4,SUM(N466:N469))))</f>
        <v>#VALUE!</v>
      </c>
      <c r="O470" s="112" t="e">
        <f>IF(O467="",O466*4,IF(O468="",(O467+O466)*2,IF(O469="",((O468+O467+O466)/3)*4,SUM(O466:O469))))</f>
        <v>#VALUE!</v>
      </c>
      <c r="P470" s="6"/>
      <c r="Q470" s="9" t="s">
        <v>15</v>
      </c>
    </row>
    <row r="471" spans="2:17" x14ac:dyDescent="0.3">
      <c r="B471" s="184" t="s">
        <v>879</v>
      </c>
      <c r="C471" s="184"/>
      <c r="D471" s="184"/>
      <c r="E471" s="184"/>
      <c r="F471" s="184"/>
      <c r="G471" s="184"/>
      <c r="H471" s="184"/>
      <c r="I471" s="184"/>
      <c r="J471" s="184"/>
      <c r="K471" s="184"/>
      <c r="L471" s="184"/>
      <c r="M471" s="184"/>
      <c r="N471" s="184"/>
      <c r="O471" s="184"/>
      <c r="P471" s="6"/>
      <c r="Q471" s="9"/>
    </row>
    <row r="472" spans="2:17" x14ac:dyDescent="0.3">
      <c r="B472" s="7" t="str">
        <f t="shared" ref="B472:O475" si="69">IFERROR(VLOOKUP($B$471,$127:$213,MATCH($Q472&amp;"/"&amp;B$347,$125:$125,0),FALSE),"")</f>
        <v/>
      </c>
      <c r="C472" s="7" t="str">
        <f t="shared" si="69"/>
        <v/>
      </c>
      <c r="D472" s="7" t="str">
        <f t="shared" si="69"/>
        <v/>
      </c>
      <c r="E472" s="7" t="str">
        <f t="shared" si="69"/>
        <v/>
      </c>
      <c r="F472" s="7" t="str">
        <f t="shared" si="69"/>
        <v/>
      </c>
      <c r="G472" s="7" t="str">
        <f t="shared" si="69"/>
        <v/>
      </c>
      <c r="H472" s="7" t="str">
        <f t="shared" si="69"/>
        <v/>
      </c>
      <c r="I472" s="7" t="str">
        <f t="shared" si="69"/>
        <v/>
      </c>
      <c r="J472" s="7" t="str">
        <f t="shared" si="69"/>
        <v/>
      </c>
      <c r="K472" s="7" t="str">
        <f t="shared" si="69"/>
        <v/>
      </c>
      <c r="L472" s="7" t="str">
        <f t="shared" si="69"/>
        <v/>
      </c>
      <c r="M472" s="7" t="str">
        <f t="shared" si="69"/>
        <v/>
      </c>
      <c r="N472" s="7" t="str">
        <f t="shared" si="69"/>
        <v/>
      </c>
      <c r="O472" s="7" t="str">
        <f t="shared" si="69"/>
        <v/>
      </c>
      <c r="P472" s="6"/>
      <c r="Q472" s="9" t="s">
        <v>12</v>
      </c>
    </row>
    <row r="473" spans="2:17" x14ac:dyDescent="0.3">
      <c r="B473" s="7" t="str">
        <f t="shared" si="69"/>
        <v/>
      </c>
      <c r="C473" s="7" t="str">
        <f t="shared" si="69"/>
        <v/>
      </c>
      <c r="D473" s="7" t="str">
        <f t="shared" si="69"/>
        <v/>
      </c>
      <c r="E473" s="7" t="str">
        <f t="shared" si="69"/>
        <v/>
      </c>
      <c r="F473" s="7" t="str">
        <f t="shared" si="69"/>
        <v/>
      </c>
      <c r="G473" s="7" t="str">
        <f t="shared" si="69"/>
        <v/>
      </c>
      <c r="H473" s="7" t="str">
        <f t="shared" si="69"/>
        <v/>
      </c>
      <c r="I473" s="7" t="str">
        <f t="shared" si="69"/>
        <v/>
      </c>
      <c r="J473" s="7" t="str">
        <f t="shared" si="69"/>
        <v/>
      </c>
      <c r="K473" s="7" t="str">
        <f t="shared" si="69"/>
        <v/>
      </c>
      <c r="L473" s="7" t="str">
        <f t="shared" si="69"/>
        <v/>
      </c>
      <c r="M473" s="7" t="str">
        <f t="shared" si="69"/>
        <v/>
      </c>
      <c r="N473" s="7" t="str">
        <f t="shared" si="69"/>
        <v/>
      </c>
      <c r="O473" s="7" t="str">
        <f t="shared" si="69"/>
        <v/>
      </c>
      <c r="P473" s="6"/>
      <c r="Q473" s="9" t="s">
        <v>13</v>
      </c>
    </row>
    <row r="474" spans="2:17" x14ac:dyDescent="0.3">
      <c r="B474" s="7" t="str">
        <f t="shared" si="69"/>
        <v/>
      </c>
      <c r="C474" s="7" t="str">
        <f t="shared" si="69"/>
        <v/>
      </c>
      <c r="D474" s="7" t="str">
        <f t="shared" si="69"/>
        <v/>
      </c>
      <c r="E474" s="7" t="str">
        <f t="shared" si="69"/>
        <v/>
      </c>
      <c r="F474" s="7" t="str">
        <f t="shared" si="69"/>
        <v/>
      </c>
      <c r="G474" s="7" t="str">
        <f t="shared" si="69"/>
        <v/>
      </c>
      <c r="H474" s="7" t="str">
        <f t="shared" si="69"/>
        <v/>
      </c>
      <c r="I474" s="7" t="str">
        <f t="shared" si="69"/>
        <v/>
      </c>
      <c r="J474" s="7" t="str">
        <f t="shared" si="69"/>
        <v/>
      </c>
      <c r="K474" s="7" t="str">
        <f t="shared" si="69"/>
        <v/>
      </c>
      <c r="L474" s="7" t="str">
        <f t="shared" si="69"/>
        <v/>
      </c>
      <c r="M474" s="7" t="str">
        <f t="shared" si="69"/>
        <v/>
      </c>
      <c r="N474" s="7" t="str">
        <f t="shared" si="69"/>
        <v/>
      </c>
      <c r="O474" s="7" t="str">
        <f t="shared" si="69"/>
        <v/>
      </c>
      <c r="P474" s="6"/>
      <c r="Q474" s="9" t="s">
        <v>14</v>
      </c>
    </row>
    <row r="475" spans="2:17" x14ac:dyDescent="0.3">
      <c r="B475" s="18" t="str">
        <f t="shared" si="69"/>
        <v/>
      </c>
      <c r="C475" s="18" t="str">
        <f t="shared" si="69"/>
        <v/>
      </c>
      <c r="D475" s="18" t="str">
        <f t="shared" si="69"/>
        <v/>
      </c>
      <c r="E475" s="18" t="str">
        <f t="shared" si="69"/>
        <v/>
      </c>
      <c r="F475" s="18" t="str">
        <f t="shared" si="69"/>
        <v/>
      </c>
      <c r="G475" s="18" t="str">
        <f t="shared" si="69"/>
        <v/>
      </c>
      <c r="H475" s="18" t="str">
        <f t="shared" si="69"/>
        <v/>
      </c>
      <c r="I475" s="18" t="str">
        <f t="shared" si="69"/>
        <v/>
      </c>
      <c r="J475" s="18" t="str">
        <f t="shared" si="69"/>
        <v/>
      </c>
      <c r="K475" s="18" t="str">
        <f t="shared" si="69"/>
        <v/>
      </c>
      <c r="L475" s="18" t="str">
        <f t="shared" si="69"/>
        <v/>
      </c>
      <c r="M475" s="18" t="str">
        <f t="shared" si="69"/>
        <v/>
      </c>
      <c r="N475" s="18" t="str">
        <f t="shared" si="69"/>
        <v/>
      </c>
      <c r="O475" s="18" t="str">
        <f t="shared" si="69"/>
        <v/>
      </c>
      <c r="P475" s="6"/>
      <c r="Q475" s="9" t="s">
        <v>19</v>
      </c>
    </row>
    <row r="476" spans="2:17" x14ac:dyDescent="0.3">
      <c r="B476" s="7">
        <f>SUM(B472:B475)</f>
        <v>0</v>
      </c>
      <c r="C476" s="112">
        <f t="shared" ref="C476:M476" si="70">SUM(C472:C475)</f>
        <v>0</v>
      </c>
      <c r="D476" s="112">
        <f t="shared" si="70"/>
        <v>0</v>
      </c>
      <c r="E476" s="112">
        <f t="shared" si="70"/>
        <v>0</v>
      </c>
      <c r="F476" s="112">
        <f t="shared" si="70"/>
        <v>0</v>
      </c>
      <c r="G476" s="112">
        <f t="shared" si="70"/>
        <v>0</v>
      </c>
      <c r="H476" s="112">
        <f t="shared" si="70"/>
        <v>0</v>
      </c>
      <c r="I476" s="112">
        <f t="shared" si="70"/>
        <v>0</v>
      </c>
      <c r="J476" s="112">
        <f t="shared" si="70"/>
        <v>0</v>
      </c>
      <c r="K476" s="112">
        <f t="shared" si="70"/>
        <v>0</v>
      </c>
      <c r="L476" s="112">
        <f t="shared" si="70"/>
        <v>0</v>
      </c>
      <c r="M476" s="112">
        <f t="shared" si="70"/>
        <v>0</v>
      </c>
      <c r="N476" s="112" t="e">
        <f>IF(N473="",N472*4,IF(N474="",(N473+N472)*2,IF(N475="",((N474+N473+N472)/3)*4,SUM(N472:N475))))</f>
        <v>#VALUE!</v>
      </c>
      <c r="O476" s="112" t="e">
        <f>IF(O473="",O472*4,IF(O474="",(O473+O472)*2,IF(O475="",((O474+O473+O472)/3)*4,SUM(O472:O475))))</f>
        <v>#VALUE!</v>
      </c>
      <c r="P476" s="6"/>
      <c r="Q476" s="9" t="s">
        <v>15</v>
      </c>
    </row>
    <row r="477" spans="2:17" s="2" customFormat="1" x14ac:dyDescent="0.3">
      <c r="B477" s="184" t="s">
        <v>872</v>
      </c>
      <c r="C477" s="184"/>
      <c r="D477" s="184"/>
      <c r="E477" s="184"/>
      <c r="F477" s="184"/>
      <c r="G477" s="184"/>
      <c r="H477" s="184"/>
      <c r="I477" s="184"/>
      <c r="J477" s="184"/>
      <c r="K477" s="184"/>
      <c r="L477" s="184"/>
      <c r="M477" s="184"/>
      <c r="N477" s="184"/>
      <c r="O477" s="184"/>
      <c r="P477" s="6"/>
      <c r="Q477" s="9"/>
    </row>
    <row r="478" spans="2:17" s="2" customFormat="1" x14ac:dyDescent="0.3">
      <c r="B478" s="7" t="str">
        <f t="shared" ref="B478:O481" si="71">IFERROR(VLOOKUP($B$477,$127:$213,MATCH($Q478&amp;"/"&amp;B$347,$125:$125,0),FALSE),"")</f>
        <v/>
      </c>
      <c r="C478" s="7" t="str">
        <f t="shared" si="71"/>
        <v/>
      </c>
      <c r="D478" s="7" t="str">
        <f t="shared" si="71"/>
        <v/>
      </c>
      <c r="E478" s="7" t="str">
        <f t="shared" si="71"/>
        <v/>
      </c>
      <c r="F478" s="7" t="str">
        <f t="shared" si="71"/>
        <v/>
      </c>
      <c r="G478" s="7" t="str">
        <f t="shared" si="71"/>
        <v/>
      </c>
      <c r="H478" s="7" t="str">
        <f t="shared" si="71"/>
        <v/>
      </c>
      <c r="I478" s="7" t="str">
        <f t="shared" si="71"/>
        <v/>
      </c>
      <c r="J478" s="7" t="str">
        <f t="shared" si="71"/>
        <v/>
      </c>
      <c r="K478" s="7" t="str">
        <f t="shared" si="71"/>
        <v/>
      </c>
      <c r="L478" s="7" t="str">
        <f t="shared" si="71"/>
        <v/>
      </c>
      <c r="M478" s="7" t="str">
        <f t="shared" si="71"/>
        <v/>
      </c>
      <c r="N478" s="7" t="str">
        <f t="shared" si="71"/>
        <v/>
      </c>
      <c r="O478" s="7" t="str">
        <f t="shared" si="71"/>
        <v/>
      </c>
      <c r="P478" s="6"/>
      <c r="Q478" s="9" t="s">
        <v>12</v>
      </c>
    </row>
    <row r="479" spans="2:17" s="2" customFormat="1" x14ac:dyDescent="0.3">
      <c r="B479" s="7" t="str">
        <f t="shared" si="71"/>
        <v/>
      </c>
      <c r="C479" s="7" t="str">
        <f t="shared" si="71"/>
        <v/>
      </c>
      <c r="D479" s="7" t="str">
        <f t="shared" si="71"/>
        <v/>
      </c>
      <c r="E479" s="7" t="str">
        <f t="shared" si="71"/>
        <v/>
      </c>
      <c r="F479" s="7" t="str">
        <f t="shared" si="71"/>
        <v/>
      </c>
      <c r="G479" s="7" t="str">
        <f t="shared" si="71"/>
        <v/>
      </c>
      <c r="H479" s="7" t="str">
        <f t="shared" si="71"/>
        <v/>
      </c>
      <c r="I479" s="7" t="str">
        <f t="shared" si="71"/>
        <v/>
      </c>
      <c r="J479" s="7" t="str">
        <f t="shared" si="71"/>
        <v/>
      </c>
      <c r="K479" s="7" t="str">
        <f t="shared" si="71"/>
        <v/>
      </c>
      <c r="L479" s="7" t="str">
        <f t="shared" si="71"/>
        <v/>
      </c>
      <c r="M479" s="7" t="str">
        <f t="shared" si="71"/>
        <v/>
      </c>
      <c r="N479" s="7" t="str">
        <f t="shared" si="71"/>
        <v/>
      </c>
      <c r="O479" s="7" t="str">
        <f t="shared" si="71"/>
        <v/>
      </c>
      <c r="P479" s="6"/>
      <c r="Q479" s="9" t="s">
        <v>13</v>
      </c>
    </row>
    <row r="480" spans="2:17" s="2" customFormat="1" x14ac:dyDescent="0.3">
      <c r="B480" s="7" t="str">
        <f t="shared" si="71"/>
        <v/>
      </c>
      <c r="C480" s="7" t="str">
        <f t="shared" si="71"/>
        <v/>
      </c>
      <c r="D480" s="7" t="str">
        <f t="shared" si="71"/>
        <v/>
      </c>
      <c r="E480" s="7" t="str">
        <f t="shared" si="71"/>
        <v/>
      </c>
      <c r="F480" s="7" t="str">
        <f t="shared" si="71"/>
        <v/>
      </c>
      <c r="G480" s="7" t="str">
        <f t="shared" si="71"/>
        <v/>
      </c>
      <c r="H480" s="7" t="str">
        <f t="shared" si="71"/>
        <v/>
      </c>
      <c r="I480" s="7" t="str">
        <f t="shared" si="71"/>
        <v/>
      </c>
      <c r="J480" s="7" t="str">
        <f t="shared" si="71"/>
        <v/>
      </c>
      <c r="K480" s="7" t="str">
        <f t="shared" si="71"/>
        <v/>
      </c>
      <c r="L480" s="7" t="str">
        <f t="shared" si="71"/>
        <v/>
      </c>
      <c r="M480" s="7" t="str">
        <f t="shared" si="71"/>
        <v/>
      </c>
      <c r="N480" s="7" t="str">
        <f t="shared" si="71"/>
        <v/>
      </c>
      <c r="O480" s="7" t="str">
        <f t="shared" si="71"/>
        <v/>
      </c>
      <c r="P480" s="6"/>
      <c r="Q480" s="9" t="s">
        <v>14</v>
      </c>
    </row>
    <row r="481" spans="1:17" s="2" customFormat="1" x14ac:dyDescent="0.3">
      <c r="B481" s="18" t="str">
        <f t="shared" si="71"/>
        <v/>
      </c>
      <c r="C481" s="18" t="str">
        <f t="shared" si="71"/>
        <v/>
      </c>
      <c r="D481" s="18" t="str">
        <f t="shared" si="71"/>
        <v/>
      </c>
      <c r="E481" s="18" t="str">
        <f t="shared" si="71"/>
        <v/>
      </c>
      <c r="F481" s="18" t="str">
        <f t="shared" si="71"/>
        <v/>
      </c>
      <c r="G481" s="18" t="str">
        <f t="shared" si="71"/>
        <v/>
      </c>
      <c r="H481" s="18" t="str">
        <f t="shared" si="71"/>
        <v/>
      </c>
      <c r="I481" s="18" t="str">
        <f t="shared" si="71"/>
        <v/>
      </c>
      <c r="J481" s="18" t="str">
        <f t="shared" si="71"/>
        <v/>
      </c>
      <c r="K481" s="18" t="str">
        <f t="shared" si="71"/>
        <v/>
      </c>
      <c r="L481" s="18" t="str">
        <f t="shared" si="71"/>
        <v/>
      </c>
      <c r="M481" s="18" t="str">
        <f t="shared" si="71"/>
        <v/>
      </c>
      <c r="N481" s="18" t="str">
        <f t="shared" si="71"/>
        <v/>
      </c>
      <c r="O481" s="18" t="str">
        <f t="shared" si="71"/>
        <v/>
      </c>
      <c r="P481" s="6"/>
      <c r="Q481" s="9" t="s">
        <v>19</v>
      </c>
    </row>
    <row r="482" spans="1:17" s="2" customFormat="1" x14ac:dyDescent="0.3">
      <c r="B482" s="16">
        <f>SUM(B478:B481)</f>
        <v>0</v>
      </c>
      <c r="C482" s="16">
        <f t="shared" ref="C482:M482" si="72">SUM(C478:C481)</f>
        <v>0</v>
      </c>
      <c r="D482" s="16">
        <f t="shared" si="72"/>
        <v>0</v>
      </c>
      <c r="E482" s="16">
        <f t="shared" si="72"/>
        <v>0</v>
      </c>
      <c r="F482" s="16">
        <f t="shared" si="72"/>
        <v>0</v>
      </c>
      <c r="G482" s="16">
        <f t="shared" si="72"/>
        <v>0</v>
      </c>
      <c r="H482" s="16">
        <f t="shared" si="72"/>
        <v>0</v>
      </c>
      <c r="I482" s="16">
        <f t="shared" si="72"/>
        <v>0</v>
      </c>
      <c r="J482" s="16">
        <f t="shared" si="72"/>
        <v>0</v>
      </c>
      <c r="K482" s="16">
        <f t="shared" si="72"/>
        <v>0</v>
      </c>
      <c r="L482" s="16">
        <f t="shared" si="72"/>
        <v>0</v>
      </c>
      <c r="M482" s="16">
        <f t="shared" si="7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O483" si="73">C482/B482-1</f>
        <v>#DIV/0!</v>
      </c>
      <c r="D483" s="20" t="e">
        <f t="shared" si="73"/>
        <v>#DIV/0!</v>
      </c>
      <c r="E483" s="20" t="e">
        <f t="shared" si="73"/>
        <v>#DIV/0!</v>
      </c>
      <c r="F483" s="20" t="e">
        <f t="shared" si="73"/>
        <v>#DIV/0!</v>
      </c>
      <c r="G483" s="20" t="e">
        <f t="shared" si="73"/>
        <v>#DIV/0!</v>
      </c>
      <c r="H483" s="20" t="e">
        <f t="shared" si="73"/>
        <v>#DIV/0!</v>
      </c>
      <c r="I483" s="20" t="e">
        <f t="shared" si="73"/>
        <v>#DIV/0!</v>
      </c>
      <c r="J483" s="20" t="e">
        <f t="shared" si="73"/>
        <v>#DIV/0!</v>
      </c>
      <c r="K483" s="20" t="e">
        <f t="shared" si="73"/>
        <v>#DIV/0!</v>
      </c>
      <c r="L483" s="20" t="e">
        <f t="shared" si="73"/>
        <v>#DIV/0!</v>
      </c>
      <c r="M483" s="20" t="e">
        <f t="shared" si="73"/>
        <v>#DIV/0!</v>
      </c>
      <c r="N483" s="12" t="e">
        <f t="shared" si="73"/>
        <v>#VALUE!</v>
      </c>
      <c r="O483" s="12" t="e">
        <f t="shared" si="73"/>
        <v>#VALUE!</v>
      </c>
      <c r="P483" s="17"/>
      <c r="Q483" s="14" t="s">
        <v>20</v>
      </c>
    </row>
    <row r="484" spans="1:17" x14ac:dyDescent="0.3">
      <c r="B484" s="209" t="s">
        <v>880</v>
      </c>
      <c r="C484" s="209"/>
      <c r="D484" s="209"/>
      <c r="E484" s="209"/>
      <c r="F484" s="209"/>
      <c r="G484" s="209"/>
      <c r="H484" s="209"/>
      <c r="I484" s="209"/>
      <c r="J484" s="209"/>
      <c r="K484" s="209"/>
      <c r="L484" s="209"/>
      <c r="M484" s="209"/>
      <c r="N484" s="209"/>
      <c r="O484" s="209"/>
      <c r="P484" s="6"/>
      <c r="Q484" s="9"/>
    </row>
    <row r="485" spans="1:17" x14ac:dyDescent="0.3">
      <c r="B485" s="7" t="str">
        <f t="shared" ref="B485:O488" si="74">IFERROR(VLOOKUP($B$484,$127:$213,MATCH($Q485&amp;"/"&amp;B$347,$125:$125,0),FALSE),"")</f>
        <v/>
      </c>
      <c r="C485" s="7" t="str">
        <f t="shared" si="74"/>
        <v/>
      </c>
      <c r="D485" s="7" t="str">
        <f t="shared" si="74"/>
        <v/>
      </c>
      <c r="E485" s="7" t="str">
        <f t="shared" si="74"/>
        <v/>
      </c>
      <c r="F485" s="7" t="str">
        <f t="shared" si="74"/>
        <v/>
      </c>
      <c r="G485" s="7" t="str">
        <f t="shared" si="74"/>
        <v/>
      </c>
      <c r="H485" s="7" t="str">
        <f t="shared" si="74"/>
        <v/>
      </c>
      <c r="I485" s="7" t="str">
        <f t="shared" si="74"/>
        <v/>
      </c>
      <c r="J485" s="7" t="str">
        <f t="shared" si="74"/>
        <v/>
      </c>
      <c r="K485" s="7" t="str">
        <f t="shared" si="74"/>
        <v/>
      </c>
      <c r="L485" s="7" t="str">
        <f t="shared" si="74"/>
        <v/>
      </c>
      <c r="M485" s="7" t="str">
        <f t="shared" si="74"/>
        <v/>
      </c>
      <c r="N485" s="7" t="str">
        <f t="shared" si="74"/>
        <v/>
      </c>
      <c r="O485" s="7" t="str">
        <f t="shared" si="74"/>
        <v/>
      </c>
      <c r="P485" s="6"/>
      <c r="Q485" s="9" t="s">
        <v>12</v>
      </c>
    </row>
    <row r="486" spans="1:17" x14ac:dyDescent="0.3">
      <c r="B486" s="7" t="str">
        <f t="shared" si="74"/>
        <v/>
      </c>
      <c r="C486" s="7" t="str">
        <f t="shared" si="74"/>
        <v/>
      </c>
      <c r="D486" s="7" t="str">
        <f t="shared" si="74"/>
        <v/>
      </c>
      <c r="E486" s="7" t="str">
        <f t="shared" si="74"/>
        <v/>
      </c>
      <c r="F486" s="7" t="str">
        <f t="shared" si="74"/>
        <v/>
      </c>
      <c r="G486" s="7" t="str">
        <f t="shared" si="74"/>
        <v/>
      </c>
      <c r="H486" s="7" t="str">
        <f t="shared" si="74"/>
        <v/>
      </c>
      <c r="I486" s="7" t="str">
        <f t="shared" si="74"/>
        <v/>
      </c>
      <c r="J486" s="7" t="str">
        <f t="shared" si="74"/>
        <v/>
      </c>
      <c r="K486" s="7" t="str">
        <f t="shared" si="74"/>
        <v/>
      </c>
      <c r="L486" s="7" t="str">
        <f t="shared" si="74"/>
        <v/>
      </c>
      <c r="M486" s="7" t="str">
        <f t="shared" si="74"/>
        <v/>
      </c>
      <c r="N486" s="7" t="str">
        <f t="shared" si="74"/>
        <v/>
      </c>
      <c r="O486" s="7" t="str">
        <f t="shared" si="74"/>
        <v/>
      </c>
      <c r="P486" s="6"/>
      <c r="Q486" s="9" t="s">
        <v>13</v>
      </c>
    </row>
    <row r="487" spans="1:17" x14ac:dyDescent="0.3">
      <c r="B487" s="7" t="str">
        <f t="shared" si="74"/>
        <v/>
      </c>
      <c r="C487" s="7" t="str">
        <f t="shared" si="74"/>
        <v/>
      </c>
      <c r="D487" s="7" t="str">
        <f t="shared" si="74"/>
        <v/>
      </c>
      <c r="E487" s="7" t="str">
        <f t="shared" si="74"/>
        <v/>
      </c>
      <c r="F487" s="7" t="str">
        <f t="shared" si="74"/>
        <v/>
      </c>
      <c r="G487" s="7" t="str">
        <f t="shared" si="74"/>
        <v/>
      </c>
      <c r="H487" s="7" t="str">
        <f t="shared" si="74"/>
        <v/>
      </c>
      <c r="I487" s="7" t="str">
        <f t="shared" si="74"/>
        <v/>
      </c>
      <c r="J487" s="7" t="str">
        <f t="shared" si="74"/>
        <v/>
      </c>
      <c r="K487" s="7" t="str">
        <f t="shared" si="74"/>
        <v/>
      </c>
      <c r="L487" s="7" t="str">
        <f t="shared" si="74"/>
        <v/>
      </c>
      <c r="M487" s="7" t="str">
        <f t="shared" si="74"/>
        <v/>
      </c>
      <c r="N487" s="7" t="str">
        <f t="shared" si="74"/>
        <v/>
      </c>
      <c r="O487" s="7" t="str">
        <f t="shared" si="74"/>
        <v/>
      </c>
      <c r="P487" s="6"/>
      <c r="Q487" s="9" t="s">
        <v>14</v>
      </c>
    </row>
    <row r="488" spans="1:17" x14ac:dyDescent="0.3">
      <c r="B488" s="18" t="str">
        <f t="shared" si="74"/>
        <v/>
      </c>
      <c r="C488" s="18" t="str">
        <f t="shared" si="74"/>
        <v/>
      </c>
      <c r="D488" s="18" t="str">
        <f t="shared" si="74"/>
        <v/>
      </c>
      <c r="E488" s="18" t="str">
        <f t="shared" si="74"/>
        <v/>
      </c>
      <c r="F488" s="18" t="str">
        <f t="shared" si="74"/>
        <v/>
      </c>
      <c r="G488" s="18" t="str">
        <f t="shared" si="74"/>
        <v/>
      </c>
      <c r="H488" s="18" t="str">
        <f t="shared" si="74"/>
        <v/>
      </c>
      <c r="I488" s="18" t="str">
        <f t="shared" si="74"/>
        <v/>
      </c>
      <c r="J488" s="18" t="str">
        <f t="shared" si="74"/>
        <v/>
      </c>
      <c r="K488" s="18" t="str">
        <f t="shared" si="74"/>
        <v/>
      </c>
      <c r="L488" s="18" t="str">
        <f t="shared" si="74"/>
        <v/>
      </c>
      <c r="M488" s="18" t="str">
        <f t="shared" si="74"/>
        <v/>
      </c>
      <c r="N488" s="18" t="str">
        <f t="shared" si="74"/>
        <v/>
      </c>
      <c r="O488" s="18" t="str">
        <f t="shared" si="74"/>
        <v/>
      </c>
      <c r="P488" s="6"/>
      <c r="Q488" s="9" t="s">
        <v>19</v>
      </c>
    </row>
    <row r="489" spans="1:17" x14ac:dyDescent="0.3">
      <c r="B489" s="18">
        <f>SUM(B485:B488)</f>
        <v>0</v>
      </c>
      <c r="C489" s="18">
        <f t="shared" ref="C489:M489" si="75">SUM(C485:C488)</f>
        <v>0</v>
      </c>
      <c r="D489" s="18">
        <f t="shared" si="75"/>
        <v>0</v>
      </c>
      <c r="E489" s="18">
        <f t="shared" si="75"/>
        <v>0</v>
      </c>
      <c r="F489" s="18">
        <f t="shared" si="75"/>
        <v>0</v>
      </c>
      <c r="G489" s="18">
        <f t="shared" si="75"/>
        <v>0</v>
      </c>
      <c r="H489" s="18">
        <f t="shared" si="75"/>
        <v>0</v>
      </c>
      <c r="I489" s="18">
        <f t="shared" si="75"/>
        <v>0</v>
      </c>
      <c r="J489" s="18">
        <f t="shared" si="75"/>
        <v>0</v>
      </c>
      <c r="K489" s="18">
        <f t="shared" si="75"/>
        <v>0</v>
      </c>
      <c r="L489" s="18">
        <f t="shared" si="75"/>
        <v>0</v>
      </c>
      <c r="M489" s="18">
        <f t="shared" si="7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76">C489/B489-1</f>
        <v>#DIV/0!</v>
      </c>
      <c r="D490" s="10" t="e">
        <f t="shared" si="76"/>
        <v>#DIV/0!</v>
      </c>
      <c r="E490" s="10" t="e">
        <f t="shared" si="76"/>
        <v>#DIV/0!</v>
      </c>
      <c r="F490" s="10" t="e">
        <f t="shared" si="76"/>
        <v>#DIV/0!</v>
      </c>
      <c r="G490" s="10" t="e">
        <f t="shared" si="76"/>
        <v>#DIV/0!</v>
      </c>
      <c r="H490" s="10" t="e">
        <f t="shared" si="76"/>
        <v>#DIV/0!</v>
      </c>
      <c r="I490" s="10" t="e">
        <f t="shared" si="76"/>
        <v>#DIV/0!</v>
      </c>
      <c r="J490" s="10" t="e">
        <f t="shared" si="76"/>
        <v>#DIV/0!</v>
      </c>
      <c r="K490" s="10" t="e">
        <f t="shared" si="76"/>
        <v>#DIV/0!</v>
      </c>
      <c r="L490" s="10" t="e">
        <f t="shared" si="76"/>
        <v>#DIV/0!</v>
      </c>
      <c r="M490" s="10" t="e">
        <f t="shared" si="76"/>
        <v>#DIV/0!</v>
      </c>
      <c r="N490" s="10" t="e">
        <f t="shared" si="76"/>
        <v>#VALUE!</v>
      </c>
      <c r="O490" s="10" t="e">
        <f t="shared" si="76"/>
        <v>#VALUE!</v>
      </c>
      <c r="P490" s="17"/>
      <c r="Q490" s="14" t="s">
        <v>20</v>
      </c>
    </row>
    <row r="491" spans="1:17" x14ac:dyDescent="0.3">
      <c r="B491" s="21" t="e">
        <f>B489/B$446</f>
        <v>#DIV/0!</v>
      </c>
      <c r="C491" s="22" t="e">
        <f>C489/C$446</f>
        <v>#DIV/0!</v>
      </c>
      <c r="D491" s="22" t="e">
        <f t="shared" ref="D491:O491" si="77">D489/D$446</f>
        <v>#DIV/0!</v>
      </c>
      <c r="E491" s="22" t="e">
        <f t="shared" si="77"/>
        <v>#DIV/0!</v>
      </c>
      <c r="F491" s="22" t="e">
        <f t="shared" si="77"/>
        <v>#DIV/0!</v>
      </c>
      <c r="G491" s="22" t="e">
        <f t="shared" si="77"/>
        <v>#DIV/0!</v>
      </c>
      <c r="H491" s="22" t="e">
        <f t="shared" si="77"/>
        <v>#DIV/0!</v>
      </c>
      <c r="I491" s="22" t="e">
        <f t="shared" si="77"/>
        <v>#DIV/0!</v>
      </c>
      <c r="J491" s="22" t="e">
        <f t="shared" si="77"/>
        <v>#DIV/0!</v>
      </c>
      <c r="K491" s="22" t="e">
        <f t="shared" si="77"/>
        <v>#DIV/0!</v>
      </c>
      <c r="L491" s="22" t="e">
        <f t="shared" si="77"/>
        <v>#DIV/0!</v>
      </c>
      <c r="M491" s="22" t="e">
        <f t="shared" si="77"/>
        <v>#DIV/0!</v>
      </c>
      <c r="N491" s="23" t="e">
        <f t="shared" si="77"/>
        <v>#VALUE!</v>
      </c>
      <c r="O491" s="23" t="e">
        <f t="shared" si="77"/>
        <v>#VALUE!</v>
      </c>
      <c r="P491" s="6"/>
      <c r="Q491" s="11" t="s">
        <v>2409</v>
      </c>
    </row>
    <row r="492" spans="1:17" x14ac:dyDescent="0.3">
      <c r="B492" s="200" t="s">
        <v>892</v>
      </c>
      <c r="C492" s="200"/>
      <c r="D492" s="200"/>
      <c r="E492" s="200"/>
      <c r="F492" s="200"/>
      <c r="G492" s="200"/>
      <c r="H492" s="200"/>
      <c r="I492" s="200"/>
      <c r="J492" s="200"/>
      <c r="K492" s="200"/>
      <c r="L492" s="200"/>
      <c r="M492" s="200"/>
      <c r="N492" s="200"/>
      <c r="O492" s="200"/>
      <c r="P492" s="6"/>
      <c r="Q492" s="9"/>
    </row>
    <row r="493" spans="1:17" x14ac:dyDescent="0.3">
      <c r="B493" s="16" t="str">
        <f t="shared" ref="B493:O493" si="78">IFERROR(B442-B485,"")</f>
        <v/>
      </c>
      <c r="C493" s="16" t="str">
        <f t="shared" si="78"/>
        <v/>
      </c>
      <c r="D493" s="16" t="str">
        <f t="shared" si="78"/>
        <v/>
      </c>
      <c r="E493" s="16" t="str">
        <f t="shared" si="78"/>
        <v/>
      </c>
      <c r="F493" s="16" t="str">
        <f t="shared" si="78"/>
        <v/>
      </c>
      <c r="G493" s="16" t="str">
        <f t="shared" si="78"/>
        <v/>
      </c>
      <c r="H493" s="16" t="str">
        <f t="shared" si="78"/>
        <v/>
      </c>
      <c r="I493" s="16" t="str">
        <f t="shared" si="78"/>
        <v/>
      </c>
      <c r="J493" s="16" t="str">
        <f t="shared" si="78"/>
        <v/>
      </c>
      <c r="K493" s="16" t="str">
        <f t="shared" si="78"/>
        <v/>
      </c>
      <c r="L493" s="16" t="str">
        <f t="shared" si="78"/>
        <v/>
      </c>
      <c r="M493" s="16" t="str">
        <f t="shared" si="78"/>
        <v/>
      </c>
      <c r="N493" s="16" t="str">
        <f t="shared" si="78"/>
        <v/>
      </c>
      <c r="O493" s="16" t="str">
        <f t="shared" si="78"/>
        <v/>
      </c>
      <c r="P493" s="6"/>
      <c r="Q493" s="9" t="s">
        <v>12</v>
      </c>
    </row>
    <row r="494" spans="1:17" x14ac:dyDescent="0.3">
      <c r="B494" s="7" t="str">
        <f t="shared" ref="B494:O494" si="79">IFERROR(B443-B486,"")</f>
        <v/>
      </c>
      <c r="C494" s="7" t="str">
        <f t="shared" si="79"/>
        <v/>
      </c>
      <c r="D494" s="7" t="str">
        <f t="shared" si="79"/>
        <v/>
      </c>
      <c r="E494" s="7" t="str">
        <f t="shared" si="79"/>
        <v/>
      </c>
      <c r="F494" s="7" t="str">
        <f t="shared" si="79"/>
        <v/>
      </c>
      <c r="G494" s="7" t="str">
        <f t="shared" si="79"/>
        <v/>
      </c>
      <c r="H494" s="7" t="str">
        <f t="shared" si="79"/>
        <v/>
      </c>
      <c r="I494" s="7" t="str">
        <f t="shared" si="79"/>
        <v/>
      </c>
      <c r="J494" s="7" t="str">
        <f t="shared" si="79"/>
        <v/>
      </c>
      <c r="K494" s="7" t="str">
        <f t="shared" si="79"/>
        <v/>
      </c>
      <c r="L494" s="7" t="str">
        <f t="shared" si="79"/>
        <v/>
      </c>
      <c r="M494" s="7" t="str">
        <f t="shared" si="79"/>
        <v/>
      </c>
      <c r="N494" s="7" t="str">
        <f t="shared" si="79"/>
        <v/>
      </c>
      <c r="O494" s="7" t="str">
        <f t="shared" si="79"/>
        <v/>
      </c>
      <c r="P494" s="6"/>
      <c r="Q494" s="9" t="s">
        <v>13</v>
      </c>
    </row>
    <row r="495" spans="1:17" x14ac:dyDescent="0.3">
      <c r="B495" s="7" t="str">
        <f t="shared" ref="B495:O495" si="80">IFERROR(B444-B487,"")</f>
        <v/>
      </c>
      <c r="C495" s="7" t="str">
        <f t="shared" si="80"/>
        <v/>
      </c>
      <c r="D495" s="7" t="str">
        <f t="shared" si="80"/>
        <v/>
      </c>
      <c r="E495" s="7" t="str">
        <f t="shared" si="80"/>
        <v/>
      </c>
      <c r="F495" s="7" t="str">
        <f t="shared" si="80"/>
        <v/>
      </c>
      <c r="G495" s="7" t="str">
        <f t="shared" si="80"/>
        <v/>
      </c>
      <c r="H495" s="7" t="str">
        <f t="shared" si="80"/>
        <v/>
      </c>
      <c r="I495" s="7" t="str">
        <f t="shared" si="80"/>
        <v/>
      </c>
      <c r="J495" s="7" t="str">
        <f t="shared" si="80"/>
        <v/>
      </c>
      <c r="K495" s="7" t="str">
        <f t="shared" si="80"/>
        <v/>
      </c>
      <c r="L495" s="7" t="str">
        <f t="shared" si="80"/>
        <v/>
      </c>
      <c r="M495" s="7" t="str">
        <f t="shared" si="80"/>
        <v/>
      </c>
      <c r="N495" s="7" t="str">
        <f t="shared" si="80"/>
        <v/>
      </c>
      <c r="O495" s="7" t="str">
        <f t="shared" si="80"/>
        <v/>
      </c>
      <c r="P495" s="6"/>
      <c r="Q495" s="9" t="s">
        <v>14</v>
      </c>
    </row>
    <row r="496" spans="1:17" x14ac:dyDescent="0.3">
      <c r="B496" s="18" t="str">
        <f t="shared" ref="B496:O496" si="81">IFERROR(B445-B488,"")</f>
        <v/>
      </c>
      <c r="C496" s="18" t="str">
        <f t="shared" si="81"/>
        <v/>
      </c>
      <c r="D496" s="18" t="str">
        <f t="shared" si="81"/>
        <v/>
      </c>
      <c r="E496" s="18" t="str">
        <f t="shared" si="81"/>
        <v/>
      </c>
      <c r="F496" s="18" t="str">
        <f t="shared" si="81"/>
        <v/>
      </c>
      <c r="G496" s="18" t="str">
        <f t="shared" si="81"/>
        <v/>
      </c>
      <c r="H496" s="18" t="str">
        <f t="shared" si="81"/>
        <v/>
      </c>
      <c r="I496" s="18" t="str">
        <f t="shared" si="81"/>
        <v/>
      </c>
      <c r="J496" s="18" t="str">
        <f t="shared" si="81"/>
        <v/>
      </c>
      <c r="K496" s="18" t="str">
        <f t="shared" si="81"/>
        <v/>
      </c>
      <c r="L496" s="18" t="str">
        <f t="shared" si="81"/>
        <v/>
      </c>
      <c r="M496" s="18" t="str">
        <f t="shared" si="81"/>
        <v/>
      </c>
      <c r="N496" s="18" t="str">
        <f t="shared" si="81"/>
        <v/>
      </c>
      <c r="O496" s="18" t="str">
        <f t="shared" si="81"/>
        <v/>
      </c>
      <c r="P496" s="6"/>
      <c r="Q496" s="9" t="s">
        <v>19</v>
      </c>
    </row>
    <row r="497" spans="1:17" x14ac:dyDescent="0.3">
      <c r="B497" s="16">
        <f t="shared" ref="B497:O497" si="82">IFERROR(B446-B489,"")</f>
        <v>0</v>
      </c>
      <c r="C497" s="16">
        <f t="shared" si="82"/>
        <v>0</v>
      </c>
      <c r="D497" s="16">
        <f t="shared" si="82"/>
        <v>0</v>
      </c>
      <c r="E497" s="16">
        <f t="shared" si="82"/>
        <v>0</v>
      </c>
      <c r="F497" s="16">
        <f t="shared" si="82"/>
        <v>0</v>
      </c>
      <c r="G497" s="16">
        <f t="shared" si="82"/>
        <v>0</v>
      </c>
      <c r="H497" s="16">
        <f t="shared" si="82"/>
        <v>0</v>
      </c>
      <c r="I497" s="16">
        <f t="shared" si="82"/>
        <v>0</v>
      </c>
      <c r="J497" s="16">
        <f t="shared" si="82"/>
        <v>0</v>
      </c>
      <c r="K497" s="16">
        <f t="shared" si="82"/>
        <v>0</v>
      </c>
      <c r="L497" s="16">
        <f t="shared" si="82"/>
        <v>0</v>
      </c>
      <c r="M497" s="16">
        <f t="shared" si="82"/>
        <v>0</v>
      </c>
      <c r="N497" s="16" t="str">
        <f t="shared" si="82"/>
        <v/>
      </c>
      <c r="O497" s="16" t="str">
        <f t="shared" si="82"/>
        <v/>
      </c>
      <c r="P497" s="6"/>
      <c r="Q497" s="9" t="s">
        <v>15</v>
      </c>
    </row>
    <row r="498" spans="1:17" x14ac:dyDescent="0.3">
      <c r="B498" s="10" t="e">
        <f t="shared" ref="B498:O498" si="83">B497/B$446</f>
        <v>#DIV/0!</v>
      </c>
      <c r="C498" s="10" t="e">
        <f t="shared" si="83"/>
        <v>#DIV/0!</v>
      </c>
      <c r="D498" s="10" t="e">
        <f t="shared" si="83"/>
        <v>#DIV/0!</v>
      </c>
      <c r="E498" s="10" t="e">
        <f t="shared" si="83"/>
        <v>#DIV/0!</v>
      </c>
      <c r="F498" s="10" t="e">
        <f t="shared" si="83"/>
        <v>#DIV/0!</v>
      </c>
      <c r="G498" s="10" t="e">
        <f t="shared" si="83"/>
        <v>#DIV/0!</v>
      </c>
      <c r="H498" s="10" t="e">
        <f t="shared" si="83"/>
        <v>#DIV/0!</v>
      </c>
      <c r="I498" s="10" t="e">
        <f t="shared" si="83"/>
        <v>#DIV/0!</v>
      </c>
      <c r="J498" s="10" t="e">
        <f t="shared" si="83"/>
        <v>#DIV/0!</v>
      </c>
      <c r="K498" s="10" t="e">
        <f t="shared" si="83"/>
        <v>#DIV/0!</v>
      </c>
      <c r="L498" s="10" t="e">
        <f t="shared" si="83"/>
        <v>#DIV/0!</v>
      </c>
      <c r="M498" s="10" t="e">
        <f t="shared" si="83"/>
        <v>#DIV/0!</v>
      </c>
      <c r="N498" s="10" t="e">
        <f t="shared" si="83"/>
        <v>#VALUE!</v>
      </c>
      <c r="O498" s="10" t="e">
        <f t="shared" si="83"/>
        <v>#VALUE!</v>
      </c>
      <c r="P498" s="6"/>
      <c r="Q498" s="24" t="s">
        <v>23</v>
      </c>
    </row>
    <row r="499" spans="1:17" s="87" customFormat="1" x14ac:dyDescent="0.3">
      <c r="A499" s="86"/>
      <c r="B499" s="19"/>
      <c r="C499" s="10" t="e">
        <f t="shared" ref="C499:M499" si="84">C497/B497-1</f>
        <v>#DIV/0!</v>
      </c>
      <c r="D499" s="10" t="e">
        <f t="shared" si="84"/>
        <v>#DIV/0!</v>
      </c>
      <c r="E499" s="10" t="e">
        <f t="shared" si="84"/>
        <v>#DIV/0!</v>
      </c>
      <c r="F499" s="10" t="e">
        <f t="shared" si="84"/>
        <v>#DIV/0!</v>
      </c>
      <c r="G499" s="10" t="e">
        <f t="shared" si="84"/>
        <v>#DIV/0!</v>
      </c>
      <c r="H499" s="10" t="e">
        <f t="shared" si="84"/>
        <v>#DIV/0!</v>
      </c>
      <c r="I499" s="10" t="e">
        <f t="shared" si="84"/>
        <v>#DIV/0!</v>
      </c>
      <c r="J499" s="10" t="e">
        <f t="shared" si="84"/>
        <v>#DIV/0!</v>
      </c>
      <c r="K499" s="10" t="e">
        <f t="shared" si="84"/>
        <v>#DIV/0!</v>
      </c>
      <c r="L499" s="10" t="e">
        <f t="shared" si="84"/>
        <v>#DIV/0!</v>
      </c>
      <c r="M499" s="10" t="e">
        <f t="shared" si="84"/>
        <v>#DIV/0!</v>
      </c>
      <c r="N499" s="10" t="e">
        <f>N497/M497-1</f>
        <v>#VALUE!</v>
      </c>
      <c r="O499" s="10" t="e">
        <f>O497/N497-1</f>
        <v>#VALUE!</v>
      </c>
      <c r="P499" s="17"/>
      <c r="Q499" s="14" t="s">
        <v>20</v>
      </c>
    </row>
    <row r="500" spans="1:17" x14ac:dyDescent="0.3">
      <c r="B500" s="209" t="s">
        <v>874</v>
      </c>
      <c r="C500" s="209"/>
      <c r="D500" s="209"/>
      <c r="E500" s="209"/>
      <c r="F500" s="209"/>
      <c r="G500" s="209"/>
      <c r="H500" s="209"/>
      <c r="I500" s="209"/>
      <c r="J500" s="209"/>
      <c r="K500" s="209"/>
      <c r="L500" s="209"/>
      <c r="M500" s="209"/>
      <c r="N500" s="209"/>
      <c r="O500" s="209"/>
      <c r="P500" s="6"/>
      <c r="Q500" s="9"/>
    </row>
    <row r="501" spans="1:17" x14ac:dyDescent="0.3">
      <c r="B501" s="7" t="str">
        <f t="shared" ref="B501:O504" si="85">IFERROR(VLOOKUP($B$500,$127:$213,MATCH($Q501&amp;"/"&amp;B$347,$125:$125,0),FALSE),"")</f>
        <v/>
      </c>
      <c r="C501" s="7" t="str">
        <f t="shared" si="85"/>
        <v/>
      </c>
      <c r="D501" s="7" t="str">
        <f t="shared" si="85"/>
        <v/>
      </c>
      <c r="E501" s="7" t="str">
        <f t="shared" si="85"/>
        <v/>
      </c>
      <c r="F501" s="7" t="str">
        <f t="shared" si="85"/>
        <v/>
      </c>
      <c r="G501" s="7" t="str">
        <f t="shared" si="85"/>
        <v/>
      </c>
      <c r="H501" s="7" t="str">
        <f t="shared" si="85"/>
        <v/>
      </c>
      <c r="I501" s="7" t="str">
        <f t="shared" si="85"/>
        <v/>
      </c>
      <c r="J501" s="7" t="str">
        <f t="shared" si="85"/>
        <v/>
      </c>
      <c r="K501" s="7" t="str">
        <f t="shared" si="85"/>
        <v/>
      </c>
      <c r="L501" s="7" t="str">
        <f t="shared" si="85"/>
        <v/>
      </c>
      <c r="M501" s="7" t="str">
        <f t="shared" si="85"/>
        <v/>
      </c>
      <c r="N501" s="7" t="str">
        <f t="shared" si="85"/>
        <v/>
      </c>
      <c r="O501" s="7" t="str">
        <f t="shared" si="85"/>
        <v/>
      </c>
      <c r="P501" s="6"/>
      <c r="Q501" s="9" t="s">
        <v>12</v>
      </c>
    </row>
    <row r="502" spans="1:17" x14ac:dyDescent="0.3">
      <c r="B502" s="7" t="str">
        <f t="shared" si="85"/>
        <v/>
      </c>
      <c r="C502" s="7" t="str">
        <f t="shared" si="85"/>
        <v/>
      </c>
      <c r="D502" s="7" t="str">
        <f t="shared" si="85"/>
        <v/>
      </c>
      <c r="E502" s="7" t="str">
        <f t="shared" si="85"/>
        <v/>
      </c>
      <c r="F502" s="7" t="str">
        <f t="shared" si="85"/>
        <v/>
      </c>
      <c r="G502" s="7" t="str">
        <f t="shared" si="85"/>
        <v/>
      </c>
      <c r="H502" s="7" t="str">
        <f t="shared" si="85"/>
        <v/>
      </c>
      <c r="I502" s="7" t="str">
        <f t="shared" si="85"/>
        <v/>
      </c>
      <c r="J502" s="7" t="str">
        <f t="shared" si="85"/>
        <v/>
      </c>
      <c r="K502" s="7" t="str">
        <f t="shared" si="85"/>
        <v/>
      </c>
      <c r="L502" s="7" t="str">
        <f t="shared" si="85"/>
        <v/>
      </c>
      <c r="M502" s="7" t="str">
        <f t="shared" si="85"/>
        <v/>
      </c>
      <c r="N502" s="7" t="str">
        <f t="shared" si="85"/>
        <v/>
      </c>
      <c r="O502" s="7" t="str">
        <f t="shared" si="85"/>
        <v/>
      </c>
      <c r="P502" s="6"/>
      <c r="Q502" s="9" t="s">
        <v>13</v>
      </c>
    </row>
    <row r="503" spans="1:17" x14ac:dyDescent="0.3">
      <c r="B503" s="7" t="str">
        <f t="shared" si="85"/>
        <v/>
      </c>
      <c r="C503" s="7" t="str">
        <f t="shared" si="85"/>
        <v/>
      </c>
      <c r="D503" s="7" t="str">
        <f t="shared" si="85"/>
        <v/>
      </c>
      <c r="E503" s="7" t="str">
        <f t="shared" si="85"/>
        <v/>
      </c>
      <c r="F503" s="7" t="str">
        <f t="shared" si="85"/>
        <v/>
      </c>
      <c r="G503" s="7" t="str">
        <f t="shared" si="85"/>
        <v/>
      </c>
      <c r="H503" s="7" t="str">
        <f t="shared" si="85"/>
        <v/>
      </c>
      <c r="I503" s="7" t="str">
        <f t="shared" si="85"/>
        <v/>
      </c>
      <c r="J503" s="7" t="str">
        <f t="shared" si="85"/>
        <v/>
      </c>
      <c r="K503" s="7" t="str">
        <f t="shared" si="85"/>
        <v/>
      </c>
      <c r="L503" s="7" t="str">
        <f t="shared" si="85"/>
        <v/>
      </c>
      <c r="M503" s="7" t="str">
        <f t="shared" si="85"/>
        <v/>
      </c>
      <c r="N503" s="7" t="str">
        <f t="shared" si="85"/>
        <v/>
      </c>
      <c r="O503" s="7" t="str">
        <f t="shared" si="85"/>
        <v/>
      </c>
      <c r="P503" s="6"/>
      <c r="Q503" s="9" t="s">
        <v>14</v>
      </c>
    </row>
    <row r="504" spans="1:17" x14ac:dyDescent="0.3">
      <c r="B504" s="18" t="str">
        <f t="shared" si="85"/>
        <v/>
      </c>
      <c r="C504" s="18" t="str">
        <f t="shared" si="85"/>
        <v/>
      </c>
      <c r="D504" s="18" t="str">
        <f t="shared" si="85"/>
        <v/>
      </c>
      <c r="E504" s="18" t="str">
        <f t="shared" si="85"/>
        <v/>
      </c>
      <c r="F504" s="18" t="str">
        <f t="shared" si="85"/>
        <v/>
      </c>
      <c r="G504" s="18" t="str">
        <f t="shared" si="85"/>
        <v/>
      </c>
      <c r="H504" s="18" t="str">
        <f t="shared" si="85"/>
        <v/>
      </c>
      <c r="I504" s="18" t="str">
        <f t="shared" si="85"/>
        <v/>
      </c>
      <c r="J504" s="18" t="str">
        <f t="shared" si="85"/>
        <v/>
      </c>
      <c r="K504" s="18" t="str">
        <f t="shared" si="85"/>
        <v/>
      </c>
      <c r="L504" s="18" t="str">
        <f t="shared" si="85"/>
        <v/>
      </c>
      <c r="M504" s="18" t="str">
        <f t="shared" si="85"/>
        <v/>
      </c>
      <c r="N504" s="18" t="str">
        <f t="shared" si="85"/>
        <v/>
      </c>
      <c r="O504" s="18" t="str">
        <f t="shared" si="85"/>
        <v/>
      </c>
      <c r="P504" s="6"/>
      <c r="Q504" s="9" t="s">
        <v>19</v>
      </c>
    </row>
    <row r="505" spans="1:17" x14ac:dyDescent="0.3">
      <c r="B505" s="18">
        <f>SUM(B501:B504)</f>
        <v>0</v>
      </c>
      <c r="C505" s="18">
        <f t="shared" ref="C505:M505" si="86">SUM(C501:C504)</f>
        <v>0</v>
      </c>
      <c r="D505" s="18">
        <f t="shared" si="86"/>
        <v>0</v>
      </c>
      <c r="E505" s="18">
        <f t="shared" si="86"/>
        <v>0</v>
      </c>
      <c r="F505" s="18">
        <f t="shared" si="86"/>
        <v>0</v>
      </c>
      <c r="G505" s="18">
        <f t="shared" si="86"/>
        <v>0</v>
      </c>
      <c r="H505" s="18">
        <f t="shared" si="86"/>
        <v>0</v>
      </c>
      <c r="I505" s="18">
        <f t="shared" si="86"/>
        <v>0</v>
      </c>
      <c r="J505" s="18">
        <f t="shared" si="86"/>
        <v>0</v>
      </c>
      <c r="K505" s="18">
        <f t="shared" si="86"/>
        <v>0</v>
      </c>
      <c r="L505" s="18">
        <f t="shared" si="86"/>
        <v>0</v>
      </c>
      <c r="M505" s="18">
        <f t="shared" si="8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87">B505/B$482</f>
        <v>#DIV/0!</v>
      </c>
      <c r="C506" s="23" t="e">
        <f t="shared" si="87"/>
        <v>#DIV/0!</v>
      </c>
      <c r="D506" s="23" t="e">
        <f t="shared" si="87"/>
        <v>#DIV/0!</v>
      </c>
      <c r="E506" s="23" t="e">
        <f t="shared" si="87"/>
        <v>#DIV/0!</v>
      </c>
      <c r="F506" s="23" t="e">
        <f t="shared" si="87"/>
        <v>#DIV/0!</v>
      </c>
      <c r="G506" s="23" t="e">
        <f t="shared" si="87"/>
        <v>#DIV/0!</v>
      </c>
      <c r="H506" s="23" t="e">
        <f t="shared" si="87"/>
        <v>#DIV/0!</v>
      </c>
      <c r="I506" s="23" t="e">
        <f t="shared" si="87"/>
        <v>#DIV/0!</v>
      </c>
      <c r="J506" s="23" t="e">
        <f t="shared" si="87"/>
        <v>#DIV/0!</v>
      </c>
      <c r="K506" s="23" t="e">
        <f t="shared" si="87"/>
        <v>#DIV/0!</v>
      </c>
      <c r="L506" s="23" t="e">
        <f t="shared" si="87"/>
        <v>#DIV/0!</v>
      </c>
      <c r="M506" s="23" t="e">
        <f t="shared" si="87"/>
        <v>#DIV/0!</v>
      </c>
      <c r="N506" s="23" t="e">
        <f t="shared" si="87"/>
        <v>#VALUE!</v>
      </c>
      <c r="O506" s="23" t="e">
        <f>O505/O$482</f>
        <v>#VALUE!</v>
      </c>
      <c r="P506" s="6"/>
      <c r="Q506" s="11" t="s">
        <v>2409</v>
      </c>
    </row>
    <row r="507" spans="1:17" s="87" customFormat="1" x14ac:dyDescent="0.3">
      <c r="A507" s="86"/>
      <c r="B507" s="19"/>
      <c r="C507" s="10" t="e">
        <f t="shared" ref="C507:M507" si="88">C505/B505-1</f>
        <v>#DIV/0!</v>
      </c>
      <c r="D507" s="10" t="e">
        <f t="shared" si="88"/>
        <v>#DIV/0!</v>
      </c>
      <c r="E507" s="10" t="e">
        <f t="shared" si="88"/>
        <v>#DIV/0!</v>
      </c>
      <c r="F507" s="10" t="e">
        <f t="shared" si="88"/>
        <v>#DIV/0!</v>
      </c>
      <c r="G507" s="10" t="e">
        <f t="shared" si="88"/>
        <v>#DIV/0!</v>
      </c>
      <c r="H507" s="10" t="e">
        <f t="shared" si="88"/>
        <v>#DIV/0!</v>
      </c>
      <c r="I507" s="10" t="e">
        <f t="shared" si="88"/>
        <v>#DIV/0!</v>
      </c>
      <c r="J507" s="10" t="e">
        <f t="shared" si="88"/>
        <v>#DIV/0!</v>
      </c>
      <c r="K507" s="10" t="e">
        <f t="shared" si="88"/>
        <v>#DIV/0!</v>
      </c>
      <c r="L507" s="10" t="e">
        <f t="shared" si="88"/>
        <v>#DIV/0!</v>
      </c>
      <c r="M507" s="10" t="e">
        <f t="shared" si="88"/>
        <v>#DIV/0!</v>
      </c>
      <c r="N507" s="10" t="e">
        <f>N505/M505-1</f>
        <v>#VALUE!</v>
      </c>
      <c r="O507" s="10" t="e">
        <f>O505/N505-1</f>
        <v>#VALUE!</v>
      </c>
      <c r="P507" s="17"/>
      <c r="Q507" s="14" t="s">
        <v>20</v>
      </c>
    </row>
    <row r="508" spans="1:17" x14ac:dyDescent="0.3">
      <c r="B508" s="200" t="s">
        <v>25</v>
      </c>
      <c r="C508" s="200"/>
      <c r="D508" s="200"/>
      <c r="E508" s="200"/>
      <c r="F508" s="200"/>
      <c r="G508" s="200"/>
      <c r="H508" s="200"/>
      <c r="I508" s="200"/>
      <c r="J508" s="200"/>
      <c r="K508" s="200"/>
      <c r="L508" s="200"/>
      <c r="M508" s="200"/>
      <c r="N508" s="200"/>
      <c r="O508" s="200"/>
      <c r="P508" s="6"/>
      <c r="Q508" s="9"/>
    </row>
    <row r="509" spans="1:17" x14ac:dyDescent="0.3">
      <c r="B509" s="16" t="str">
        <f t="shared" ref="B509:N509" si="89">IFERROR(B478-B501,"")</f>
        <v/>
      </c>
      <c r="C509" s="16" t="str">
        <f t="shared" si="89"/>
        <v/>
      </c>
      <c r="D509" s="16" t="str">
        <f t="shared" si="89"/>
        <v/>
      </c>
      <c r="E509" s="16" t="str">
        <f t="shared" si="89"/>
        <v/>
      </c>
      <c r="F509" s="16" t="str">
        <f t="shared" si="89"/>
        <v/>
      </c>
      <c r="G509" s="16" t="str">
        <f t="shared" si="89"/>
        <v/>
      </c>
      <c r="H509" s="16" t="str">
        <f t="shared" si="89"/>
        <v/>
      </c>
      <c r="I509" s="16" t="str">
        <f t="shared" si="89"/>
        <v/>
      </c>
      <c r="J509" s="16" t="str">
        <f t="shared" si="89"/>
        <v/>
      </c>
      <c r="K509" s="16" t="str">
        <f t="shared" si="89"/>
        <v/>
      </c>
      <c r="L509" s="16" t="str">
        <f t="shared" si="89"/>
        <v/>
      </c>
      <c r="M509" s="16" t="str">
        <f t="shared" si="89"/>
        <v/>
      </c>
      <c r="N509" s="16" t="str">
        <f t="shared" si="89"/>
        <v/>
      </c>
      <c r="O509" s="16" t="str">
        <f>IFERROR(O478-O501,"")</f>
        <v/>
      </c>
      <c r="P509" s="6"/>
      <c r="Q509" s="9" t="s">
        <v>12</v>
      </c>
    </row>
    <row r="510" spans="1:17" x14ac:dyDescent="0.3">
      <c r="B510" s="7" t="str">
        <f t="shared" ref="B510:O510" si="90">IFERROR(B479-B502,"")</f>
        <v/>
      </c>
      <c r="C510" s="7" t="str">
        <f t="shared" si="90"/>
        <v/>
      </c>
      <c r="D510" s="7" t="str">
        <f t="shared" si="90"/>
        <v/>
      </c>
      <c r="E510" s="7" t="str">
        <f t="shared" si="90"/>
        <v/>
      </c>
      <c r="F510" s="7" t="str">
        <f t="shared" si="90"/>
        <v/>
      </c>
      <c r="G510" s="7" t="str">
        <f t="shared" si="90"/>
        <v/>
      </c>
      <c r="H510" s="7" t="str">
        <f t="shared" si="90"/>
        <v/>
      </c>
      <c r="I510" s="7" t="str">
        <f t="shared" si="90"/>
        <v/>
      </c>
      <c r="J510" s="7" t="str">
        <f t="shared" si="90"/>
        <v/>
      </c>
      <c r="K510" s="7" t="str">
        <f t="shared" si="90"/>
        <v/>
      </c>
      <c r="L510" s="7" t="str">
        <f t="shared" si="90"/>
        <v/>
      </c>
      <c r="M510" s="7" t="str">
        <f t="shared" si="90"/>
        <v/>
      </c>
      <c r="N510" s="7" t="str">
        <f t="shared" si="90"/>
        <v/>
      </c>
      <c r="O510" s="7" t="str">
        <f t="shared" si="90"/>
        <v/>
      </c>
      <c r="P510" s="6"/>
      <c r="Q510" s="9" t="s">
        <v>13</v>
      </c>
    </row>
    <row r="511" spans="1:17" x14ac:dyDescent="0.3">
      <c r="B511" s="7" t="str">
        <f t="shared" ref="B511:O511" si="91">IFERROR(B480-B503,"")</f>
        <v/>
      </c>
      <c r="C511" s="7" t="str">
        <f t="shared" si="91"/>
        <v/>
      </c>
      <c r="D511" s="7" t="str">
        <f t="shared" si="91"/>
        <v/>
      </c>
      <c r="E511" s="7" t="str">
        <f t="shared" si="91"/>
        <v/>
      </c>
      <c r="F511" s="7" t="str">
        <f t="shared" si="91"/>
        <v/>
      </c>
      <c r="G511" s="7" t="str">
        <f t="shared" si="91"/>
        <v/>
      </c>
      <c r="H511" s="7" t="str">
        <f t="shared" si="91"/>
        <v/>
      </c>
      <c r="I511" s="7" t="str">
        <f t="shared" si="91"/>
        <v/>
      </c>
      <c r="J511" s="7" t="str">
        <f t="shared" si="91"/>
        <v/>
      </c>
      <c r="K511" s="7" t="str">
        <f t="shared" si="91"/>
        <v/>
      </c>
      <c r="L511" s="7" t="str">
        <f t="shared" si="91"/>
        <v/>
      </c>
      <c r="M511" s="7" t="str">
        <f t="shared" si="91"/>
        <v/>
      </c>
      <c r="N511" s="7" t="str">
        <f t="shared" si="91"/>
        <v/>
      </c>
      <c r="O511" s="7" t="str">
        <f t="shared" si="91"/>
        <v/>
      </c>
      <c r="P511" s="6"/>
      <c r="Q511" s="9" t="s">
        <v>14</v>
      </c>
    </row>
    <row r="512" spans="1:17" x14ac:dyDescent="0.3">
      <c r="B512" s="18" t="str">
        <f t="shared" ref="B512:O512" si="92">IFERROR(B481-B504,"")</f>
        <v/>
      </c>
      <c r="C512" s="18" t="str">
        <f t="shared" si="92"/>
        <v/>
      </c>
      <c r="D512" s="18" t="str">
        <f t="shared" si="92"/>
        <v/>
      </c>
      <c r="E512" s="18" t="str">
        <f t="shared" si="92"/>
        <v/>
      </c>
      <c r="F512" s="18" t="str">
        <f t="shared" si="92"/>
        <v/>
      </c>
      <c r="G512" s="18" t="str">
        <f t="shared" si="92"/>
        <v/>
      </c>
      <c r="H512" s="18" t="str">
        <f t="shared" si="92"/>
        <v/>
      </c>
      <c r="I512" s="18" t="str">
        <f t="shared" si="92"/>
        <v/>
      </c>
      <c r="J512" s="18" t="str">
        <f t="shared" si="92"/>
        <v/>
      </c>
      <c r="K512" s="18" t="str">
        <f t="shared" si="92"/>
        <v/>
      </c>
      <c r="L512" s="18" t="str">
        <f t="shared" si="92"/>
        <v/>
      </c>
      <c r="M512" s="18" t="str">
        <f t="shared" si="92"/>
        <v/>
      </c>
      <c r="N512" s="18" t="str">
        <f t="shared" si="92"/>
        <v/>
      </c>
      <c r="O512" s="18" t="str">
        <f t="shared" si="92"/>
        <v/>
      </c>
      <c r="P512" s="6"/>
      <c r="Q512" s="9" t="s">
        <v>19</v>
      </c>
    </row>
    <row r="513" spans="1:17" x14ac:dyDescent="0.3">
      <c r="B513" s="16">
        <f t="shared" ref="B513:O513" si="93">IFERROR(B482-B505,"")</f>
        <v>0</v>
      </c>
      <c r="C513" s="16">
        <f t="shared" si="93"/>
        <v>0</v>
      </c>
      <c r="D513" s="16">
        <f t="shared" si="93"/>
        <v>0</v>
      </c>
      <c r="E513" s="16">
        <f t="shared" si="93"/>
        <v>0</v>
      </c>
      <c r="F513" s="16">
        <f t="shared" si="93"/>
        <v>0</v>
      </c>
      <c r="G513" s="16">
        <f t="shared" si="93"/>
        <v>0</v>
      </c>
      <c r="H513" s="16">
        <f t="shared" si="93"/>
        <v>0</v>
      </c>
      <c r="I513" s="16">
        <f t="shared" si="93"/>
        <v>0</v>
      </c>
      <c r="J513" s="16">
        <f t="shared" si="93"/>
        <v>0</v>
      </c>
      <c r="K513" s="16">
        <f t="shared" si="93"/>
        <v>0</v>
      </c>
      <c r="L513" s="16">
        <f t="shared" si="93"/>
        <v>0</v>
      </c>
      <c r="M513" s="16">
        <f t="shared" si="93"/>
        <v>0</v>
      </c>
      <c r="N513" s="16" t="str">
        <f t="shared" si="93"/>
        <v/>
      </c>
      <c r="O513" s="16" t="str">
        <f t="shared" si="93"/>
        <v/>
      </c>
      <c r="P513" s="6"/>
      <c r="Q513" s="9" t="s">
        <v>15</v>
      </c>
    </row>
    <row r="514" spans="1:17" x14ac:dyDescent="0.3">
      <c r="B514" s="10" t="e">
        <f t="shared" ref="B514:O514" si="94">B513/B$446</f>
        <v>#DIV/0!</v>
      </c>
      <c r="C514" s="10" t="e">
        <f t="shared" si="94"/>
        <v>#DIV/0!</v>
      </c>
      <c r="D514" s="10" t="e">
        <f t="shared" si="94"/>
        <v>#DIV/0!</v>
      </c>
      <c r="E514" s="10" t="e">
        <f t="shared" si="94"/>
        <v>#DIV/0!</v>
      </c>
      <c r="F514" s="10" t="e">
        <f t="shared" si="94"/>
        <v>#DIV/0!</v>
      </c>
      <c r="G514" s="10" t="e">
        <f t="shared" si="94"/>
        <v>#DIV/0!</v>
      </c>
      <c r="H514" s="10" t="e">
        <f t="shared" si="94"/>
        <v>#DIV/0!</v>
      </c>
      <c r="I514" s="10" t="e">
        <f t="shared" si="94"/>
        <v>#DIV/0!</v>
      </c>
      <c r="J514" s="10" t="e">
        <f t="shared" si="94"/>
        <v>#DIV/0!</v>
      </c>
      <c r="K514" s="10" t="e">
        <f t="shared" si="94"/>
        <v>#DIV/0!</v>
      </c>
      <c r="L514" s="10" t="e">
        <f t="shared" si="94"/>
        <v>#DIV/0!</v>
      </c>
      <c r="M514" s="10" t="e">
        <f t="shared" si="94"/>
        <v>#DIV/0!</v>
      </c>
      <c r="N514" s="10" t="e">
        <f t="shared" si="94"/>
        <v>#VALUE!</v>
      </c>
      <c r="O514" s="10" t="e">
        <f t="shared" si="94"/>
        <v>#VALUE!</v>
      </c>
      <c r="P514" s="6"/>
      <c r="Q514" s="24" t="s">
        <v>23</v>
      </c>
    </row>
    <row r="515" spans="1:17" s="87" customFormat="1" x14ac:dyDescent="0.3">
      <c r="A515" s="86"/>
      <c r="B515" s="19"/>
      <c r="C515" s="10" t="e">
        <f t="shared" ref="C515:M515" si="95">C513/B513-1</f>
        <v>#DIV/0!</v>
      </c>
      <c r="D515" s="10" t="e">
        <f t="shared" si="95"/>
        <v>#DIV/0!</v>
      </c>
      <c r="E515" s="10" t="e">
        <f t="shared" si="95"/>
        <v>#DIV/0!</v>
      </c>
      <c r="F515" s="10" t="e">
        <f t="shared" si="95"/>
        <v>#DIV/0!</v>
      </c>
      <c r="G515" s="10" t="e">
        <f t="shared" si="95"/>
        <v>#DIV/0!</v>
      </c>
      <c r="H515" s="10" t="e">
        <f t="shared" si="95"/>
        <v>#DIV/0!</v>
      </c>
      <c r="I515" s="10" t="e">
        <f t="shared" si="95"/>
        <v>#DIV/0!</v>
      </c>
      <c r="J515" s="10" t="e">
        <f t="shared" si="95"/>
        <v>#DIV/0!</v>
      </c>
      <c r="K515" s="10" t="e">
        <f t="shared" si="95"/>
        <v>#DIV/0!</v>
      </c>
      <c r="L515" s="10" t="e">
        <f t="shared" si="95"/>
        <v>#DIV/0!</v>
      </c>
      <c r="M515" s="10" t="e">
        <f t="shared" si="95"/>
        <v>#DIV/0!</v>
      </c>
      <c r="N515" s="10" t="e">
        <f>N513/M513-1</f>
        <v>#VALUE!</v>
      </c>
      <c r="O515" s="10" t="e">
        <f>O513/N513-1</f>
        <v>#VALUE!</v>
      </c>
      <c r="P515" s="17"/>
      <c r="Q515" s="14" t="s">
        <v>20</v>
      </c>
    </row>
    <row r="516" spans="1:17" x14ac:dyDescent="0.3">
      <c r="B516" s="209" t="s">
        <v>884</v>
      </c>
      <c r="C516" s="209"/>
      <c r="D516" s="209"/>
      <c r="E516" s="209"/>
      <c r="F516" s="209"/>
      <c r="G516" s="209"/>
      <c r="H516" s="209"/>
      <c r="I516" s="209"/>
      <c r="J516" s="209"/>
      <c r="K516" s="209"/>
      <c r="L516" s="209"/>
      <c r="M516" s="209"/>
      <c r="N516" s="209"/>
      <c r="O516" s="209"/>
      <c r="P516" s="6"/>
      <c r="Q516" s="9"/>
    </row>
    <row r="517" spans="1:17" x14ac:dyDescent="0.3">
      <c r="B517" s="7" t="str">
        <f t="shared" ref="B517:O520" si="96">IFERROR(VLOOKUP($B$516,$127:$213,MATCH($Q517&amp;"/"&amp;B$347,$125:$125,0),FALSE),"")</f>
        <v/>
      </c>
      <c r="C517" s="7" t="str">
        <f t="shared" si="96"/>
        <v/>
      </c>
      <c r="D517" s="7" t="str">
        <f t="shared" si="96"/>
        <v/>
      </c>
      <c r="E517" s="7" t="str">
        <f t="shared" si="96"/>
        <v/>
      </c>
      <c r="F517" s="7" t="str">
        <f t="shared" si="96"/>
        <v/>
      </c>
      <c r="G517" s="7" t="str">
        <f t="shared" si="96"/>
        <v/>
      </c>
      <c r="H517" s="7" t="str">
        <f t="shared" si="96"/>
        <v/>
      </c>
      <c r="I517" s="7" t="str">
        <f t="shared" si="96"/>
        <v/>
      </c>
      <c r="J517" s="7" t="str">
        <f t="shared" si="96"/>
        <v/>
      </c>
      <c r="K517" s="7" t="str">
        <f t="shared" si="96"/>
        <v/>
      </c>
      <c r="L517" s="7" t="str">
        <f t="shared" si="96"/>
        <v/>
      </c>
      <c r="M517" s="7" t="str">
        <f t="shared" si="96"/>
        <v/>
      </c>
      <c r="N517" s="7" t="str">
        <f t="shared" si="96"/>
        <v/>
      </c>
      <c r="O517" s="7" t="str">
        <f t="shared" si="96"/>
        <v/>
      </c>
      <c r="P517" s="6"/>
      <c r="Q517" s="9" t="s">
        <v>12</v>
      </c>
    </row>
    <row r="518" spans="1:17" x14ac:dyDescent="0.3">
      <c r="B518" s="7" t="str">
        <f t="shared" si="96"/>
        <v/>
      </c>
      <c r="C518" s="7" t="str">
        <f t="shared" si="96"/>
        <v/>
      </c>
      <c r="D518" s="7" t="str">
        <f t="shared" si="96"/>
        <v/>
      </c>
      <c r="E518" s="7" t="str">
        <f t="shared" si="96"/>
        <v/>
      </c>
      <c r="F518" s="7" t="str">
        <f t="shared" si="96"/>
        <v/>
      </c>
      <c r="G518" s="7" t="str">
        <f t="shared" si="96"/>
        <v/>
      </c>
      <c r="H518" s="7" t="str">
        <f t="shared" si="96"/>
        <v/>
      </c>
      <c r="I518" s="7" t="str">
        <f t="shared" si="96"/>
        <v/>
      </c>
      <c r="J518" s="7" t="str">
        <f t="shared" si="96"/>
        <v/>
      </c>
      <c r="K518" s="7" t="str">
        <f t="shared" si="96"/>
        <v/>
      </c>
      <c r="L518" s="7" t="str">
        <f t="shared" si="96"/>
        <v/>
      </c>
      <c r="M518" s="7" t="str">
        <f t="shared" si="96"/>
        <v/>
      </c>
      <c r="N518" s="7" t="str">
        <f t="shared" si="96"/>
        <v/>
      </c>
      <c r="O518" s="7" t="str">
        <f t="shared" si="96"/>
        <v/>
      </c>
      <c r="P518" s="6"/>
      <c r="Q518" s="9" t="s">
        <v>13</v>
      </c>
    </row>
    <row r="519" spans="1:17" x14ac:dyDescent="0.3">
      <c r="B519" s="7" t="str">
        <f t="shared" si="96"/>
        <v/>
      </c>
      <c r="C519" s="7" t="str">
        <f t="shared" si="96"/>
        <v/>
      </c>
      <c r="D519" s="7" t="str">
        <f t="shared" si="96"/>
        <v/>
      </c>
      <c r="E519" s="7" t="str">
        <f t="shared" si="96"/>
        <v/>
      </c>
      <c r="F519" s="7" t="str">
        <f t="shared" si="96"/>
        <v/>
      </c>
      <c r="G519" s="7" t="str">
        <f t="shared" si="96"/>
        <v/>
      </c>
      <c r="H519" s="7" t="str">
        <f t="shared" si="96"/>
        <v/>
      </c>
      <c r="I519" s="7" t="str">
        <f t="shared" si="96"/>
        <v/>
      </c>
      <c r="J519" s="7" t="str">
        <f t="shared" si="96"/>
        <v/>
      </c>
      <c r="K519" s="7" t="str">
        <f t="shared" si="96"/>
        <v/>
      </c>
      <c r="L519" s="7" t="str">
        <f t="shared" si="96"/>
        <v/>
      </c>
      <c r="M519" s="7" t="str">
        <f t="shared" si="96"/>
        <v/>
      </c>
      <c r="N519" s="7" t="str">
        <f t="shared" si="96"/>
        <v/>
      </c>
      <c r="O519" s="7" t="str">
        <f t="shared" si="96"/>
        <v/>
      </c>
      <c r="P519" s="6"/>
      <c r="Q519" s="9" t="s">
        <v>14</v>
      </c>
    </row>
    <row r="520" spans="1:17" x14ac:dyDescent="0.3">
      <c r="B520" s="18" t="str">
        <f t="shared" si="96"/>
        <v/>
      </c>
      <c r="C520" s="18" t="str">
        <f t="shared" si="96"/>
        <v/>
      </c>
      <c r="D520" s="18" t="str">
        <f t="shared" si="96"/>
        <v/>
      </c>
      <c r="E520" s="18" t="str">
        <f t="shared" si="96"/>
        <v/>
      </c>
      <c r="F520" s="18" t="str">
        <f t="shared" si="96"/>
        <v/>
      </c>
      <c r="G520" s="18" t="str">
        <f t="shared" si="96"/>
        <v/>
      </c>
      <c r="H520" s="18" t="str">
        <f t="shared" si="96"/>
        <v/>
      </c>
      <c r="I520" s="18" t="str">
        <f t="shared" si="96"/>
        <v/>
      </c>
      <c r="J520" s="18" t="str">
        <f t="shared" si="96"/>
        <v/>
      </c>
      <c r="K520" s="18" t="str">
        <f t="shared" si="96"/>
        <v/>
      </c>
      <c r="L520" s="18" t="str">
        <f t="shared" si="96"/>
        <v/>
      </c>
      <c r="M520" s="18" t="str">
        <f t="shared" si="96"/>
        <v/>
      </c>
      <c r="N520" s="18" t="str">
        <f t="shared" si="96"/>
        <v/>
      </c>
      <c r="O520" s="18" t="str">
        <f t="shared" si="96"/>
        <v/>
      </c>
      <c r="P520" s="6"/>
      <c r="Q520" s="9" t="s">
        <v>19</v>
      </c>
    </row>
    <row r="521" spans="1:17" x14ac:dyDescent="0.3">
      <c r="B521" s="18">
        <f>SUM(B517:B520)</f>
        <v>0</v>
      </c>
      <c r="C521" s="18">
        <f t="shared" ref="C521:M521" si="97">SUM(C517:C520)</f>
        <v>0</v>
      </c>
      <c r="D521" s="18">
        <f t="shared" si="97"/>
        <v>0</v>
      </c>
      <c r="E521" s="18">
        <f t="shared" si="97"/>
        <v>0</v>
      </c>
      <c r="F521" s="18">
        <f t="shared" si="97"/>
        <v>0</v>
      </c>
      <c r="G521" s="18">
        <f t="shared" si="97"/>
        <v>0</v>
      </c>
      <c r="H521" s="18">
        <f t="shared" si="97"/>
        <v>0</v>
      </c>
      <c r="I521" s="18">
        <f t="shared" si="97"/>
        <v>0</v>
      </c>
      <c r="J521" s="18">
        <f t="shared" si="97"/>
        <v>0</v>
      </c>
      <c r="K521" s="18">
        <f t="shared" si="97"/>
        <v>0</v>
      </c>
      <c r="L521" s="18">
        <f t="shared" si="97"/>
        <v>0</v>
      </c>
      <c r="M521" s="18">
        <f t="shared" si="9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O522" si="98">B521/B$482</f>
        <v>#DIV/0!</v>
      </c>
      <c r="C522" s="23" t="e">
        <f t="shared" si="98"/>
        <v>#DIV/0!</v>
      </c>
      <c r="D522" s="23" t="e">
        <f t="shared" si="98"/>
        <v>#DIV/0!</v>
      </c>
      <c r="E522" s="23" t="e">
        <f t="shared" si="98"/>
        <v>#DIV/0!</v>
      </c>
      <c r="F522" s="23" t="e">
        <f t="shared" si="98"/>
        <v>#DIV/0!</v>
      </c>
      <c r="G522" s="23" t="e">
        <f t="shared" si="98"/>
        <v>#DIV/0!</v>
      </c>
      <c r="H522" s="23" t="e">
        <f t="shared" si="98"/>
        <v>#DIV/0!</v>
      </c>
      <c r="I522" s="23" t="e">
        <f t="shared" si="98"/>
        <v>#DIV/0!</v>
      </c>
      <c r="J522" s="23" t="e">
        <f t="shared" si="98"/>
        <v>#DIV/0!</v>
      </c>
      <c r="K522" s="23" t="e">
        <f t="shared" si="98"/>
        <v>#DIV/0!</v>
      </c>
      <c r="L522" s="23" t="e">
        <f t="shared" si="98"/>
        <v>#DIV/0!</v>
      </c>
      <c r="M522" s="23" t="e">
        <f t="shared" si="98"/>
        <v>#DIV/0!</v>
      </c>
      <c r="N522" s="23" t="e">
        <f t="shared" si="98"/>
        <v>#VALUE!</v>
      </c>
      <c r="O522" s="23" t="e">
        <f t="shared" si="98"/>
        <v>#VALUE!</v>
      </c>
      <c r="P522" s="6"/>
      <c r="Q522" s="11" t="s">
        <v>2409</v>
      </c>
    </row>
    <row r="523" spans="1:17" s="87" customFormat="1" x14ac:dyDescent="0.3">
      <c r="A523" s="86"/>
      <c r="B523" s="19"/>
      <c r="C523" s="10" t="e">
        <f t="shared" ref="C523:O523" si="99">C521/B521-1</f>
        <v>#DIV/0!</v>
      </c>
      <c r="D523" s="10" t="e">
        <f t="shared" si="99"/>
        <v>#DIV/0!</v>
      </c>
      <c r="E523" s="10" t="e">
        <f t="shared" si="99"/>
        <v>#DIV/0!</v>
      </c>
      <c r="F523" s="10" t="e">
        <f t="shared" si="99"/>
        <v>#DIV/0!</v>
      </c>
      <c r="G523" s="10" t="e">
        <f t="shared" si="99"/>
        <v>#DIV/0!</v>
      </c>
      <c r="H523" s="10" t="e">
        <f t="shared" si="99"/>
        <v>#DIV/0!</v>
      </c>
      <c r="I523" s="10" t="e">
        <f t="shared" si="99"/>
        <v>#DIV/0!</v>
      </c>
      <c r="J523" s="10" t="e">
        <f t="shared" si="99"/>
        <v>#DIV/0!</v>
      </c>
      <c r="K523" s="10" t="e">
        <f t="shared" si="99"/>
        <v>#DIV/0!</v>
      </c>
      <c r="L523" s="10" t="e">
        <f t="shared" si="99"/>
        <v>#DIV/0!</v>
      </c>
      <c r="M523" s="10" t="e">
        <f t="shared" si="99"/>
        <v>#DIV/0!</v>
      </c>
      <c r="N523" s="10" t="e">
        <f t="shared" si="99"/>
        <v>#VALUE!</v>
      </c>
      <c r="O523" s="10" t="e">
        <f t="shared" si="99"/>
        <v>#VALUE!</v>
      </c>
      <c r="P523" s="17"/>
      <c r="Q523" s="14" t="s">
        <v>20</v>
      </c>
    </row>
    <row r="524" spans="1:17" x14ac:dyDescent="0.3">
      <c r="B524" s="209" t="s">
        <v>2407</v>
      </c>
      <c r="C524" s="209"/>
      <c r="D524" s="209"/>
      <c r="E524" s="209"/>
      <c r="F524" s="209"/>
      <c r="G524" s="209"/>
      <c r="H524" s="209"/>
      <c r="I524" s="209"/>
      <c r="J524" s="209"/>
      <c r="K524" s="209"/>
      <c r="L524" s="209"/>
      <c r="M524" s="209"/>
      <c r="N524" s="209"/>
      <c r="O524" s="209"/>
      <c r="P524" s="6"/>
      <c r="Q524" s="9"/>
    </row>
    <row r="525" spans="1:17" x14ac:dyDescent="0.3">
      <c r="B525" s="7" t="str">
        <f t="shared" ref="B525:O528" si="100">IFERROR(VLOOKUP($B$524,$127:$213,MATCH($Q525&amp;"/"&amp;B$347,$125:$125,0),FALSE),"")</f>
        <v/>
      </c>
      <c r="C525" s="7" t="str">
        <f t="shared" si="100"/>
        <v/>
      </c>
      <c r="D525" s="7" t="str">
        <f t="shared" si="100"/>
        <v/>
      </c>
      <c r="E525" s="7" t="str">
        <f t="shared" si="100"/>
        <v/>
      </c>
      <c r="F525" s="7" t="str">
        <f t="shared" si="100"/>
        <v/>
      </c>
      <c r="G525" s="7" t="str">
        <f t="shared" si="100"/>
        <v/>
      </c>
      <c r="H525" s="7" t="str">
        <f t="shared" si="100"/>
        <v/>
      </c>
      <c r="I525" s="7" t="str">
        <f t="shared" si="100"/>
        <v/>
      </c>
      <c r="J525" s="7" t="str">
        <f t="shared" si="100"/>
        <v/>
      </c>
      <c r="K525" s="7" t="str">
        <f t="shared" si="100"/>
        <v/>
      </c>
      <c r="L525" s="7" t="str">
        <f t="shared" si="100"/>
        <v/>
      </c>
      <c r="M525" s="7" t="str">
        <f t="shared" si="100"/>
        <v/>
      </c>
      <c r="N525" s="7" t="str">
        <f t="shared" si="100"/>
        <v/>
      </c>
      <c r="O525" s="7" t="str">
        <f t="shared" si="100"/>
        <v/>
      </c>
      <c r="P525" s="6"/>
      <c r="Q525" s="9" t="s">
        <v>12</v>
      </c>
    </row>
    <row r="526" spans="1:17" x14ac:dyDescent="0.3">
      <c r="B526" s="7" t="str">
        <f t="shared" si="100"/>
        <v/>
      </c>
      <c r="C526" s="7" t="str">
        <f t="shared" si="100"/>
        <v/>
      </c>
      <c r="D526" s="7" t="str">
        <f t="shared" si="100"/>
        <v/>
      </c>
      <c r="E526" s="7" t="str">
        <f t="shared" si="100"/>
        <v/>
      </c>
      <c r="F526" s="7" t="str">
        <f t="shared" si="100"/>
        <v/>
      </c>
      <c r="G526" s="7" t="str">
        <f t="shared" si="100"/>
        <v/>
      </c>
      <c r="H526" s="7" t="str">
        <f t="shared" si="100"/>
        <v/>
      </c>
      <c r="I526" s="7" t="str">
        <f t="shared" si="100"/>
        <v/>
      </c>
      <c r="J526" s="7" t="str">
        <f t="shared" si="100"/>
        <v/>
      </c>
      <c r="K526" s="7" t="str">
        <f t="shared" si="100"/>
        <v/>
      </c>
      <c r="L526" s="7" t="str">
        <f t="shared" si="100"/>
        <v/>
      </c>
      <c r="M526" s="7" t="str">
        <f t="shared" si="100"/>
        <v/>
      </c>
      <c r="N526" s="7" t="str">
        <f t="shared" si="100"/>
        <v/>
      </c>
      <c r="O526" s="7" t="str">
        <f t="shared" si="100"/>
        <v/>
      </c>
      <c r="P526" s="6"/>
      <c r="Q526" s="9" t="s">
        <v>13</v>
      </c>
    </row>
    <row r="527" spans="1:17" x14ac:dyDescent="0.3">
      <c r="B527" s="7" t="str">
        <f t="shared" si="100"/>
        <v/>
      </c>
      <c r="C527" s="7" t="str">
        <f t="shared" si="100"/>
        <v/>
      </c>
      <c r="D527" s="7" t="str">
        <f t="shared" si="100"/>
        <v/>
      </c>
      <c r="E527" s="7" t="str">
        <f t="shared" si="100"/>
        <v/>
      </c>
      <c r="F527" s="7" t="str">
        <f t="shared" si="100"/>
        <v/>
      </c>
      <c r="G527" s="7" t="str">
        <f t="shared" si="100"/>
        <v/>
      </c>
      <c r="H527" s="7" t="str">
        <f t="shared" si="100"/>
        <v/>
      </c>
      <c r="I527" s="7" t="str">
        <f t="shared" si="100"/>
        <v/>
      </c>
      <c r="J527" s="7" t="str">
        <f t="shared" si="100"/>
        <v/>
      </c>
      <c r="K527" s="7" t="str">
        <f t="shared" si="100"/>
        <v/>
      </c>
      <c r="L527" s="7" t="str">
        <f t="shared" si="100"/>
        <v/>
      </c>
      <c r="M527" s="7" t="str">
        <f t="shared" si="100"/>
        <v/>
      </c>
      <c r="N527" s="7" t="str">
        <f t="shared" si="100"/>
        <v/>
      </c>
      <c r="O527" s="7" t="str">
        <f t="shared" si="100"/>
        <v/>
      </c>
      <c r="P527" s="6"/>
      <c r="Q527" s="9" t="s">
        <v>14</v>
      </c>
    </row>
    <row r="528" spans="1:17" x14ac:dyDescent="0.3">
      <c r="B528" s="18" t="str">
        <f t="shared" si="100"/>
        <v/>
      </c>
      <c r="C528" s="18" t="str">
        <f t="shared" si="100"/>
        <v/>
      </c>
      <c r="D528" s="18" t="str">
        <f t="shared" si="100"/>
        <v/>
      </c>
      <c r="E528" s="18" t="str">
        <f t="shared" si="100"/>
        <v/>
      </c>
      <c r="F528" s="18" t="str">
        <f t="shared" si="100"/>
        <v/>
      </c>
      <c r="G528" s="18" t="str">
        <f t="shared" si="100"/>
        <v/>
      </c>
      <c r="H528" s="18" t="str">
        <f t="shared" si="100"/>
        <v/>
      </c>
      <c r="I528" s="18" t="str">
        <f t="shared" si="100"/>
        <v/>
      </c>
      <c r="J528" s="18" t="str">
        <f t="shared" si="100"/>
        <v/>
      </c>
      <c r="K528" s="18" t="str">
        <f t="shared" si="100"/>
        <v/>
      </c>
      <c r="L528" s="18" t="str">
        <f t="shared" si="100"/>
        <v/>
      </c>
      <c r="M528" s="18" t="str">
        <f t="shared" si="100"/>
        <v/>
      </c>
      <c r="N528" s="18" t="str">
        <f t="shared" si="100"/>
        <v/>
      </c>
      <c r="O528" s="18" t="str">
        <f t="shared" si="100"/>
        <v/>
      </c>
      <c r="P528" s="6"/>
      <c r="Q528" s="9" t="s">
        <v>19</v>
      </c>
    </row>
    <row r="529" spans="1:17" x14ac:dyDescent="0.3">
      <c r="B529" s="18">
        <f>SUM(B525:B528)</f>
        <v>0</v>
      </c>
      <c r="C529" s="18">
        <f t="shared" ref="C529:M529" si="101">SUM(C525:C528)</f>
        <v>0</v>
      </c>
      <c r="D529" s="18">
        <f t="shared" si="101"/>
        <v>0</v>
      </c>
      <c r="E529" s="18">
        <f t="shared" si="101"/>
        <v>0</v>
      </c>
      <c r="F529" s="18">
        <f t="shared" si="101"/>
        <v>0</v>
      </c>
      <c r="G529" s="18">
        <f t="shared" si="101"/>
        <v>0</v>
      </c>
      <c r="H529" s="18">
        <f t="shared" si="101"/>
        <v>0</v>
      </c>
      <c r="I529" s="18">
        <f t="shared" si="101"/>
        <v>0</v>
      </c>
      <c r="J529" s="18">
        <f t="shared" si="101"/>
        <v>0</v>
      </c>
      <c r="K529" s="18">
        <f t="shared" si="101"/>
        <v>0</v>
      </c>
      <c r="L529" s="18">
        <f t="shared" si="101"/>
        <v>0</v>
      </c>
      <c r="M529" s="18">
        <f t="shared" si="101"/>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O530" si="102">B529/B$482</f>
        <v>#DIV/0!</v>
      </c>
      <c r="C530" s="23" t="e">
        <f t="shared" si="102"/>
        <v>#DIV/0!</v>
      </c>
      <c r="D530" s="23" t="e">
        <f t="shared" si="102"/>
        <v>#DIV/0!</v>
      </c>
      <c r="E530" s="23" t="e">
        <f t="shared" si="102"/>
        <v>#DIV/0!</v>
      </c>
      <c r="F530" s="23" t="e">
        <f t="shared" si="102"/>
        <v>#DIV/0!</v>
      </c>
      <c r="G530" s="23" t="e">
        <f t="shared" si="102"/>
        <v>#DIV/0!</v>
      </c>
      <c r="H530" s="23" t="e">
        <f t="shared" si="102"/>
        <v>#DIV/0!</v>
      </c>
      <c r="I530" s="23" t="e">
        <f t="shared" si="102"/>
        <v>#DIV/0!</v>
      </c>
      <c r="J530" s="23" t="e">
        <f t="shared" si="102"/>
        <v>#DIV/0!</v>
      </c>
      <c r="K530" s="23" t="e">
        <f t="shared" si="102"/>
        <v>#DIV/0!</v>
      </c>
      <c r="L530" s="23" t="e">
        <f t="shared" si="102"/>
        <v>#DIV/0!</v>
      </c>
      <c r="M530" s="23" t="e">
        <f t="shared" si="102"/>
        <v>#DIV/0!</v>
      </c>
      <c r="N530" s="23" t="e">
        <f t="shared" si="102"/>
        <v>#VALUE!</v>
      </c>
      <c r="O530" s="23" t="e">
        <f t="shared" si="102"/>
        <v>#VALUE!</v>
      </c>
      <c r="P530" s="6"/>
      <c r="Q530" s="11" t="s">
        <v>2409</v>
      </c>
    </row>
    <row r="531" spans="1:17" s="87" customFormat="1" x14ac:dyDescent="0.3">
      <c r="A531" s="86"/>
      <c r="B531" s="19"/>
      <c r="C531" s="10" t="e">
        <f t="shared" ref="C531:O531" si="103">C529/B529-1</f>
        <v>#DIV/0!</v>
      </c>
      <c r="D531" s="10" t="e">
        <f t="shared" si="103"/>
        <v>#DIV/0!</v>
      </c>
      <c r="E531" s="10" t="e">
        <f t="shared" si="103"/>
        <v>#DIV/0!</v>
      </c>
      <c r="F531" s="10" t="e">
        <f t="shared" si="103"/>
        <v>#DIV/0!</v>
      </c>
      <c r="G531" s="10" t="e">
        <f t="shared" si="103"/>
        <v>#DIV/0!</v>
      </c>
      <c r="H531" s="10" t="e">
        <f t="shared" si="103"/>
        <v>#DIV/0!</v>
      </c>
      <c r="I531" s="10" t="e">
        <f t="shared" si="103"/>
        <v>#DIV/0!</v>
      </c>
      <c r="J531" s="10" t="e">
        <f t="shared" si="103"/>
        <v>#DIV/0!</v>
      </c>
      <c r="K531" s="10" t="e">
        <f t="shared" si="103"/>
        <v>#DIV/0!</v>
      </c>
      <c r="L531" s="10" t="e">
        <f t="shared" si="103"/>
        <v>#DIV/0!</v>
      </c>
      <c r="M531" s="10" t="e">
        <f t="shared" si="103"/>
        <v>#DIV/0!</v>
      </c>
      <c r="N531" s="10" t="e">
        <f t="shared" si="103"/>
        <v>#VALUE!</v>
      </c>
      <c r="O531" s="10" t="e">
        <f t="shared" si="103"/>
        <v>#VALUE!</v>
      </c>
      <c r="P531" s="17"/>
      <c r="Q531" s="14" t="s">
        <v>20</v>
      </c>
    </row>
    <row r="532" spans="1:17" x14ac:dyDescent="0.3">
      <c r="B532" s="200" t="s">
        <v>29</v>
      </c>
      <c r="C532" s="200"/>
      <c r="D532" s="200"/>
      <c r="E532" s="200"/>
      <c r="F532" s="200"/>
      <c r="G532" s="200"/>
      <c r="H532" s="200"/>
      <c r="I532" s="200"/>
      <c r="J532" s="200"/>
      <c r="K532" s="200"/>
      <c r="L532" s="200"/>
      <c r="M532" s="200"/>
      <c r="N532" s="200"/>
      <c r="O532" s="200"/>
      <c r="P532" s="6"/>
      <c r="Q532" s="3"/>
    </row>
    <row r="533" spans="1:17" x14ac:dyDescent="0.3">
      <c r="B533" s="16" t="str">
        <f t="shared" ref="B533:N533" si="104">IFERROR(B478-B485-B501-B517-B525,"")</f>
        <v/>
      </c>
      <c r="C533" s="16" t="str">
        <f t="shared" si="104"/>
        <v/>
      </c>
      <c r="D533" s="16" t="str">
        <f t="shared" si="104"/>
        <v/>
      </c>
      <c r="E533" s="16" t="str">
        <f t="shared" si="104"/>
        <v/>
      </c>
      <c r="F533" s="16" t="str">
        <f t="shared" si="104"/>
        <v/>
      </c>
      <c r="G533" s="16" t="str">
        <f t="shared" si="104"/>
        <v/>
      </c>
      <c r="H533" s="16" t="str">
        <f t="shared" si="104"/>
        <v/>
      </c>
      <c r="I533" s="16" t="str">
        <f t="shared" si="104"/>
        <v/>
      </c>
      <c r="J533" s="16" t="str">
        <f t="shared" si="104"/>
        <v/>
      </c>
      <c r="K533" s="16" t="str">
        <f t="shared" si="104"/>
        <v/>
      </c>
      <c r="L533" s="16" t="str">
        <f t="shared" si="104"/>
        <v/>
      </c>
      <c r="M533" s="16" t="str">
        <f t="shared" si="104"/>
        <v/>
      </c>
      <c r="N533" s="16" t="str">
        <f t="shared" si="104"/>
        <v/>
      </c>
      <c r="O533" s="16" t="str">
        <f>IFERROR(O478-O485-O501-O517-O525,"")</f>
        <v/>
      </c>
      <c r="P533" s="6"/>
      <c r="Q533" s="9" t="s">
        <v>12</v>
      </c>
    </row>
    <row r="534" spans="1:17" x14ac:dyDescent="0.3">
      <c r="B534" s="7" t="str">
        <f t="shared" ref="B534:O534" si="105">IFERROR(B479-B486-B502-B518-B526,"")</f>
        <v/>
      </c>
      <c r="C534" s="7" t="str">
        <f t="shared" si="105"/>
        <v/>
      </c>
      <c r="D534" s="7" t="str">
        <f t="shared" si="105"/>
        <v/>
      </c>
      <c r="E534" s="7" t="str">
        <f t="shared" si="105"/>
        <v/>
      </c>
      <c r="F534" s="7" t="str">
        <f t="shared" si="105"/>
        <v/>
      </c>
      <c r="G534" s="7" t="str">
        <f t="shared" si="105"/>
        <v/>
      </c>
      <c r="H534" s="7" t="str">
        <f t="shared" si="105"/>
        <v/>
      </c>
      <c r="I534" s="7" t="str">
        <f t="shared" si="105"/>
        <v/>
      </c>
      <c r="J534" s="7" t="str">
        <f t="shared" si="105"/>
        <v/>
      </c>
      <c r="K534" s="7" t="str">
        <f t="shared" si="105"/>
        <v/>
      </c>
      <c r="L534" s="7" t="str">
        <f t="shared" si="105"/>
        <v/>
      </c>
      <c r="M534" s="7" t="str">
        <f t="shared" si="105"/>
        <v/>
      </c>
      <c r="N534" s="7" t="str">
        <f t="shared" si="105"/>
        <v/>
      </c>
      <c r="O534" s="7" t="str">
        <f t="shared" si="105"/>
        <v/>
      </c>
      <c r="P534" s="6"/>
      <c r="Q534" s="9" t="s">
        <v>13</v>
      </c>
    </row>
    <row r="535" spans="1:17" x14ac:dyDescent="0.3">
      <c r="B535" s="7" t="str">
        <f t="shared" ref="B535:O535" si="106">IFERROR(B480-B487-B503-B519-B527,"")</f>
        <v/>
      </c>
      <c r="C535" s="7" t="str">
        <f t="shared" si="106"/>
        <v/>
      </c>
      <c r="D535" s="7" t="str">
        <f t="shared" si="106"/>
        <v/>
      </c>
      <c r="E535" s="7" t="str">
        <f t="shared" si="106"/>
        <v/>
      </c>
      <c r="F535" s="7" t="str">
        <f t="shared" si="106"/>
        <v/>
      </c>
      <c r="G535" s="7" t="str">
        <f t="shared" si="106"/>
        <v/>
      </c>
      <c r="H535" s="7" t="str">
        <f t="shared" si="106"/>
        <v/>
      </c>
      <c r="I535" s="7" t="str">
        <f t="shared" si="106"/>
        <v/>
      </c>
      <c r="J535" s="7" t="str">
        <f t="shared" si="106"/>
        <v/>
      </c>
      <c r="K535" s="7" t="str">
        <f t="shared" si="106"/>
        <v/>
      </c>
      <c r="L535" s="7" t="str">
        <f t="shared" si="106"/>
        <v/>
      </c>
      <c r="M535" s="7" t="str">
        <f t="shared" si="106"/>
        <v/>
      </c>
      <c r="N535" s="7" t="str">
        <f t="shared" si="106"/>
        <v/>
      </c>
      <c r="O535" s="7" t="str">
        <f t="shared" si="106"/>
        <v/>
      </c>
      <c r="P535" s="6"/>
      <c r="Q535" s="9" t="s">
        <v>14</v>
      </c>
    </row>
    <row r="536" spans="1:17" x14ac:dyDescent="0.3">
      <c r="B536" s="7" t="str">
        <f t="shared" ref="B536:O536" si="107">IFERROR(B481-B488-B504-B520-B528,"")</f>
        <v/>
      </c>
      <c r="C536" s="18" t="str">
        <f t="shared" si="107"/>
        <v/>
      </c>
      <c r="D536" s="18" t="str">
        <f t="shared" si="107"/>
        <v/>
      </c>
      <c r="E536" s="18" t="str">
        <f t="shared" si="107"/>
        <v/>
      </c>
      <c r="F536" s="18" t="str">
        <f t="shared" si="107"/>
        <v/>
      </c>
      <c r="G536" s="18" t="str">
        <f t="shared" si="107"/>
        <v/>
      </c>
      <c r="H536" s="18" t="str">
        <f t="shared" si="107"/>
        <v/>
      </c>
      <c r="I536" s="18" t="str">
        <f t="shared" si="107"/>
        <v/>
      </c>
      <c r="J536" s="18" t="str">
        <f t="shared" si="107"/>
        <v/>
      </c>
      <c r="K536" s="18" t="str">
        <f t="shared" si="107"/>
        <v/>
      </c>
      <c r="L536" s="18" t="str">
        <f t="shared" si="107"/>
        <v/>
      </c>
      <c r="M536" s="18" t="str">
        <f t="shared" si="107"/>
        <v/>
      </c>
      <c r="N536" s="18" t="str">
        <f t="shared" si="107"/>
        <v/>
      </c>
      <c r="O536" s="18" t="str">
        <f t="shared" si="107"/>
        <v/>
      </c>
      <c r="P536" s="6"/>
      <c r="Q536" s="9" t="s">
        <v>19</v>
      </c>
    </row>
    <row r="537" spans="1:17" x14ac:dyDescent="0.3">
      <c r="B537" s="25">
        <f t="shared" ref="B537:O537" si="108">IFERROR(B482-B489-B505-B521-B529,"")</f>
        <v>0</v>
      </c>
      <c r="C537" s="18">
        <f t="shared" si="108"/>
        <v>0</v>
      </c>
      <c r="D537" s="18">
        <f t="shared" si="108"/>
        <v>0</v>
      </c>
      <c r="E537" s="18">
        <f t="shared" si="108"/>
        <v>0</v>
      </c>
      <c r="F537" s="18">
        <f t="shared" si="108"/>
        <v>0</v>
      </c>
      <c r="G537" s="18">
        <f t="shared" si="108"/>
        <v>0</v>
      </c>
      <c r="H537" s="18">
        <f t="shared" si="108"/>
        <v>0</v>
      </c>
      <c r="I537" s="18">
        <f t="shared" si="108"/>
        <v>0</v>
      </c>
      <c r="J537" s="18">
        <f t="shared" si="108"/>
        <v>0</v>
      </c>
      <c r="K537" s="18">
        <f t="shared" si="108"/>
        <v>0</v>
      </c>
      <c r="L537" s="18">
        <f t="shared" si="108"/>
        <v>0</v>
      </c>
      <c r="M537" s="18">
        <f t="shared" si="108"/>
        <v>0</v>
      </c>
      <c r="N537" s="18" t="str">
        <f t="shared" si="108"/>
        <v/>
      </c>
      <c r="O537" s="18" t="str">
        <f t="shared" si="108"/>
        <v/>
      </c>
      <c r="P537" s="6"/>
      <c r="Q537" s="9" t="s">
        <v>15</v>
      </c>
    </row>
    <row r="538" spans="1:17" x14ac:dyDescent="0.3">
      <c r="B538" s="10" t="e">
        <f t="shared" ref="B538:O538" si="109">+B537/(B$446+B$454)</f>
        <v>#DIV/0!</v>
      </c>
      <c r="C538" s="10" t="e">
        <f t="shared" si="109"/>
        <v>#DIV/0!</v>
      </c>
      <c r="D538" s="10" t="e">
        <f t="shared" si="109"/>
        <v>#DIV/0!</v>
      </c>
      <c r="E538" s="10" t="e">
        <f t="shared" si="109"/>
        <v>#DIV/0!</v>
      </c>
      <c r="F538" s="10" t="e">
        <f t="shared" si="109"/>
        <v>#DIV/0!</v>
      </c>
      <c r="G538" s="10" t="e">
        <f t="shared" si="109"/>
        <v>#DIV/0!</v>
      </c>
      <c r="H538" s="10" t="e">
        <f t="shared" si="109"/>
        <v>#DIV/0!</v>
      </c>
      <c r="I538" s="10" t="e">
        <f t="shared" si="109"/>
        <v>#DIV/0!</v>
      </c>
      <c r="J538" s="10" t="e">
        <f t="shared" si="109"/>
        <v>#DIV/0!</v>
      </c>
      <c r="K538" s="10" t="e">
        <f t="shared" si="109"/>
        <v>#DIV/0!</v>
      </c>
      <c r="L538" s="10" t="e">
        <f t="shared" si="109"/>
        <v>#DIV/0!</v>
      </c>
      <c r="M538" s="10" t="e">
        <f t="shared" si="109"/>
        <v>#DIV/0!</v>
      </c>
      <c r="N538" s="10" t="e">
        <f t="shared" si="109"/>
        <v>#VALUE!</v>
      </c>
      <c r="O538" s="10" t="e">
        <f t="shared" si="109"/>
        <v>#VALUE!</v>
      </c>
      <c r="P538" s="6"/>
      <c r="Q538" s="11" t="s">
        <v>30</v>
      </c>
    </row>
    <row r="539" spans="1:17" x14ac:dyDescent="0.3">
      <c r="B539" s="203" t="s">
        <v>881</v>
      </c>
      <c r="C539" s="203"/>
      <c r="D539" s="203"/>
      <c r="E539" s="203"/>
      <c r="F539" s="203"/>
      <c r="G539" s="203"/>
      <c r="H539" s="203"/>
      <c r="I539" s="203"/>
      <c r="J539" s="203"/>
      <c r="K539" s="203"/>
      <c r="L539" s="203"/>
      <c r="M539" s="203"/>
      <c r="N539" s="203"/>
      <c r="O539" s="203"/>
      <c r="P539" s="6"/>
      <c r="Q539" s="3"/>
    </row>
    <row r="540" spans="1:17" x14ac:dyDescent="0.3">
      <c r="B540" s="16" t="str">
        <f t="shared" ref="B540:O543" si="110">IFERROR(VLOOKUP($B$539,$127:$213,MATCH($Q540&amp;"/"&amp;B$347,$125:$125,0),FALSE),"")</f>
        <v/>
      </c>
      <c r="C540" s="16" t="str">
        <f t="shared" si="110"/>
        <v/>
      </c>
      <c r="D540" s="16" t="str">
        <f t="shared" si="110"/>
        <v/>
      </c>
      <c r="E540" s="16" t="str">
        <f t="shared" si="110"/>
        <v/>
      </c>
      <c r="F540" s="16" t="str">
        <f t="shared" si="110"/>
        <v/>
      </c>
      <c r="G540" s="16" t="str">
        <f t="shared" si="110"/>
        <v/>
      </c>
      <c r="H540" s="16" t="str">
        <f t="shared" si="110"/>
        <v/>
      </c>
      <c r="I540" s="16" t="str">
        <f t="shared" si="110"/>
        <v/>
      </c>
      <c r="J540" s="16" t="str">
        <f t="shared" si="110"/>
        <v/>
      </c>
      <c r="K540" s="16" t="str">
        <f t="shared" si="110"/>
        <v/>
      </c>
      <c r="L540" s="16" t="str">
        <f t="shared" si="110"/>
        <v/>
      </c>
      <c r="M540" s="16" t="str">
        <f t="shared" si="110"/>
        <v/>
      </c>
      <c r="N540" s="16" t="str">
        <f t="shared" si="110"/>
        <v/>
      </c>
      <c r="O540" s="16" t="str">
        <f t="shared" si="110"/>
        <v/>
      </c>
      <c r="P540" s="6"/>
      <c r="Q540" s="9" t="s">
        <v>12</v>
      </c>
    </row>
    <row r="541" spans="1:17" x14ac:dyDescent="0.3">
      <c r="B541" s="7" t="str">
        <f t="shared" si="110"/>
        <v/>
      </c>
      <c r="C541" s="7" t="str">
        <f t="shared" si="110"/>
        <v/>
      </c>
      <c r="D541" s="7" t="str">
        <f t="shared" si="110"/>
        <v/>
      </c>
      <c r="E541" s="7" t="str">
        <f t="shared" si="110"/>
        <v/>
      </c>
      <c r="F541" s="7" t="str">
        <f t="shared" si="110"/>
        <v/>
      </c>
      <c r="G541" s="7" t="str">
        <f t="shared" si="110"/>
        <v/>
      </c>
      <c r="H541" s="7" t="str">
        <f t="shared" si="110"/>
        <v/>
      </c>
      <c r="I541" s="7" t="str">
        <f t="shared" si="110"/>
        <v/>
      </c>
      <c r="J541" s="7" t="str">
        <f t="shared" si="110"/>
        <v/>
      </c>
      <c r="K541" s="7" t="str">
        <f t="shared" si="110"/>
        <v/>
      </c>
      <c r="L541" s="7" t="str">
        <f t="shared" si="110"/>
        <v/>
      </c>
      <c r="M541" s="7" t="str">
        <f t="shared" si="110"/>
        <v/>
      </c>
      <c r="N541" s="7" t="str">
        <f t="shared" si="110"/>
        <v/>
      </c>
      <c r="O541" s="7" t="str">
        <f t="shared" si="110"/>
        <v/>
      </c>
      <c r="P541" s="6"/>
      <c r="Q541" s="9" t="s">
        <v>13</v>
      </c>
    </row>
    <row r="542" spans="1:17" x14ac:dyDescent="0.3">
      <c r="B542" s="7" t="str">
        <f t="shared" si="110"/>
        <v/>
      </c>
      <c r="C542" s="7" t="str">
        <f t="shared" si="110"/>
        <v/>
      </c>
      <c r="D542" s="7" t="str">
        <f t="shared" si="110"/>
        <v/>
      </c>
      <c r="E542" s="7" t="str">
        <f t="shared" si="110"/>
        <v/>
      </c>
      <c r="F542" s="7" t="str">
        <f t="shared" si="110"/>
        <v/>
      </c>
      <c r="G542" s="7" t="str">
        <f t="shared" si="110"/>
        <v/>
      </c>
      <c r="H542" s="7" t="str">
        <f t="shared" si="110"/>
        <v/>
      </c>
      <c r="I542" s="7" t="str">
        <f t="shared" si="110"/>
        <v/>
      </c>
      <c r="J542" s="7" t="str">
        <f t="shared" si="110"/>
        <v/>
      </c>
      <c r="K542" s="7" t="str">
        <f t="shared" si="110"/>
        <v/>
      </c>
      <c r="L542" s="7" t="str">
        <f t="shared" si="110"/>
        <v/>
      </c>
      <c r="M542" s="7" t="str">
        <f t="shared" si="110"/>
        <v/>
      </c>
      <c r="N542" s="7" t="str">
        <f t="shared" si="110"/>
        <v/>
      </c>
      <c r="O542" s="7" t="str">
        <f t="shared" si="110"/>
        <v/>
      </c>
      <c r="P542" s="6"/>
      <c r="Q542" s="9" t="s">
        <v>14</v>
      </c>
    </row>
    <row r="543" spans="1:17" x14ac:dyDescent="0.3">
      <c r="B543" s="18" t="str">
        <f t="shared" si="110"/>
        <v/>
      </c>
      <c r="C543" s="18" t="str">
        <f t="shared" si="110"/>
        <v/>
      </c>
      <c r="D543" s="18" t="str">
        <f t="shared" si="110"/>
        <v/>
      </c>
      <c r="E543" s="18" t="str">
        <f t="shared" si="110"/>
        <v/>
      </c>
      <c r="F543" s="18" t="str">
        <f t="shared" si="110"/>
        <v/>
      </c>
      <c r="G543" s="18" t="str">
        <f t="shared" si="110"/>
        <v/>
      </c>
      <c r="H543" s="18" t="str">
        <f t="shared" si="110"/>
        <v/>
      </c>
      <c r="I543" s="18" t="str">
        <f t="shared" si="110"/>
        <v/>
      </c>
      <c r="J543" s="18" t="str">
        <f t="shared" si="110"/>
        <v/>
      </c>
      <c r="K543" s="18" t="str">
        <f t="shared" si="110"/>
        <v/>
      </c>
      <c r="L543" s="18" t="str">
        <f t="shared" si="110"/>
        <v/>
      </c>
      <c r="M543" s="18" t="str">
        <f t="shared" si="110"/>
        <v/>
      </c>
      <c r="N543" s="18" t="str">
        <f t="shared" si="110"/>
        <v/>
      </c>
      <c r="O543" s="18" t="str">
        <f t="shared" si="110"/>
        <v/>
      </c>
      <c r="P543" s="6"/>
      <c r="Q543" s="9" t="s">
        <v>19</v>
      </c>
    </row>
    <row r="544" spans="1:17" x14ac:dyDescent="0.3">
      <c r="B544" s="18">
        <f>SUM(B540:B543)</f>
        <v>0</v>
      </c>
      <c r="C544" s="18">
        <f t="shared" ref="C544:M544" si="111">SUM(C540:C543)</f>
        <v>0</v>
      </c>
      <c r="D544" s="18">
        <f t="shared" si="111"/>
        <v>0</v>
      </c>
      <c r="E544" s="18">
        <f t="shared" si="111"/>
        <v>0</v>
      </c>
      <c r="F544" s="18">
        <f t="shared" si="111"/>
        <v>0</v>
      </c>
      <c r="G544" s="18">
        <f t="shared" si="111"/>
        <v>0</v>
      </c>
      <c r="H544" s="18">
        <f t="shared" si="111"/>
        <v>0</v>
      </c>
      <c r="I544" s="18">
        <f t="shared" si="111"/>
        <v>0</v>
      </c>
      <c r="J544" s="18">
        <f t="shared" si="111"/>
        <v>0</v>
      </c>
      <c r="K544" s="18">
        <f t="shared" si="111"/>
        <v>0</v>
      </c>
      <c r="L544" s="18">
        <f t="shared" si="111"/>
        <v>0</v>
      </c>
      <c r="M544" s="18">
        <f t="shared" si="111"/>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12">+B544/B$537</f>
        <v>#DIV/0!</v>
      </c>
      <c r="C545" s="10" t="e">
        <f t="shared" si="112"/>
        <v>#DIV/0!</v>
      </c>
      <c r="D545" s="10" t="e">
        <f t="shared" si="112"/>
        <v>#DIV/0!</v>
      </c>
      <c r="E545" s="10" t="e">
        <f t="shared" si="112"/>
        <v>#DIV/0!</v>
      </c>
      <c r="F545" s="10" t="e">
        <f t="shared" si="112"/>
        <v>#DIV/0!</v>
      </c>
      <c r="G545" s="10" t="e">
        <f t="shared" si="112"/>
        <v>#DIV/0!</v>
      </c>
      <c r="H545" s="10" t="e">
        <f t="shared" si="112"/>
        <v>#DIV/0!</v>
      </c>
      <c r="I545" s="10" t="e">
        <f t="shared" si="112"/>
        <v>#DIV/0!</v>
      </c>
      <c r="J545" s="10" t="e">
        <f t="shared" si="112"/>
        <v>#DIV/0!</v>
      </c>
      <c r="K545" s="10" t="e">
        <f t="shared" si="112"/>
        <v>#DIV/0!</v>
      </c>
      <c r="L545" s="10" t="e">
        <f t="shared" si="112"/>
        <v>#DIV/0!</v>
      </c>
      <c r="M545" s="10" t="e">
        <f t="shared" si="112"/>
        <v>#DIV/0!</v>
      </c>
      <c r="N545" s="10" t="e">
        <f>+N544/N$537</f>
        <v>#VALUE!</v>
      </c>
      <c r="O545" s="10" t="e">
        <f>+O544/O$537</f>
        <v>#VALUE!</v>
      </c>
      <c r="P545" s="6"/>
      <c r="Q545" s="11" t="s">
        <v>31</v>
      </c>
    </row>
    <row r="546" spans="1:17" x14ac:dyDescent="0.3">
      <c r="B546" s="200" t="s">
        <v>882</v>
      </c>
      <c r="C546" s="200"/>
      <c r="D546" s="200"/>
      <c r="E546" s="200"/>
      <c r="F546" s="200"/>
      <c r="G546" s="200"/>
      <c r="H546" s="200"/>
      <c r="I546" s="200"/>
      <c r="J546" s="200"/>
      <c r="K546" s="200"/>
      <c r="L546" s="200"/>
      <c r="M546" s="200"/>
      <c r="N546" s="200"/>
      <c r="O546" s="200"/>
      <c r="P546" s="6"/>
      <c r="Q546" s="3"/>
    </row>
    <row r="547" spans="1:17" x14ac:dyDescent="0.3">
      <c r="B547" s="16" t="str">
        <f t="shared" ref="B547:O550" si="113">IFERROR(VLOOKUP($B$546,$127:$213,MATCH($Q547&amp;"/"&amp;B$347,$125:$125,0),FALSE),"")</f>
        <v/>
      </c>
      <c r="C547" s="16" t="str">
        <f t="shared" si="113"/>
        <v/>
      </c>
      <c r="D547" s="16" t="str">
        <f t="shared" si="113"/>
        <v/>
      </c>
      <c r="E547" s="16" t="str">
        <f t="shared" si="113"/>
        <v/>
      </c>
      <c r="F547" s="16" t="str">
        <f t="shared" si="113"/>
        <v/>
      </c>
      <c r="G547" s="16" t="str">
        <f t="shared" si="113"/>
        <v/>
      </c>
      <c r="H547" s="16" t="str">
        <f t="shared" si="113"/>
        <v/>
      </c>
      <c r="I547" s="16" t="str">
        <f t="shared" si="113"/>
        <v/>
      </c>
      <c r="J547" s="16" t="str">
        <f t="shared" si="113"/>
        <v/>
      </c>
      <c r="K547" s="16" t="str">
        <f t="shared" si="113"/>
        <v/>
      </c>
      <c r="L547" s="16" t="str">
        <f t="shared" si="113"/>
        <v/>
      </c>
      <c r="M547" s="16" t="str">
        <f t="shared" si="113"/>
        <v/>
      </c>
      <c r="N547" s="16" t="str">
        <f t="shared" si="113"/>
        <v/>
      </c>
      <c r="O547" s="16" t="str">
        <f t="shared" si="113"/>
        <v/>
      </c>
      <c r="P547" s="6"/>
      <c r="Q547" s="9" t="s">
        <v>12</v>
      </c>
    </row>
    <row r="548" spans="1:17" x14ac:dyDescent="0.3">
      <c r="B548" s="7" t="str">
        <f t="shared" si="113"/>
        <v/>
      </c>
      <c r="C548" s="7" t="str">
        <f t="shared" si="113"/>
        <v/>
      </c>
      <c r="D548" s="7" t="str">
        <f t="shared" si="113"/>
        <v/>
      </c>
      <c r="E548" s="7" t="str">
        <f t="shared" si="113"/>
        <v/>
      </c>
      <c r="F548" s="7" t="str">
        <f t="shared" si="113"/>
        <v/>
      </c>
      <c r="G548" s="7" t="str">
        <f t="shared" si="113"/>
        <v/>
      </c>
      <c r="H548" s="7" t="str">
        <f t="shared" si="113"/>
        <v/>
      </c>
      <c r="I548" s="7" t="str">
        <f t="shared" si="113"/>
        <v/>
      </c>
      <c r="J548" s="7" t="str">
        <f t="shared" si="113"/>
        <v/>
      </c>
      <c r="K548" s="7" t="str">
        <f t="shared" si="113"/>
        <v/>
      </c>
      <c r="L548" s="7" t="str">
        <f t="shared" si="113"/>
        <v/>
      </c>
      <c r="M548" s="7" t="str">
        <f t="shared" si="113"/>
        <v/>
      </c>
      <c r="N548" s="7" t="str">
        <f t="shared" si="113"/>
        <v/>
      </c>
      <c r="O548" s="7" t="str">
        <f t="shared" si="113"/>
        <v/>
      </c>
      <c r="P548" s="6"/>
      <c r="Q548" s="9" t="s">
        <v>13</v>
      </c>
    </row>
    <row r="549" spans="1:17" x14ac:dyDescent="0.3">
      <c r="B549" s="7" t="str">
        <f t="shared" si="113"/>
        <v/>
      </c>
      <c r="C549" s="7" t="str">
        <f t="shared" si="113"/>
        <v/>
      </c>
      <c r="D549" s="7" t="str">
        <f t="shared" si="113"/>
        <v/>
      </c>
      <c r="E549" s="7" t="str">
        <f t="shared" si="113"/>
        <v/>
      </c>
      <c r="F549" s="7" t="str">
        <f t="shared" si="113"/>
        <v/>
      </c>
      <c r="G549" s="7" t="str">
        <f t="shared" si="113"/>
        <v/>
      </c>
      <c r="H549" s="7" t="str">
        <f t="shared" si="113"/>
        <v/>
      </c>
      <c r="I549" s="7" t="str">
        <f t="shared" si="113"/>
        <v/>
      </c>
      <c r="J549" s="7" t="str">
        <f t="shared" si="113"/>
        <v/>
      </c>
      <c r="K549" s="7" t="str">
        <f t="shared" si="113"/>
        <v/>
      </c>
      <c r="L549" s="7" t="str">
        <f t="shared" si="113"/>
        <v/>
      </c>
      <c r="M549" s="7" t="str">
        <f t="shared" si="113"/>
        <v/>
      </c>
      <c r="N549" s="7" t="str">
        <f t="shared" si="113"/>
        <v/>
      </c>
      <c r="O549" s="7" t="str">
        <f t="shared" si="113"/>
        <v/>
      </c>
      <c r="P549" s="6"/>
      <c r="Q549" s="9" t="s">
        <v>14</v>
      </c>
    </row>
    <row r="550" spans="1:17" x14ac:dyDescent="0.3">
      <c r="B550" s="7" t="str">
        <f t="shared" si="113"/>
        <v/>
      </c>
      <c r="C550" s="18" t="str">
        <f t="shared" si="113"/>
        <v/>
      </c>
      <c r="D550" s="18" t="str">
        <f t="shared" si="113"/>
        <v/>
      </c>
      <c r="E550" s="18" t="str">
        <f t="shared" si="113"/>
        <v/>
      </c>
      <c r="F550" s="18" t="str">
        <f t="shared" si="113"/>
        <v/>
      </c>
      <c r="G550" s="18" t="str">
        <f t="shared" si="113"/>
        <v/>
      </c>
      <c r="H550" s="18" t="str">
        <f t="shared" si="113"/>
        <v/>
      </c>
      <c r="I550" s="18" t="str">
        <f t="shared" si="113"/>
        <v/>
      </c>
      <c r="J550" s="18" t="str">
        <f t="shared" si="113"/>
        <v/>
      </c>
      <c r="K550" s="18" t="str">
        <f t="shared" si="113"/>
        <v/>
      </c>
      <c r="L550" s="18" t="str">
        <f t="shared" si="113"/>
        <v/>
      </c>
      <c r="M550" s="18" t="str">
        <f t="shared" si="113"/>
        <v/>
      </c>
      <c r="N550" s="18" t="str">
        <f t="shared" si="113"/>
        <v/>
      </c>
      <c r="O550" s="18" t="str">
        <f t="shared" si="113"/>
        <v/>
      </c>
      <c r="P550" s="6"/>
      <c r="Q550" s="9" t="s">
        <v>19</v>
      </c>
    </row>
    <row r="551" spans="1:17" x14ac:dyDescent="0.3">
      <c r="B551" s="26">
        <f>SUM(B547:B550)</f>
        <v>0</v>
      </c>
      <c r="C551" s="18">
        <f t="shared" ref="C551:M551" si="114">SUM(C547:C550)</f>
        <v>0</v>
      </c>
      <c r="D551" s="18">
        <f t="shared" si="114"/>
        <v>0</v>
      </c>
      <c r="E551" s="18">
        <f t="shared" si="114"/>
        <v>0</v>
      </c>
      <c r="F551" s="18">
        <f t="shared" si="114"/>
        <v>0</v>
      </c>
      <c r="G551" s="18">
        <f t="shared" si="114"/>
        <v>0</v>
      </c>
      <c r="H551" s="18">
        <f t="shared" si="114"/>
        <v>0</v>
      </c>
      <c r="I551" s="18">
        <f t="shared" si="114"/>
        <v>0</v>
      </c>
      <c r="J551" s="18">
        <f t="shared" si="114"/>
        <v>0</v>
      </c>
      <c r="K551" s="18">
        <f t="shared" si="114"/>
        <v>0</v>
      </c>
      <c r="L551" s="18">
        <f t="shared" si="114"/>
        <v>0</v>
      </c>
      <c r="M551" s="18">
        <f t="shared" si="114"/>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15">+B551/(B$446+B$454)</f>
        <v>#DIV/0!</v>
      </c>
      <c r="C552" s="10" t="e">
        <f t="shared" si="115"/>
        <v>#DIV/0!</v>
      </c>
      <c r="D552" s="10" t="e">
        <f t="shared" si="115"/>
        <v>#DIV/0!</v>
      </c>
      <c r="E552" s="10" t="e">
        <f t="shared" si="115"/>
        <v>#DIV/0!</v>
      </c>
      <c r="F552" s="10" t="e">
        <f t="shared" si="115"/>
        <v>#DIV/0!</v>
      </c>
      <c r="G552" s="10" t="e">
        <f t="shared" si="115"/>
        <v>#DIV/0!</v>
      </c>
      <c r="H552" s="10" t="e">
        <f t="shared" si="115"/>
        <v>#DIV/0!</v>
      </c>
      <c r="I552" s="10" t="e">
        <f t="shared" si="115"/>
        <v>#DIV/0!</v>
      </c>
      <c r="J552" s="10" t="e">
        <f t="shared" si="115"/>
        <v>#DIV/0!</v>
      </c>
      <c r="K552" s="10" t="e">
        <f t="shared" si="115"/>
        <v>#DIV/0!</v>
      </c>
      <c r="L552" s="10" t="e">
        <f t="shared" si="115"/>
        <v>#DIV/0!</v>
      </c>
      <c r="M552" s="10" t="e">
        <f t="shared" si="115"/>
        <v>#DIV/0!</v>
      </c>
      <c r="N552" s="10" t="e">
        <f t="shared" si="115"/>
        <v>#VALUE!</v>
      </c>
      <c r="O552" s="10" t="e">
        <f t="shared" si="115"/>
        <v>#VALUE!</v>
      </c>
      <c r="P552" s="6"/>
      <c r="Q552" s="11" t="s">
        <v>32</v>
      </c>
    </row>
    <row r="553" spans="1:17" s="87" customFormat="1" x14ac:dyDescent="0.3">
      <c r="A553" s="86"/>
      <c r="B553" s="19"/>
      <c r="C553" s="12" t="e">
        <f t="shared" ref="C553:M553" si="116">C551/B551-1</f>
        <v>#DIV/0!</v>
      </c>
      <c r="D553" s="12" t="e">
        <f t="shared" si="116"/>
        <v>#DIV/0!</v>
      </c>
      <c r="E553" s="12" t="e">
        <f t="shared" si="116"/>
        <v>#DIV/0!</v>
      </c>
      <c r="F553" s="12" t="e">
        <f t="shared" si="116"/>
        <v>#DIV/0!</v>
      </c>
      <c r="G553" s="12" t="e">
        <f t="shared" si="116"/>
        <v>#DIV/0!</v>
      </c>
      <c r="H553" s="12" t="e">
        <f t="shared" si="116"/>
        <v>#DIV/0!</v>
      </c>
      <c r="I553" s="12" t="e">
        <f t="shared" si="116"/>
        <v>#DIV/0!</v>
      </c>
      <c r="J553" s="12" t="e">
        <f t="shared" si="116"/>
        <v>#DIV/0!</v>
      </c>
      <c r="K553" s="12" t="e">
        <f t="shared" si="116"/>
        <v>#DIV/0!</v>
      </c>
      <c r="L553" s="12" t="e">
        <f t="shared" si="116"/>
        <v>#DIV/0!</v>
      </c>
      <c r="M553" s="12" t="e">
        <f t="shared" si="116"/>
        <v>#DIV/0!</v>
      </c>
      <c r="N553" s="12" t="e">
        <f>N551/M551-1</f>
        <v>#VALUE!</v>
      </c>
      <c r="O553" s="12" t="e">
        <f>O551/N551-1</f>
        <v>#VALUE!</v>
      </c>
      <c r="P553" s="17"/>
      <c r="Q553" s="14" t="s">
        <v>20</v>
      </c>
    </row>
    <row r="554" spans="1:17" x14ac:dyDescent="0.3">
      <c r="B554" s="184" t="s">
        <v>9</v>
      </c>
      <c r="C554" s="184"/>
      <c r="D554" s="184"/>
      <c r="E554" s="184"/>
      <c r="F554" s="184"/>
      <c r="G554" s="184"/>
      <c r="H554" s="184"/>
      <c r="I554" s="184"/>
      <c r="J554" s="184"/>
      <c r="K554" s="184"/>
      <c r="L554" s="184"/>
      <c r="M554" s="184"/>
      <c r="N554" s="184"/>
      <c r="O554" s="184"/>
    </row>
    <row r="555" spans="1:17" x14ac:dyDescent="0.3">
      <c r="B555" s="185" t="s">
        <v>883</v>
      </c>
      <c r="C555" s="185"/>
      <c r="D555" s="185"/>
      <c r="E555" s="185"/>
      <c r="F555" s="185"/>
      <c r="G555" s="185"/>
      <c r="H555" s="185"/>
      <c r="I555" s="185"/>
      <c r="J555" s="185"/>
      <c r="K555" s="185"/>
      <c r="L555" s="185"/>
      <c r="M555" s="185"/>
      <c r="N555" s="185"/>
      <c r="O555" s="185"/>
    </row>
    <row r="556" spans="1:17" x14ac:dyDescent="0.3">
      <c r="B556" s="7" t="str">
        <f t="shared" ref="B556:O558" si="117">IFERROR(VLOOKUP($B$555,$218:$342,MATCH($Q556&amp;"/"&amp;B$347,$216:$216,0),FALSE),"")</f>
        <v/>
      </c>
      <c r="C556" s="7" t="str">
        <f t="shared" si="117"/>
        <v/>
      </c>
      <c r="D556" s="7" t="str">
        <f t="shared" si="117"/>
        <v/>
      </c>
      <c r="E556" s="7" t="str">
        <f t="shared" si="117"/>
        <v/>
      </c>
      <c r="F556" s="7" t="str">
        <f t="shared" si="117"/>
        <v/>
      </c>
      <c r="G556" s="7" t="str">
        <f t="shared" si="117"/>
        <v/>
      </c>
      <c r="H556" s="7" t="str">
        <f t="shared" si="117"/>
        <v/>
      </c>
      <c r="I556" s="7" t="str">
        <f t="shared" si="117"/>
        <v/>
      </c>
      <c r="J556" s="7" t="str">
        <f t="shared" si="117"/>
        <v/>
      </c>
      <c r="K556" s="7" t="str">
        <f t="shared" si="117"/>
        <v/>
      </c>
      <c r="L556" s="7" t="str">
        <f t="shared" si="117"/>
        <v/>
      </c>
      <c r="M556" s="7" t="str">
        <f t="shared" si="117"/>
        <v/>
      </c>
      <c r="N556" s="8" t="str">
        <f t="shared" si="117"/>
        <v/>
      </c>
      <c r="O556" s="8" t="str">
        <f t="shared" si="117"/>
        <v/>
      </c>
      <c r="P556" s="6"/>
      <c r="Q556" s="9" t="s">
        <v>12</v>
      </c>
    </row>
    <row r="557" spans="1:17" x14ac:dyDescent="0.3">
      <c r="B557" s="7" t="str">
        <f t="shared" si="117"/>
        <v/>
      </c>
      <c r="C557" s="7" t="str">
        <f t="shared" si="117"/>
        <v/>
      </c>
      <c r="D557" s="7" t="str">
        <f t="shared" si="117"/>
        <v/>
      </c>
      <c r="E557" s="7" t="str">
        <f t="shared" si="117"/>
        <v/>
      </c>
      <c r="F557" s="7" t="str">
        <f t="shared" si="117"/>
        <v/>
      </c>
      <c r="G557" s="7" t="str">
        <f t="shared" si="117"/>
        <v/>
      </c>
      <c r="H557" s="7" t="str">
        <f t="shared" si="117"/>
        <v/>
      </c>
      <c r="I557" s="7" t="str">
        <f t="shared" si="117"/>
        <v/>
      </c>
      <c r="J557" s="7" t="str">
        <f t="shared" si="117"/>
        <v/>
      </c>
      <c r="K557" s="7" t="str">
        <f t="shared" si="117"/>
        <v/>
      </c>
      <c r="L557" s="7" t="str">
        <f t="shared" si="117"/>
        <v/>
      </c>
      <c r="M557" s="7" t="str">
        <f t="shared" si="117"/>
        <v/>
      </c>
      <c r="N557" s="8" t="str">
        <f t="shared" si="117"/>
        <v/>
      </c>
      <c r="O557" s="8" t="str">
        <f t="shared" si="117"/>
        <v/>
      </c>
      <c r="P557" s="6"/>
      <c r="Q557" s="9" t="s">
        <v>13</v>
      </c>
    </row>
    <row r="558" spans="1:17" x14ac:dyDescent="0.3">
      <c r="B558" s="7" t="str">
        <f t="shared" si="117"/>
        <v/>
      </c>
      <c r="C558" s="7" t="str">
        <f t="shared" si="117"/>
        <v/>
      </c>
      <c r="D558" s="7" t="str">
        <f t="shared" si="117"/>
        <v/>
      </c>
      <c r="E558" s="7" t="str">
        <f t="shared" si="117"/>
        <v/>
      </c>
      <c r="F558" s="7" t="str">
        <f t="shared" si="117"/>
        <v/>
      </c>
      <c r="G558" s="7" t="str">
        <f t="shared" si="117"/>
        <v/>
      </c>
      <c r="H558" s="7" t="str">
        <f t="shared" si="117"/>
        <v/>
      </c>
      <c r="I558" s="7" t="str">
        <f t="shared" si="117"/>
        <v/>
      </c>
      <c r="J558" s="7" t="str">
        <f t="shared" si="117"/>
        <v/>
      </c>
      <c r="K558" s="7" t="str">
        <f t="shared" si="117"/>
        <v/>
      </c>
      <c r="L558" s="7" t="str">
        <f t="shared" si="117"/>
        <v/>
      </c>
      <c r="M558" s="7" t="str">
        <f t="shared" si="117"/>
        <v/>
      </c>
      <c r="N558" s="8" t="str">
        <f t="shared" si="117"/>
        <v/>
      </c>
      <c r="O558" s="8" t="str">
        <f t="shared" si="117"/>
        <v/>
      </c>
      <c r="P558" s="6"/>
      <c r="Q558" s="9" t="s">
        <v>14</v>
      </c>
    </row>
    <row r="559" spans="1:17" x14ac:dyDescent="0.3">
      <c r="B559" s="7" t="str">
        <f t="shared" ref="B559:M559" si="118">IFERROR(VLOOKUP($B$555,$218:$342,MATCH($Q559&amp;"/"&amp;B$347,$216:$216,0),FALSE),"")</f>
        <v/>
      </c>
      <c r="C559" s="7" t="str">
        <f t="shared" si="118"/>
        <v/>
      </c>
      <c r="D559" s="7" t="str">
        <f t="shared" si="118"/>
        <v/>
      </c>
      <c r="E559" s="7" t="str">
        <f t="shared" si="118"/>
        <v/>
      </c>
      <c r="F559" s="7" t="str">
        <f t="shared" si="118"/>
        <v/>
      </c>
      <c r="G559" s="7" t="str">
        <f t="shared" si="118"/>
        <v/>
      </c>
      <c r="H559" s="7" t="str">
        <f t="shared" si="118"/>
        <v/>
      </c>
      <c r="I559" s="7" t="str">
        <f t="shared" si="118"/>
        <v/>
      </c>
      <c r="J559" s="7" t="str">
        <f t="shared" si="118"/>
        <v/>
      </c>
      <c r="K559" s="7" t="str">
        <f t="shared" si="118"/>
        <v/>
      </c>
      <c r="L559" s="7" t="str">
        <f t="shared" si="118"/>
        <v/>
      </c>
      <c r="M559" s="7" t="str">
        <f t="shared" si="118"/>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19">B559/(B$446+B454)</f>
        <v>#VALUE!</v>
      </c>
      <c r="C560" s="12" t="e">
        <f t="shared" si="119"/>
        <v>#VALUE!</v>
      </c>
      <c r="D560" s="12" t="e">
        <f t="shared" si="119"/>
        <v>#VALUE!</v>
      </c>
      <c r="E560" s="12" t="e">
        <f t="shared" si="119"/>
        <v>#VALUE!</v>
      </c>
      <c r="F560" s="12" t="e">
        <f t="shared" si="119"/>
        <v>#VALUE!</v>
      </c>
      <c r="G560" s="12" t="e">
        <f t="shared" si="119"/>
        <v>#VALUE!</v>
      </c>
      <c r="H560" s="12" t="e">
        <f t="shared" si="119"/>
        <v>#VALUE!</v>
      </c>
      <c r="I560" s="12" t="e">
        <f t="shared" si="119"/>
        <v>#VALUE!</v>
      </c>
      <c r="J560" s="12" t="e">
        <f t="shared" si="119"/>
        <v>#VALUE!</v>
      </c>
      <c r="K560" s="12" t="e">
        <f t="shared" si="119"/>
        <v>#VALUE!</v>
      </c>
      <c r="L560" s="12" t="e">
        <f t="shared" si="119"/>
        <v>#VALUE!</v>
      </c>
      <c r="M560" s="12" t="e">
        <f t="shared" si="119"/>
        <v>#VALUE!</v>
      </c>
      <c r="N560" s="12" t="e">
        <f t="shared" si="119"/>
        <v>#VALUE!</v>
      </c>
      <c r="O560" s="12" t="e">
        <f t="shared" si="119"/>
        <v>#VALUE!</v>
      </c>
      <c r="P560" s="6"/>
      <c r="Q560" s="11" t="s">
        <v>2409</v>
      </c>
    </row>
    <row r="561" spans="2:17" x14ac:dyDescent="0.3">
      <c r="B561" s="184" t="s">
        <v>885</v>
      </c>
      <c r="C561" s="184"/>
      <c r="D561" s="184"/>
      <c r="E561" s="184"/>
      <c r="F561" s="184"/>
      <c r="G561" s="184"/>
      <c r="H561" s="184"/>
      <c r="I561" s="184"/>
      <c r="J561" s="184"/>
      <c r="K561" s="184"/>
      <c r="L561" s="184"/>
      <c r="M561" s="184"/>
      <c r="N561" s="184"/>
      <c r="O561" s="184"/>
    </row>
    <row r="562" spans="2:17" x14ac:dyDescent="0.3">
      <c r="B562" s="7" t="str">
        <f t="shared" ref="B562:O565" si="120">IFERROR(VLOOKUP($B$561,$218:$342,MATCH($Q562&amp;"/"&amp;B$347,$216:$216,0),FALSE),"")</f>
        <v/>
      </c>
      <c r="C562" s="7" t="str">
        <f t="shared" si="120"/>
        <v/>
      </c>
      <c r="D562" s="7" t="str">
        <f t="shared" si="120"/>
        <v/>
      </c>
      <c r="E562" s="7" t="str">
        <f t="shared" si="120"/>
        <v/>
      </c>
      <c r="F562" s="7" t="str">
        <f t="shared" si="120"/>
        <v/>
      </c>
      <c r="G562" s="7" t="str">
        <f t="shared" si="120"/>
        <v/>
      </c>
      <c r="H562" s="7" t="str">
        <f t="shared" si="120"/>
        <v/>
      </c>
      <c r="I562" s="7" t="str">
        <f t="shared" si="120"/>
        <v/>
      </c>
      <c r="J562" s="7" t="str">
        <f t="shared" si="120"/>
        <v/>
      </c>
      <c r="K562" s="7" t="str">
        <f t="shared" si="120"/>
        <v/>
      </c>
      <c r="L562" s="7" t="str">
        <f t="shared" si="120"/>
        <v/>
      </c>
      <c r="M562" s="7" t="str">
        <f t="shared" si="120"/>
        <v/>
      </c>
      <c r="N562" s="8" t="str">
        <f t="shared" si="120"/>
        <v/>
      </c>
      <c r="O562" s="8" t="str">
        <f t="shared" si="120"/>
        <v/>
      </c>
      <c r="P562" s="6"/>
      <c r="Q562" s="9" t="s">
        <v>12</v>
      </c>
    </row>
    <row r="563" spans="2:17" x14ac:dyDescent="0.3">
      <c r="B563" s="7" t="str">
        <f t="shared" si="120"/>
        <v/>
      </c>
      <c r="C563" s="7" t="str">
        <f t="shared" si="120"/>
        <v/>
      </c>
      <c r="D563" s="7" t="str">
        <f t="shared" si="120"/>
        <v/>
      </c>
      <c r="E563" s="7" t="str">
        <f t="shared" si="120"/>
        <v/>
      </c>
      <c r="F563" s="7" t="str">
        <f t="shared" si="120"/>
        <v/>
      </c>
      <c r="G563" s="7" t="str">
        <f t="shared" si="120"/>
        <v/>
      </c>
      <c r="H563" s="7" t="str">
        <f t="shared" si="120"/>
        <v/>
      </c>
      <c r="I563" s="7" t="str">
        <f t="shared" si="120"/>
        <v/>
      </c>
      <c r="J563" s="7" t="str">
        <f t="shared" si="120"/>
        <v/>
      </c>
      <c r="K563" s="7" t="str">
        <f t="shared" si="120"/>
        <v/>
      </c>
      <c r="L563" s="7" t="str">
        <f t="shared" si="120"/>
        <v/>
      </c>
      <c r="M563" s="7" t="str">
        <f t="shared" si="120"/>
        <v/>
      </c>
      <c r="N563" s="8" t="str">
        <f t="shared" si="120"/>
        <v/>
      </c>
      <c r="O563" s="8" t="str">
        <f t="shared" si="120"/>
        <v/>
      </c>
      <c r="P563" s="6"/>
      <c r="Q563" s="9" t="s">
        <v>13</v>
      </c>
    </row>
    <row r="564" spans="2:17" x14ac:dyDescent="0.3">
      <c r="B564" s="7" t="str">
        <f t="shared" si="120"/>
        <v/>
      </c>
      <c r="C564" s="7" t="str">
        <f t="shared" si="120"/>
        <v/>
      </c>
      <c r="D564" s="7" t="str">
        <f t="shared" si="120"/>
        <v/>
      </c>
      <c r="E564" s="7" t="str">
        <f t="shared" si="120"/>
        <v/>
      </c>
      <c r="F564" s="7" t="str">
        <f t="shared" si="120"/>
        <v/>
      </c>
      <c r="G564" s="7" t="str">
        <f t="shared" si="120"/>
        <v/>
      </c>
      <c r="H564" s="7" t="str">
        <f t="shared" si="120"/>
        <v/>
      </c>
      <c r="I564" s="7" t="str">
        <f t="shared" si="120"/>
        <v/>
      </c>
      <c r="J564" s="7" t="str">
        <f t="shared" si="120"/>
        <v/>
      </c>
      <c r="K564" s="7" t="str">
        <f t="shared" si="120"/>
        <v/>
      </c>
      <c r="L564" s="7" t="str">
        <f t="shared" si="120"/>
        <v/>
      </c>
      <c r="M564" s="7" t="str">
        <f t="shared" si="120"/>
        <v/>
      </c>
      <c r="N564" s="8" t="str">
        <f t="shared" si="120"/>
        <v/>
      </c>
      <c r="O564" s="8" t="str">
        <f t="shared" si="120"/>
        <v/>
      </c>
      <c r="P564" s="6"/>
      <c r="Q564" s="9" t="s">
        <v>14</v>
      </c>
    </row>
    <row r="565" spans="2:17" x14ac:dyDescent="0.3">
      <c r="B565" s="7" t="str">
        <f t="shared" si="120"/>
        <v/>
      </c>
      <c r="C565" s="7" t="str">
        <f t="shared" si="120"/>
        <v/>
      </c>
      <c r="D565" s="7" t="str">
        <f t="shared" si="120"/>
        <v/>
      </c>
      <c r="E565" s="7" t="str">
        <f t="shared" si="120"/>
        <v/>
      </c>
      <c r="F565" s="7" t="str">
        <f t="shared" si="120"/>
        <v/>
      </c>
      <c r="G565" s="7" t="str">
        <f t="shared" si="120"/>
        <v/>
      </c>
      <c r="H565" s="7" t="str">
        <f t="shared" si="120"/>
        <v/>
      </c>
      <c r="I565" s="7" t="str">
        <f t="shared" si="120"/>
        <v/>
      </c>
      <c r="J565" s="7" t="str">
        <f t="shared" si="120"/>
        <v/>
      </c>
      <c r="K565" s="7" t="str">
        <f t="shared" si="120"/>
        <v/>
      </c>
      <c r="L565" s="7" t="str">
        <f t="shared" si="120"/>
        <v/>
      </c>
      <c r="M565" s="7" t="str">
        <f t="shared" si="120"/>
        <v/>
      </c>
      <c r="N565" s="8" t="str">
        <f t="shared" si="120"/>
        <v/>
      </c>
      <c r="O565" s="8" t="str">
        <f t="shared" si="120"/>
        <v/>
      </c>
      <c r="P565" s="6"/>
      <c r="Q565" s="9" t="s">
        <v>15</v>
      </c>
    </row>
    <row r="566" spans="2:17" x14ac:dyDescent="0.3">
      <c r="B566" s="157" t="e">
        <f t="shared" ref="B566:M566" si="121">B565/B$551</f>
        <v>#VALUE!</v>
      </c>
      <c r="C566" s="157" t="e">
        <f t="shared" si="121"/>
        <v>#VALUE!</v>
      </c>
      <c r="D566" s="157" t="e">
        <f t="shared" si="121"/>
        <v>#VALUE!</v>
      </c>
      <c r="E566" s="157" t="e">
        <f t="shared" si="121"/>
        <v>#VALUE!</v>
      </c>
      <c r="F566" s="157" t="e">
        <f t="shared" si="121"/>
        <v>#VALUE!</v>
      </c>
      <c r="G566" s="157" t="e">
        <f t="shared" si="121"/>
        <v>#VALUE!</v>
      </c>
      <c r="H566" s="157" t="e">
        <f t="shared" si="121"/>
        <v>#VALUE!</v>
      </c>
      <c r="I566" s="157" t="e">
        <f t="shared" si="121"/>
        <v>#VALUE!</v>
      </c>
      <c r="J566" s="157" t="e">
        <f t="shared" si="121"/>
        <v>#VALUE!</v>
      </c>
      <c r="K566" s="157" t="e">
        <f t="shared" si="121"/>
        <v>#VALUE!</v>
      </c>
      <c r="L566" s="157" t="e">
        <f t="shared" si="121"/>
        <v>#VALUE!</v>
      </c>
      <c r="M566" s="157" t="e">
        <f t="shared" si="121"/>
        <v>#VALUE!</v>
      </c>
      <c r="N566" s="157" t="e">
        <f>IFERROR(N565/N$551,IFERROR(N564/N$551,IFERROR(N563/N$551,N562/N$551)))</f>
        <v>#VALUE!</v>
      </c>
      <c r="O566" s="157" t="e">
        <f>IFERROR(O565/O$551,IFERROR(O564/O$551,IFERROR(O563/O$551,O562/O$551)))</f>
        <v>#VALUE!</v>
      </c>
      <c r="P566" s="6"/>
      <c r="Q566" s="11" t="s">
        <v>33</v>
      </c>
    </row>
    <row r="567" spans="2:17" x14ac:dyDescent="0.3">
      <c r="B567" s="200" t="s">
        <v>34</v>
      </c>
      <c r="C567" s="200"/>
      <c r="D567" s="200"/>
      <c r="E567" s="200"/>
      <c r="F567" s="200"/>
      <c r="G567" s="200"/>
      <c r="H567" s="200"/>
      <c r="I567" s="200"/>
      <c r="J567" s="200"/>
      <c r="K567" s="200"/>
      <c r="L567" s="200"/>
      <c r="M567" s="200"/>
      <c r="N567" s="200"/>
      <c r="O567" s="200"/>
    </row>
    <row r="568" spans="2:17" x14ac:dyDescent="0.3">
      <c r="B568" s="7" t="str">
        <f t="shared" ref="B568:O568" si="122">IFERROR(B562+B574,"")</f>
        <v/>
      </c>
      <c r="C568" s="7" t="str">
        <f t="shared" si="122"/>
        <v/>
      </c>
      <c r="D568" s="7" t="str">
        <f t="shared" si="122"/>
        <v/>
      </c>
      <c r="E568" s="7" t="str">
        <f t="shared" si="122"/>
        <v/>
      </c>
      <c r="F568" s="7" t="str">
        <f t="shared" si="122"/>
        <v/>
      </c>
      <c r="G568" s="7" t="str">
        <f t="shared" si="122"/>
        <v/>
      </c>
      <c r="H568" s="7" t="str">
        <f t="shared" si="122"/>
        <v/>
      </c>
      <c r="I568" s="7" t="str">
        <f t="shared" si="122"/>
        <v/>
      </c>
      <c r="J568" s="7" t="str">
        <f t="shared" si="122"/>
        <v/>
      </c>
      <c r="K568" s="7" t="str">
        <f t="shared" si="122"/>
        <v/>
      </c>
      <c r="L568" s="7" t="str">
        <f t="shared" si="122"/>
        <v/>
      </c>
      <c r="M568" s="7" t="str">
        <f t="shared" si="122"/>
        <v/>
      </c>
      <c r="N568" s="8" t="str">
        <f t="shared" si="122"/>
        <v/>
      </c>
      <c r="O568" s="8" t="str">
        <f t="shared" si="122"/>
        <v/>
      </c>
      <c r="P568" s="6"/>
      <c r="Q568" s="9" t="s">
        <v>12</v>
      </c>
    </row>
    <row r="569" spans="2:17" x14ac:dyDescent="0.3">
      <c r="B569" s="7" t="str">
        <f t="shared" ref="B569:N571" si="123">IFERROR(B563+B575,"")</f>
        <v/>
      </c>
      <c r="C569" s="7" t="str">
        <f t="shared" si="123"/>
        <v/>
      </c>
      <c r="D569" s="7" t="str">
        <f t="shared" si="123"/>
        <v/>
      </c>
      <c r="E569" s="7" t="str">
        <f t="shared" si="123"/>
        <v/>
      </c>
      <c r="F569" s="7" t="str">
        <f t="shared" si="123"/>
        <v/>
      </c>
      <c r="G569" s="7" t="str">
        <f t="shared" si="123"/>
        <v/>
      </c>
      <c r="H569" s="7" t="str">
        <f t="shared" si="123"/>
        <v/>
      </c>
      <c r="I569" s="7" t="str">
        <f t="shared" si="123"/>
        <v/>
      </c>
      <c r="J569" s="7" t="str">
        <f t="shared" si="123"/>
        <v/>
      </c>
      <c r="K569" s="7" t="str">
        <f t="shared" si="123"/>
        <v/>
      </c>
      <c r="L569" s="7" t="str">
        <f t="shared" si="123"/>
        <v/>
      </c>
      <c r="M569" s="7" t="str">
        <f t="shared" si="123"/>
        <v/>
      </c>
      <c r="N569" s="8" t="str">
        <f t="shared" si="123"/>
        <v/>
      </c>
      <c r="O569" s="8" t="str">
        <f>IFERROR(O563+O575,"")</f>
        <v/>
      </c>
      <c r="P569" s="6"/>
      <c r="Q569" s="9" t="s">
        <v>13</v>
      </c>
    </row>
    <row r="570" spans="2:17" x14ac:dyDescent="0.3">
      <c r="B570" s="7" t="str">
        <f t="shared" si="123"/>
        <v/>
      </c>
      <c r="C570" s="7" t="str">
        <f t="shared" si="123"/>
        <v/>
      </c>
      <c r="D570" s="7" t="str">
        <f t="shared" si="123"/>
        <v/>
      </c>
      <c r="E570" s="7" t="str">
        <f t="shared" si="123"/>
        <v/>
      </c>
      <c r="F570" s="7" t="str">
        <f t="shared" si="123"/>
        <v/>
      </c>
      <c r="G570" s="7" t="str">
        <f t="shared" si="123"/>
        <v/>
      </c>
      <c r="H570" s="7" t="str">
        <f t="shared" si="123"/>
        <v/>
      </c>
      <c r="I570" s="7" t="str">
        <f t="shared" si="123"/>
        <v/>
      </c>
      <c r="J570" s="7" t="str">
        <f t="shared" si="123"/>
        <v/>
      </c>
      <c r="K570" s="7" t="str">
        <f t="shared" si="123"/>
        <v/>
      </c>
      <c r="L570" s="7" t="str">
        <f t="shared" si="123"/>
        <v/>
      </c>
      <c r="M570" s="7" t="str">
        <f t="shared" si="123"/>
        <v/>
      </c>
      <c r="N570" s="8" t="str">
        <f t="shared" si="123"/>
        <v/>
      </c>
      <c r="O570" s="8" t="str">
        <f>IFERROR(O564+O576,"")</f>
        <v/>
      </c>
      <c r="P570" s="6"/>
      <c r="Q570" s="9" t="s">
        <v>14</v>
      </c>
    </row>
    <row r="571" spans="2:17" x14ac:dyDescent="0.3">
      <c r="B571" s="7" t="str">
        <f t="shared" si="123"/>
        <v/>
      </c>
      <c r="C571" s="7" t="str">
        <f t="shared" si="123"/>
        <v/>
      </c>
      <c r="D571" s="7" t="str">
        <f t="shared" si="123"/>
        <v/>
      </c>
      <c r="E571" s="7" t="str">
        <f t="shared" si="123"/>
        <v/>
      </c>
      <c r="F571" s="7" t="str">
        <f t="shared" si="123"/>
        <v/>
      </c>
      <c r="G571" s="7" t="str">
        <f t="shared" si="123"/>
        <v/>
      </c>
      <c r="H571" s="7" t="str">
        <f t="shared" si="123"/>
        <v/>
      </c>
      <c r="I571" s="7" t="str">
        <f t="shared" si="123"/>
        <v/>
      </c>
      <c r="J571" s="7" t="str">
        <f t="shared" si="123"/>
        <v/>
      </c>
      <c r="K571" s="7" t="str">
        <f t="shared" si="123"/>
        <v/>
      </c>
      <c r="L571" s="7" t="str">
        <f t="shared" si="123"/>
        <v/>
      </c>
      <c r="M571" s="7" t="str">
        <f t="shared" si="123"/>
        <v/>
      </c>
      <c r="N571" s="7" t="str">
        <f t="shared" si="123"/>
        <v/>
      </c>
      <c r="O571" s="7" t="str">
        <f>IFERROR(O565+O577,"")</f>
        <v/>
      </c>
      <c r="P571" s="6"/>
      <c r="Q571" s="9" t="s">
        <v>15</v>
      </c>
    </row>
    <row r="572" spans="2:17" x14ac:dyDescent="0.3">
      <c r="B572" s="208" t="s">
        <v>10</v>
      </c>
      <c r="C572" s="208"/>
      <c r="D572" s="208"/>
      <c r="E572" s="208"/>
      <c r="F572" s="208"/>
      <c r="G572" s="208"/>
      <c r="H572" s="208"/>
      <c r="I572" s="208"/>
      <c r="J572" s="208"/>
      <c r="K572" s="208"/>
      <c r="L572" s="208"/>
      <c r="M572" s="208"/>
      <c r="N572" s="208"/>
      <c r="O572" s="208"/>
      <c r="P572" s="6"/>
      <c r="Q572" s="9"/>
    </row>
    <row r="573" spans="2:17" x14ac:dyDescent="0.3">
      <c r="B573" s="202" t="s">
        <v>886</v>
      </c>
      <c r="C573" s="202"/>
      <c r="D573" s="202"/>
      <c r="E573" s="202"/>
      <c r="F573" s="202"/>
      <c r="G573" s="202"/>
      <c r="H573" s="202"/>
      <c r="I573" s="202"/>
      <c r="J573" s="202"/>
      <c r="K573" s="202"/>
      <c r="L573" s="202"/>
      <c r="M573" s="202"/>
      <c r="N573" s="202"/>
      <c r="O573" s="202"/>
    </row>
    <row r="574" spans="2:17" x14ac:dyDescent="0.3">
      <c r="B574" s="7" t="str">
        <f t="shared" ref="B574:O577" si="124">IFERROR(VLOOKUP($B$573,$218:$342,MATCH($Q574&amp;"/"&amp;B$347,$216:$216,0),FALSE),"")</f>
        <v/>
      </c>
      <c r="C574" s="7" t="str">
        <f t="shared" si="124"/>
        <v/>
      </c>
      <c r="D574" s="7" t="str">
        <f t="shared" si="124"/>
        <v/>
      </c>
      <c r="E574" s="7" t="str">
        <f t="shared" si="124"/>
        <v/>
      </c>
      <c r="F574" s="7" t="str">
        <f t="shared" si="124"/>
        <v/>
      </c>
      <c r="G574" s="7" t="str">
        <f t="shared" si="124"/>
        <v/>
      </c>
      <c r="H574" s="7" t="str">
        <f t="shared" si="124"/>
        <v/>
      </c>
      <c r="I574" s="7" t="str">
        <f t="shared" si="124"/>
        <v/>
      </c>
      <c r="J574" s="7" t="str">
        <f t="shared" si="124"/>
        <v/>
      </c>
      <c r="K574" s="7" t="str">
        <f t="shared" si="124"/>
        <v/>
      </c>
      <c r="L574" s="7" t="str">
        <f t="shared" si="124"/>
        <v/>
      </c>
      <c r="M574" s="7" t="str">
        <f t="shared" si="124"/>
        <v/>
      </c>
      <c r="N574" s="8" t="str">
        <f t="shared" si="124"/>
        <v/>
      </c>
      <c r="O574" s="8" t="str">
        <f t="shared" si="124"/>
        <v/>
      </c>
      <c r="P574" s="6"/>
      <c r="Q574" s="9" t="s">
        <v>12</v>
      </c>
    </row>
    <row r="575" spans="2:17" x14ac:dyDescent="0.3">
      <c r="B575" s="7" t="str">
        <f t="shared" si="124"/>
        <v/>
      </c>
      <c r="C575" s="7" t="str">
        <f t="shared" si="124"/>
        <v/>
      </c>
      <c r="D575" s="7" t="str">
        <f t="shared" si="124"/>
        <v/>
      </c>
      <c r="E575" s="7" t="str">
        <f t="shared" si="124"/>
        <v/>
      </c>
      <c r="F575" s="7" t="str">
        <f t="shared" si="124"/>
        <v/>
      </c>
      <c r="G575" s="7" t="str">
        <f t="shared" si="124"/>
        <v/>
      </c>
      <c r="H575" s="7" t="str">
        <f t="shared" si="124"/>
        <v/>
      </c>
      <c r="I575" s="7" t="str">
        <f t="shared" si="124"/>
        <v/>
      </c>
      <c r="J575" s="7" t="str">
        <f t="shared" si="124"/>
        <v/>
      </c>
      <c r="K575" s="7" t="str">
        <f t="shared" si="124"/>
        <v/>
      </c>
      <c r="L575" s="7" t="str">
        <f t="shared" si="124"/>
        <v/>
      </c>
      <c r="M575" s="7" t="str">
        <f t="shared" si="124"/>
        <v/>
      </c>
      <c r="N575" s="8" t="str">
        <f t="shared" si="124"/>
        <v/>
      </c>
      <c r="O575" s="8" t="str">
        <f t="shared" si="124"/>
        <v/>
      </c>
      <c r="P575" s="6"/>
      <c r="Q575" s="9" t="s">
        <v>13</v>
      </c>
    </row>
    <row r="576" spans="2:17" x14ac:dyDescent="0.3">
      <c r="B576" s="7" t="str">
        <f t="shared" si="124"/>
        <v/>
      </c>
      <c r="C576" s="7" t="str">
        <f t="shared" si="124"/>
        <v/>
      </c>
      <c r="D576" s="7" t="str">
        <f t="shared" si="124"/>
        <v/>
      </c>
      <c r="E576" s="7" t="str">
        <f t="shared" si="124"/>
        <v/>
      </c>
      <c r="F576" s="7" t="str">
        <f t="shared" si="124"/>
        <v/>
      </c>
      <c r="G576" s="7" t="str">
        <f t="shared" si="124"/>
        <v/>
      </c>
      <c r="H576" s="7" t="str">
        <f t="shared" si="124"/>
        <v/>
      </c>
      <c r="I576" s="7" t="str">
        <f t="shared" si="124"/>
        <v/>
      </c>
      <c r="J576" s="7" t="str">
        <f t="shared" si="124"/>
        <v/>
      </c>
      <c r="K576" s="7" t="str">
        <f t="shared" si="124"/>
        <v/>
      </c>
      <c r="L576" s="7" t="str">
        <f t="shared" si="124"/>
        <v/>
      </c>
      <c r="M576" s="7" t="str">
        <f t="shared" si="124"/>
        <v/>
      </c>
      <c r="N576" s="8" t="str">
        <f t="shared" si="124"/>
        <v/>
      </c>
      <c r="O576" s="8" t="str">
        <f t="shared" si="124"/>
        <v/>
      </c>
      <c r="P576" s="6"/>
      <c r="Q576" s="9" t="s">
        <v>14</v>
      </c>
    </row>
    <row r="577" spans="2:17" x14ac:dyDescent="0.3">
      <c r="B577" s="7" t="str">
        <f t="shared" si="124"/>
        <v/>
      </c>
      <c r="C577" s="7" t="str">
        <f t="shared" si="124"/>
        <v/>
      </c>
      <c r="D577" s="7" t="str">
        <f t="shared" si="124"/>
        <v/>
      </c>
      <c r="E577" s="7" t="str">
        <f t="shared" si="124"/>
        <v/>
      </c>
      <c r="F577" s="7" t="str">
        <f t="shared" si="124"/>
        <v/>
      </c>
      <c r="G577" s="7" t="str">
        <f t="shared" si="124"/>
        <v/>
      </c>
      <c r="H577" s="7" t="str">
        <f t="shared" si="124"/>
        <v/>
      </c>
      <c r="I577" s="7" t="str">
        <f t="shared" si="124"/>
        <v/>
      </c>
      <c r="J577" s="7" t="str">
        <f t="shared" si="124"/>
        <v/>
      </c>
      <c r="K577" s="7" t="str">
        <f t="shared" si="124"/>
        <v/>
      </c>
      <c r="L577" s="7" t="str">
        <f t="shared" si="124"/>
        <v/>
      </c>
      <c r="M577" s="7" t="str">
        <f t="shared" si="124"/>
        <v/>
      </c>
      <c r="N577" s="8" t="str">
        <f t="shared" si="124"/>
        <v/>
      </c>
      <c r="O577" s="8" t="str">
        <f t="shared" si="124"/>
        <v/>
      </c>
      <c r="P577" s="6"/>
      <c r="Q577" s="9" t="s">
        <v>15</v>
      </c>
    </row>
    <row r="578" spans="2:17" x14ac:dyDescent="0.3">
      <c r="B578" s="203" t="s">
        <v>887</v>
      </c>
      <c r="C578" s="203"/>
      <c r="D578" s="203"/>
      <c r="E578" s="203"/>
      <c r="F578" s="203"/>
      <c r="G578" s="203"/>
      <c r="H578" s="203"/>
      <c r="I578" s="203"/>
      <c r="J578" s="203"/>
      <c r="K578" s="203"/>
      <c r="L578" s="203"/>
      <c r="M578" s="203"/>
      <c r="N578" s="203"/>
      <c r="O578" s="203"/>
    </row>
    <row r="579" spans="2:17" x14ac:dyDescent="0.3">
      <c r="B579" s="7" t="str">
        <f t="shared" ref="B579:O582" si="125">IFERROR(VLOOKUP($B$578,$218:$342,MATCH($Q579&amp;"/"&amp;B$347,$216:$216,0),FALSE),"")</f>
        <v/>
      </c>
      <c r="C579" s="7" t="str">
        <f t="shared" si="125"/>
        <v/>
      </c>
      <c r="D579" s="7" t="str">
        <f t="shared" si="125"/>
        <v/>
      </c>
      <c r="E579" s="7" t="str">
        <f t="shared" si="125"/>
        <v/>
      </c>
      <c r="F579" s="7" t="str">
        <f t="shared" si="125"/>
        <v/>
      </c>
      <c r="G579" s="7" t="str">
        <f t="shared" si="125"/>
        <v/>
      </c>
      <c r="H579" s="7" t="str">
        <f t="shared" si="125"/>
        <v/>
      </c>
      <c r="I579" s="7" t="str">
        <f t="shared" si="125"/>
        <v/>
      </c>
      <c r="J579" s="7" t="str">
        <f t="shared" si="125"/>
        <v/>
      </c>
      <c r="K579" s="7" t="str">
        <f t="shared" si="125"/>
        <v/>
      </c>
      <c r="L579" s="7" t="str">
        <f t="shared" si="125"/>
        <v/>
      </c>
      <c r="M579" s="7" t="str">
        <f t="shared" si="125"/>
        <v/>
      </c>
      <c r="N579" s="8" t="str">
        <f t="shared" si="125"/>
        <v/>
      </c>
      <c r="O579" s="8" t="str">
        <f t="shared" si="125"/>
        <v/>
      </c>
      <c r="P579" s="6"/>
      <c r="Q579" s="9" t="s">
        <v>12</v>
      </c>
    </row>
    <row r="580" spans="2:17" x14ac:dyDescent="0.3">
      <c r="B580" s="7" t="str">
        <f t="shared" si="125"/>
        <v/>
      </c>
      <c r="C580" s="7" t="str">
        <f t="shared" si="125"/>
        <v/>
      </c>
      <c r="D580" s="7" t="str">
        <f t="shared" si="125"/>
        <v/>
      </c>
      <c r="E580" s="7" t="str">
        <f t="shared" si="125"/>
        <v/>
      </c>
      <c r="F580" s="7" t="str">
        <f t="shared" si="125"/>
        <v/>
      </c>
      <c r="G580" s="7" t="str">
        <f t="shared" si="125"/>
        <v/>
      </c>
      <c r="H580" s="7" t="str">
        <f t="shared" si="125"/>
        <v/>
      </c>
      <c r="I580" s="7" t="str">
        <f t="shared" si="125"/>
        <v/>
      </c>
      <c r="J580" s="7" t="str">
        <f t="shared" si="125"/>
        <v/>
      </c>
      <c r="K580" s="7" t="str">
        <f t="shared" si="125"/>
        <v/>
      </c>
      <c r="L580" s="7" t="str">
        <f t="shared" si="125"/>
        <v/>
      </c>
      <c r="M580" s="7" t="str">
        <f t="shared" si="125"/>
        <v/>
      </c>
      <c r="N580" s="8" t="str">
        <f t="shared" si="125"/>
        <v/>
      </c>
      <c r="O580" s="8" t="str">
        <f t="shared" si="125"/>
        <v/>
      </c>
      <c r="P580" s="6"/>
      <c r="Q580" s="9" t="s">
        <v>13</v>
      </c>
    </row>
    <row r="581" spans="2:17" x14ac:dyDescent="0.3">
      <c r="B581" s="7" t="str">
        <f t="shared" si="125"/>
        <v/>
      </c>
      <c r="C581" s="7" t="str">
        <f t="shared" si="125"/>
        <v/>
      </c>
      <c r="D581" s="7" t="str">
        <f t="shared" si="125"/>
        <v/>
      </c>
      <c r="E581" s="7" t="str">
        <f t="shared" si="125"/>
        <v/>
      </c>
      <c r="F581" s="7" t="str">
        <f t="shared" si="125"/>
        <v/>
      </c>
      <c r="G581" s="7" t="str">
        <f t="shared" si="125"/>
        <v/>
      </c>
      <c r="H581" s="7" t="str">
        <f t="shared" si="125"/>
        <v/>
      </c>
      <c r="I581" s="7" t="str">
        <f t="shared" si="125"/>
        <v/>
      </c>
      <c r="J581" s="7" t="str">
        <f t="shared" si="125"/>
        <v/>
      </c>
      <c r="K581" s="7" t="str">
        <f t="shared" si="125"/>
        <v/>
      </c>
      <c r="L581" s="7" t="str">
        <f t="shared" si="125"/>
        <v/>
      </c>
      <c r="M581" s="7" t="str">
        <f t="shared" si="125"/>
        <v/>
      </c>
      <c r="N581" s="8" t="str">
        <f t="shared" si="125"/>
        <v/>
      </c>
      <c r="O581" s="8" t="str">
        <f t="shared" si="125"/>
        <v/>
      </c>
      <c r="P581" s="6"/>
      <c r="Q581" s="9" t="s">
        <v>14</v>
      </c>
    </row>
    <row r="582" spans="2:17" x14ac:dyDescent="0.3">
      <c r="B582" s="7" t="str">
        <f t="shared" si="125"/>
        <v/>
      </c>
      <c r="C582" s="7" t="str">
        <f t="shared" si="125"/>
        <v/>
      </c>
      <c r="D582" s="7" t="str">
        <f t="shared" si="125"/>
        <v/>
      </c>
      <c r="E582" s="7" t="str">
        <f t="shared" si="125"/>
        <v/>
      </c>
      <c r="F582" s="7" t="str">
        <f t="shared" si="125"/>
        <v/>
      </c>
      <c r="G582" s="7" t="str">
        <f t="shared" si="125"/>
        <v/>
      </c>
      <c r="H582" s="7" t="str">
        <f t="shared" si="125"/>
        <v/>
      </c>
      <c r="I582" s="7" t="str">
        <f t="shared" si="125"/>
        <v/>
      </c>
      <c r="J582" s="7" t="str">
        <f t="shared" si="125"/>
        <v/>
      </c>
      <c r="K582" s="7" t="str">
        <f t="shared" si="125"/>
        <v/>
      </c>
      <c r="L582" s="7" t="str">
        <f t="shared" si="125"/>
        <v/>
      </c>
      <c r="M582" s="7" t="str">
        <f t="shared" si="125"/>
        <v/>
      </c>
      <c r="N582" s="8" t="str">
        <f t="shared" si="125"/>
        <v/>
      </c>
      <c r="O582" s="8" t="str">
        <f t="shared" si="125"/>
        <v/>
      </c>
      <c r="P582" s="6"/>
      <c r="Q582" s="9" t="s">
        <v>15</v>
      </c>
    </row>
    <row r="583" spans="2:17" x14ac:dyDescent="0.3">
      <c r="B583" s="200" t="s">
        <v>888</v>
      </c>
      <c r="C583" s="200"/>
      <c r="D583" s="200"/>
      <c r="E583" s="200"/>
      <c r="F583" s="200"/>
      <c r="G583" s="200"/>
      <c r="H583" s="200"/>
      <c r="I583" s="200"/>
      <c r="J583" s="200"/>
      <c r="K583" s="200"/>
      <c r="L583" s="200"/>
      <c r="M583" s="200"/>
      <c r="N583" s="200"/>
      <c r="O583" s="200"/>
    </row>
    <row r="584" spans="2:17" x14ac:dyDescent="0.3">
      <c r="B584" s="7" t="str">
        <f t="shared" ref="B584:O587" si="126">IFERROR(VLOOKUP($B$583,$218:$342,MATCH($Q584&amp;"/"&amp;B$347,$216:$216,0),FALSE),"")</f>
        <v/>
      </c>
      <c r="C584" s="7" t="str">
        <f t="shared" si="126"/>
        <v/>
      </c>
      <c r="D584" s="7" t="str">
        <f t="shared" si="126"/>
        <v/>
      </c>
      <c r="E584" s="7" t="str">
        <f t="shared" si="126"/>
        <v/>
      </c>
      <c r="F584" s="7" t="str">
        <f t="shared" si="126"/>
        <v/>
      </c>
      <c r="G584" s="7" t="str">
        <f t="shared" si="126"/>
        <v/>
      </c>
      <c r="H584" s="7" t="str">
        <f t="shared" si="126"/>
        <v/>
      </c>
      <c r="I584" s="7" t="str">
        <f t="shared" si="126"/>
        <v/>
      </c>
      <c r="J584" s="7" t="str">
        <f t="shared" si="126"/>
        <v/>
      </c>
      <c r="K584" s="7" t="str">
        <f t="shared" si="126"/>
        <v/>
      </c>
      <c r="L584" s="7" t="str">
        <f t="shared" si="126"/>
        <v/>
      </c>
      <c r="M584" s="7" t="str">
        <f t="shared" si="126"/>
        <v/>
      </c>
      <c r="N584" s="7" t="str">
        <f t="shared" si="126"/>
        <v/>
      </c>
      <c r="O584" s="7" t="str">
        <f t="shared" si="126"/>
        <v/>
      </c>
      <c r="P584" s="6"/>
      <c r="Q584" s="9" t="s">
        <v>12</v>
      </c>
    </row>
    <row r="585" spans="2:17" x14ac:dyDescent="0.3">
      <c r="B585" s="7" t="str">
        <f t="shared" si="126"/>
        <v/>
      </c>
      <c r="C585" s="7" t="str">
        <f t="shared" si="126"/>
        <v/>
      </c>
      <c r="D585" s="7" t="str">
        <f t="shared" si="126"/>
        <v/>
      </c>
      <c r="E585" s="7" t="str">
        <f t="shared" si="126"/>
        <v/>
      </c>
      <c r="F585" s="7" t="str">
        <f t="shared" si="126"/>
        <v/>
      </c>
      <c r="G585" s="7" t="str">
        <f t="shared" si="126"/>
        <v/>
      </c>
      <c r="H585" s="7" t="str">
        <f t="shared" si="126"/>
        <v/>
      </c>
      <c r="I585" s="7" t="str">
        <f t="shared" si="126"/>
        <v/>
      </c>
      <c r="J585" s="7" t="str">
        <f t="shared" si="126"/>
        <v/>
      </c>
      <c r="K585" s="7" t="str">
        <f t="shared" si="126"/>
        <v/>
      </c>
      <c r="L585" s="7" t="str">
        <f t="shared" si="126"/>
        <v/>
      </c>
      <c r="M585" s="7" t="str">
        <f t="shared" si="126"/>
        <v/>
      </c>
      <c r="N585" s="7" t="str">
        <f t="shared" si="126"/>
        <v/>
      </c>
      <c r="O585" s="7" t="str">
        <f t="shared" si="126"/>
        <v/>
      </c>
      <c r="P585" s="6"/>
      <c r="Q585" s="9" t="s">
        <v>13</v>
      </c>
    </row>
    <row r="586" spans="2:17" x14ac:dyDescent="0.3">
      <c r="B586" s="7" t="str">
        <f t="shared" si="126"/>
        <v/>
      </c>
      <c r="C586" s="7" t="str">
        <f t="shared" si="126"/>
        <v/>
      </c>
      <c r="D586" s="7" t="str">
        <f t="shared" si="126"/>
        <v/>
      </c>
      <c r="E586" s="7" t="str">
        <f t="shared" si="126"/>
        <v/>
      </c>
      <c r="F586" s="7" t="str">
        <f t="shared" si="126"/>
        <v/>
      </c>
      <c r="G586" s="7" t="str">
        <f t="shared" si="126"/>
        <v/>
      </c>
      <c r="H586" s="7" t="str">
        <f t="shared" si="126"/>
        <v/>
      </c>
      <c r="I586" s="7" t="str">
        <f t="shared" si="126"/>
        <v/>
      </c>
      <c r="J586" s="7" t="str">
        <f t="shared" si="126"/>
        <v/>
      </c>
      <c r="K586" s="7" t="str">
        <f t="shared" si="126"/>
        <v/>
      </c>
      <c r="L586" s="7" t="str">
        <f t="shared" si="126"/>
        <v/>
      </c>
      <c r="M586" s="7" t="str">
        <f t="shared" si="126"/>
        <v/>
      </c>
      <c r="N586" s="7" t="str">
        <f t="shared" si="126"/>
        <v/>
      </c>
      <c r="O586" s="7" t="str">
        <f t="shared" si="126"/>
        <v/>
      </c>
      <c r="P586" s="6"/>
      <c r="Q586" s="9" t="s">
        <v>14</v>
      </c>
    </row>
    <row r="587" spans="2:17" x14ac:dyDescent="0.3">
      <c r="B587" s="7" t="str">
        <f t="shared" si="126"/>
        <v/>
      </c>
      <c r="C587" s="7" t="str">
        <f t="shared" si="126"/>
        <v/>
      </c>
      <c r="D587" s="7" t="str">
        <f t="shared" si="126"/>
        <v/>
      </c>
      <c r="E587" s="7" t="str">
        <f t="shared" si="126"/>
        <v/>
      </c>
      <c r="F587" s="7" t="str">
        <f t="shared" si="126"/>
        <v/>
      </c>
      <c r="G587" s="7" t="str">
        <f t="shared" si="126"/>
        <v/>
      </c>
      <c r="H587" s="7" t="str">
        <f t="shared" si="126"/>
        <v/>
      </c>
      <c r="I587" s="7" t="str">
        <f t="shared" si="126"/>
        <v/>
      </c>
      <c r="J587" s="7" t="str">
        <f t="shared" si="126"/>
        <v/>
      </c>
      <c r="K587" s="7" t="str">
        <f t="shared" si="126"/>
        <v/>
      </c>
      <c r="L587" s="7" t="str">
        <f t="shared" si="126"/>
        <v/>
      </c>
      <c r="M587" s="7" t="str">
        <f t="shared" si="126"/>
        <v/>
      </c>
      <c r="N587" s="7" t="str">
        <f t="shared" si="126"/>
        <v/>
      </c>
      <c r="O587" s="7" t="str">
        <f t="shared" si="126"/>
        <v/>
      </c>
      <c r="P587" s="6"/>
      <c r="Q587" s="9" t="s">
        <v>15</v>
      </c>
    </row>
    <row r="588" spans="2:17" x14ac:dyDescent="0.3">
      <c r="B588" s="211" t="s">
        <v>889</v>
      </c>
      <c r="C588" s="211"/>
      <c r="D588" s="211"/>
      <c r="E588" s="211"/>
      <c r="F588" s="211"/>
      <c r="G588" s="211"/>
      <c r="H588" s="211"/>
      <c r="I588" s="211"/>
      <c r="J588" s="211"/>
      <c r="K588" s="211"/>
      <c r="L588" s="211"/>
      <c r="M588" s="211"/>
      <c r="N588" s="211"/>
      <c r="O588" s="211"/>
    </row>
    <row r="589" spans="2:17" x14ac:dyDescent="0.3">
      <c r="B589" s="7" t="str">
        <f t="shared" ref="B589:O592" si="127">IFERROR(VLOOKUP($B$588,$218:$342,MATCH($Q589&amp;"/"&amp;B$347,$216:$216,0),FALSE),"")</f>
        <v/>
      </c>
      <c r="C589" s="7" t="str">
        <f t="shared" si="127"/>
        <v/>
      </c>
      <c r="D589" s="7" t="str">
        <f t="shared" si="127"/>
        <v/>
      </c>
      <c r="E589" s="7" t="str">
        <f t="shared" si="127"/>
        <v/>
      </c>
      <c r="F589" s="7" t="str">
        <f t="shared" si="127"/>
        <v/>
      </c>
      <c r="G589" s="7" t="str">
        <f t="shared" si="127"/>
        <v/>
      </c>
      <c r="H589" s="7" t="str">
        <f t="shared" si="127"/>
        <v/>
      </c>
      <c r="I589" s="7" t="str">
        <f t="shared" si="127"/>
        <v/>
      </c>
      <c r="J589" s="7" t="str">
        <f t="shared" si="127"/>
        <v/>
      </c>
      <c r="K589" s="7" t="str">
        <f t="shared" si="127"/>
        <v/>
      </c>
      <c r="L589" s="7" t="str">
        <f t="shared" si="127"/>
        <v/>
      </c>
      <c r="M589" s="7" t="str">
        <f t="shared" si="127"/>
        <v/>
      </c>
      <c r="N589" s="8" t="str">
        <f t="shared" si="127"/>
        <v/>
      </c>
      <c r="O589" s="8" t="str">
        <f t="shared" si="127"/>
        <v/>
      </c>
      <c r="P589" s="6"/>
      <c r="Q589" s="9" t="s">
        <v>12</v>
      </c>
    </row>
    <row r="590" spans="2:17" x14ac:dyDescent="0.3">
      <c r="B590" s="7" t="str">
        <f t="shared" si="127"/>
        <v/>
      </c>
      <c r="C590" s="7" t="str">
        <f t="shared" si="127"/>
        <v/>
      </c>
      <c r="D590" s="7" t="str">
        <f t="shared" si="127"/>
        <v/>
      </c>
      <c r="E590" s="7" t="str">
        <f t="shared" si="127"/>
        <v/>
      </c>
      <c r="F590" s="7" t="str">
        <f t="shared" si="127"/>
        <v/>
      </c>
      <c r="G590" s="7" t="str">
        <f t="shared" si="127"/>
        <v/>
      </c>
      <c r="H590" s="7" t="str">
        <f t="shared" si="127"/>
        <v/>
      </c>
      <c r="I590" s="7" t="str">
        <f t="shared" si="127"/>
        <v/>
      </c>
      <c r="J590" s="7" t="str">
        <f t="shared" si="127"/>
        <v/>
      </c>
      <c r="K590" s="7" t="str">
        <f t="shared" si="127"/>
        <v/>
      </c>
      <c r="L590" s="7" t="str">
        <f t="shared" si="127"/>
        <v/>
      </c>
      <c r="M590" s="7" t="str">
        <f t="shared" si="127"/>
        <v/>
      </c>
      <c r="N590" s="8" t="str">
        <f t="shared" si="127"/>
        <v/>
      </c>
      <c r="O590" s="8" t="str">
        <f t="shared" si="127"/>
        <v/>
      </c>
      <c r="P590" s="6"/>
      <c r="Q590" s="9" t="s">
        <v>13</v>
      </c>
    </row>
    <row r="591" spans="2:17" x14ac:dyDescent="0.3">
      <c r="B591" s="7" t="str">
        <f t="shared" si="127"/>
        <v/>
      </c>
      <c r="C591" s="7" t="str">
        <f t="shared" si="127"/>
        <v/>
      </c>
      <c r="D591" s="7" t="str">
        <f t="shared" si="127"/>
        <v/>
      </c>
      <c r="E591" s="7" t="str">
        <f t="shared" si="127"/>
        <v/>
      </c>
      <c r="F591" s="7" t="str">
        <f t="shared" si="127"/>
        <v/>
      </c>
      <c r="G591" s="7" t="str">
        <f t="shared" si="127"/>
        <v/>
      </c>
      <c r="H591" s="7" t="str">
        <f t="shared" si="127"/>
        <v/>
      </c>
      <c r="I591" s="7" t="str">
        <f t="shared" si="127"/>
        <v/>
      </c>
      <c r="J591" s="7" t="str">
        <f t="shared" si="127"/>
        <v/>
      </c>
      <c r="K591" s="7" t="str">
        <f t="shared" si="127"/>
        <v/>
      </c>
      <c r="L591" s="7" t="str">
        <f t="shared" si="127"/>
        <v/>
      </c>
      <c r="M591" s="7" t="str">
        <f t="shared" si="127"/>
        <v/>
      </c>
      <c r="N591" s="8" t="str">
        <f t="shared" si="127"/>
        <v/>
      </c>
      <c r="O591" s="8" t="str">
        <f t="shared" si="127"/>
        <v/>
      </c>
      <c r="P591" s="6"/>
      <c r="Q591" s="9" t="s">
        <v>14</v>
      </c>
    </row>
    <row r="592" spans="2:17" x14ac:dyDescent="0.3">
      <c r="B592" s="7" t="str">
        <f t="shared" si="127"/>
        <v/>
      </c>
      <c r="C592" s="7" t="str">
        <f t="shared" si="127"/>
        <v/>
      </c>
      <c r="D592" s="7" t="str">
        <f t="shared" si="127"/>
        <v/>
      </c>
      <c r="E592" s="7" t="str">
        <f t="shared" si="127"/>
        <v/>
      </c>
      <c r="F592" s="7" t="str">
        <f t="shared" si="127"/>
        <v/>
      </c>
      <c r="G592" s="7" t="str">
        <f t="shared" si="127"/>
        <v/>
      </c>
      <c r="H592" s="7" t="str">
        <f t="shared" si="127"/>
        <v/>
      </c>
      <c r="I592" s="7" t="str">
        <f t="shared" si="127"/>
        <v/>
      </c>
      <c r="J592" s="7" t="str">
        <f t="shared" si="127"/>
        <v/>
      </c>
      <c r="K592" s="7" t="str">
        <f t="shared" si="127"/>
        <v/>
      </c>
      <c r="L592" s="7" t="str">
        <f t="shared" si="127"/>
        <v/>
      </c>
      <c r="M592" s="7" t="str">
        <f t="shared" si="127"/>
        <v/>
      </c>
      <c r="N592" s="8" t="str">
        <f t="shared" si="127"/>
        <v/>
      </c>
      <c r="O592" s="8" t="str">
        <f t="shared" si="127"/>
        <v/>
      </c>
      <c r="P592" s="6"/>
      <c r="Q592" s="9" t="s">
        <v>15</v>
      </c>
    </row>
    <row r="593" spans="2:17" x14ac:dyDescent="0.3">
      <c r="B593" s="212" t="s">
        <v>35</v>
      </c>
      <c r="C593" s="212"/>
      <c r="D593" s="212"/>
      <c r="E593" s="212"/>
      <c r="F593" s="212"/>
      <c r="G593" s="212"/>
      <c r="H593" s="212"/>
      <c r="I593" s="212"/>
      <c r="J593" s="212"/>
      <c r="K593" s="212"/>
      <c r="L593" s="212"/>
      <c r="M593" s="212"/>
      <c r="N593" s="212"/>
      <c r="O593" s="212"/>
      <c r="P593" s="28"/>
      <c r="Q593" s="89"/>
    </row>
    <row r="594" spans="2:17" x14ac:dyDescent="0.3">
      <c r="B594" s="210" t="s">
        <v>36</v>
      </c>
      <c r="C594" s="210"/>
      <c r="D594" s="210"/>
      <c r="E594" s="210"/>
      <c r="F594" s="210"/>
      <c r="G594" s="210"/>
      <c r="H594" s="210"/>
      <c r="I594" s="210"/>
      <c r="J594" s="210"/>
      <c r="K594" s="210"/>
      <c r="L594" s="210"/>
      <c r="M594" s="210"/>
      <c r="N594" s="210"/>
      <c r="O594" s="210"/>
      <c r="P594" s="28"/>
      <c r="Q594" s="89"/>
    </row>
    <row r="595" spans="2:17" x14ac:dyDescent="0.3">
      <c r="B595" s="158" t="e">
        <f t="shared" ref="B595:N595" si="128">B551/B401</f>
        <v>#VALUE!</v>
      </c>
      <c r="C595" s="158" t="e">
        <f t="shared" si="128"/>
        <v>#VALUE!</v>
      </c>
      <c r="D595" s="158" t="e">
        <f t="shared" si="128"/>
        <v>#VALUE!</v>
      </c>
      <c r="E595" s="158" t="e">
        <f t="shared" si="128"/>
        <v>#VALUE!</v>
      </c>
      <c r="F595" s="158" t="e">
        <f t="shared" si="128"/>
        <v>#VALUE!</v>
      </c>
      <c r="G595" s="158" t="e">
        <f t="shared" si="128"/>
        <v>#VALUE!</v>
      </c>
      <c r="H595" s="158" t="e">
        <f t="shared" si="128"/>
        <v>#VALUE!</v>
      </c>
      <c r="I595" s="158" t="e">
        <f t="shared" si="128"/>
        <v>#VALUE!</v>
      </c>
      <c r="J595" s="158" t="e">
        <f t="shared" si="128"/>
        <v>#VALUE!</v>
      </c>
      <c r="K595" s="158" t="e">
        <f t="shared" si="128"/>
        <v>#VALUE!</v>
      </c>
      <c r="L595" s="158" t="e">
        <f t="shared" si="128"/>
        <v>#VALUE!</v>
      </c>
      <c r="M595" s="158" t="e">
        <f t="shared" si="128"/>
        <v>#VALUE!</v>
      </c>
      <c r="N595" s="158" t="e">
        <f t="shared" si="128"/>
        <v>#VALUE!</v>
      </c>
      <c r="O595" s="158" t="e">
        <f>O551/O401</f>
        <v>#VALUE!</v>
      </c>
      <c r="P595" s="6"/>
      <c r="Q595" s="89" t="s">
        <v>37</v>
      </c>
    </row>
    <row r="596" spans="2:17" x14ac:dyDescent="0.3">
      <c r="B596" s="29" t="e">
        <f t="shared" ref="B596:N596" si="129">B551/B438</f>
        <v>#VALUE!</v>
      </c>
      <c r="C596" s="29" t="e">
        <f t="shared" si="129"/>
        <v>#VALUE!</v>
      </c>
      <c r="D596" s="29" t="e">
        <f t="shared" si="129"/>
        <v>#VALUE!</v>
      </c>
      <c r="E596" s="29" t="e">
        <f t="shared" si="129"/>
        <v>#VALUE!</v>
      </c>
      <c r="F596" s="29" t="e">
        <f t="shared" si="129"/>
        <v>#VALUE!</v>
      </c>
      <c r="G596" s="29" t="e">
        <f t="shared" si="129"/>
        <v>#VALUE!</v>
      </c>
      <c r="H596" s="29" t="e">
        <f t="shared" si="129"/>
        <v>#VALUE!</v>
      </c>
      <c r="I596" s="29" t="e">
        <f t="shared" si="129"/>
        <v>#VALUE!</v>
      </c>
      <c r="J596" s="29" t="e">
        <f t="shared" si="129"/>
        <v>#VALUE!</v>
      </c>
      <c r="K596" s="29" t="e">
        <f t="shared" si="129"/>
        <v>#VALUE!</v>
      </c>
      <c r="L596" s="29" t="e">
        <f t="shared" si="129"/>
        <v>#VALUE!</v>
      </c>
      <c r="M596" s="29" t="e">
        <f t="shared" si="129"/>
        <v>#VALUE!</v>
      </c>
      <c r="N596" s="29" t="e">
        <f t="shared" si="129"/>
        <v>#VALUE!</v>
      </c>
      <c r="O596" s="29" t="e">
        <f>O551/O438</f>
        <v>#VALUE!</v>
      </c>
      <c r="P596" s="6"/>
      <c r="Q596" s="89" t="s">
        <v>39</v>
      </c>
    </row>
    <row r="597" spans="2:17" x14ac:dyDescent="0.3">
      <c r="B597" s="210" t="s">
        <v>890</v>
      </c>
      <c r="C597" s="210"/>
      <c r="D597" s="210"/>
      <c r="E597" s="210"/>
      <c r="F597" s="210"/>
      <c r="G597" s="210"/>
      <c r="H597" s="210"/>
      <c r="I597" s="210"/>
      <c r="J597" s="210"/>
      <c r="K597" s="210"/>
      <c r="L597" s="210"/>
      <c r="M597" s="210"/>
      <c r="N597" s="210"/>
      <c r="O597" s="210"/>
      <c r="P597" s="28"/>
      <c r="Q597" s="89"/>
    </row>
    <row r="598" spans="2:17" x14ac:dyDescent="0.3">
      <c r="B598" s="159" t="e">
        <f t="shared" ref="B598:N598" si="130">B419/B438</f>
        <v>#VALUE!</v>
      </c>
      <c r="C598" s="159" t="e">
        <f t="shared" si="130"/>
        <v>#VALUE!</v>
      </c>
      <c r="D598" s="159" t="e">
        <f t="shared" si="130"/>
        <v>#VALUE!</v>
      </c>
      <c r="E598" s="159" t="e">
        <f t="shared" si="130"/>
        <v>#VALUE!</v>
      </c>
      <c r="F598" s="159" t="e">
        <f t="shared" si="130"/>
        <v>#VALUE!</v>
      </c>
      <c r="G598" s="159" t="e">
        <f t="shared" si="130"/>
        <v>#VALUE!</v>
      </c>
      <c r="H598" s="159" t="e">
        <f t="shared" si="130"/>
        <v>#VALUE!</v>
      </c>
      <c r="I598" s="159" t="e">
        <f t="shared" si="130"/>
        <v>#VALUE!</v>
      </c>
      <c r="J598" s="159" t="e">
        <f t="shared" si="130"/>
        <v>#VALUE!</v>
      </c>
      <c r="K598" s="159" t="e">
        <f t="shared" si="130"/>
        <v>#VALUE!</v>
      </c>
      <c r="L598" s="159" t="e">
        <f t="shared" si="130"/>
        <v>#VALUE!</v>
      </c>
      <c r="M598" s="159" t="e">
        <f t="shared" si="130"/>
        <v>#VALUE!</v>
      </c>
      <c r="N598" s="159" t="e">
        <f t="shared" si="130"/>
        <v>#VALUE!</v>
      </c>
      <c r="O598" s="159" t="e">
        <f>O419/O438</f>
        <v>#VALUE!</v>
      </c>
      <c r="P598" s="6"/>
      <c r="Q598" s="89" t="s">
        <v>40</v>
      </c>
    </row>
    <row r="599" spans="2:17" x14ac:dyDescent="0.3">
      <c r="B599" s="13" t="e">
        <f t="shared" ref="B599:N599" si="131">B419/B551</f>
        <v>#VALUE!</v>
      </c>
      <c r="C599" s="13" t="e">
        <f t="shared" si="131"/>
        <v>#VALUE!</v>
      </c>
      <c r="D599" s="13" t="e">
        <f t="shared" si="131"/>
        <v>#VALUE!</v>
      </c>
      <c r="E599" s="13" t="e">
        <f t="shared" si="131"/>
        <v>#VALUE!</v>
      </c>
      <c r="F599" s="13" t="e">
        <f t="shared" si="131"/>
        <v>#VALUE!</v>
      </c>
      <c r="G599" s="13" t="e">
        <f t="shared" si="131"/>
        <v>#VALUE!</v>
      </c>
      <c r="H599" s="13" t="e">
        <f t="shared" si="131"/>
        <v>#VALUE!</v>
      </c>
      <c r="I599" s="13" t="e">
        <f t="shared" si="131"/>
        <v>#VALUE!</v>
      </c>
      <c r="J599" s="13" t="e">
        <f t="shared" si="131"/>
        <v>#VALUE!</v>
      </c>
      <c r="K599" s="13" t="e">
        <f t="shared" si="131"/>
        <v>#VALUE!</v>
      </c>
      <c r="L599" s="13" t="e">
        <f t="shared" si="131"/>
        <v>#VALUE!</v>
      </c>
      <c r="M599" s="13" t="e">
        <f t="shared" si="131"/>
        <v>#VALUE!</v>
      </c>
      <c r="N599" s="13" t="e">
        <f t="shared" si="131"/>
        <v>#VALUE!</v>
      </c>
      <c r="O599" s="13" t="e">
        <f>O419/O551</f>
        <v>#VALUE!</v>
      </c>
      <c r="P599" s="6"/>
      <c r="Q599" s="89" t="s">
        <v>41</v>
      </c>
    </row>
    <row r="600" spans="2:17" x14ac:dyDescent="0.3">
      <c r="B600" s="210" t="s">
        <v>42</v>
      </c>
      <c r="C600" s="210"/>
      <c r="D600" s="210"/>
      <c r="E600" s="210"/>
      <c r="F600" s="210"/>
      <c r="G600" s="210"/>
      <c r="H600" s="210"/>
      <c r="I600" s="210"/>
      <c r="J600" s="210"/>
      <c r="K600" s="210"/>
      <c r="L600" s="210"/>
      <c r="M600" s="210"/>
      <c r="N600" s="210"/>
      <c r="O600" s="210"/>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132">B438/B601</f>
        <v>#VALUE!</v>
      </c>
      <c r="C602" s="13" t="e">
        <f t="shared" si="132"/>
        <v>#VALUE!</v>
      </c>
      <c r="D602" s="13" t="e">
        <f t="shared" si="132"/>
        <v>#VALUE!</v>
      </c>
      <c r="E602" s="13" t="e">
        <f t="shared" si="132"/>
        <v>#VALUE!</v>
      </c>
      <c r="F602" s="13" t="e">
        <f t="shared" si="132"/>
        <v>#VALUE!</v>
      </c>
      <c r="G602" s="13" t="e">
        <f t="shared" si="132"/>
        <v>#VALUE!</v>
      </c>
      <c r="H602" s="13" t="e">
        <f t="shared" si="132"/>
        <v>#VALUE!</v>
      </c>
      <c r="I602" s="13" t="e">
        <f t="shared" si="132"/>
        <v>#VALUE!</v>
      </c>
      <c r="J602" s="13" t="e">
        <f t="shared" si="132"/>
        <v>#VALUE!</v>
      </c>
      <c r="K602" s="13" t="e">
        <f t="shared" si="132"/>
        <v>#VALUE!</v>
      </c>
      <c r="L602" s="13" t="e">
        <f t="shared" si="132"/>
        <v>#VALUE!</v>
      </c>
      <c r="M602" s="13" t="e">
        <f t="shared" si="132"/>
        <v>#VALUE!</v>
      </c>
      <c r="N602" s="13" t="e">
        <f t="shared" si="132"/>
        <v>#VALUE!</v>
      </c>
      <c r="O602" s="13" t="e">
        <f t="shared" si="132"/>
        <v>#VALUE!</v>
      </c>
      <c r="P602" s="6"/>
      <c r="Q602" s="90" t="s">
        <v>44</v>
      </c>
    </row>
    <row r="603" spans="2:17" x14ac:dyDescent="0.3">
      <c r="B603" s="13" t="e">
        <f t="shared" ref="B603:O603" si="133">B551/B601</f>
        <v>#DIV/0!</v>
      </c>
      <c r="C603" s="13" t="e">
        <f t="shared" si="133"/>
        <v>#DIV/0!</v>
      </c>
      <c r="D603" s="13" t="e">
        <f t="shared" si="133"/>
        <v>#DIV/0!</v>
      </c>
      <c r="E603" s="13" t="e">
        <f t="shared" si="133"/>
        <v>#DIV/0!</v>
      </c>
      <c r="F603" s="13" t="e">
        <f t="shared" si="133"/>
        <v>#DIV/0!</v>
      </c>
      <c r="G603" s="13" t="e">
        <f t="shared" si="133"/>
        <v>#DIV/0!</v>
      </c>
      <c r="H603" s="13" t="e">
        <f t="shared" si="133"/>
        <v>#DIV/0!</v>
      </c>
      <c r="I603" s="13" t="e">
        <f t="shared" si="133"/>
        <v>#DIV/0!</v>
      </c>
      <c r="J603" s="13" t="e">
        <f t="shared" si="133"/>
        <v>#DIV/0!</v>
      </c>
      <c r="K603" s="13" t="e">
        <f t="shared" si="133"/>
        <v>#DIV/0!</v>
      </c>
      <c r="L603" s="13" t="e">
        <f t="shared" si="133"/>
        <v>#DIV/0!</v>
      </c>
      <c r="M603" s="13" t="e">
        <f t="shared" si="133"/>
        <v>#DIV/0!</v>
      </c>
      <c r="N603" s="13" t="e">
        <f t="shared" si="133"/>
        <v>#VALUE!</v>
      </c>
      <c r="O603" s="13" t="e">
        <f t="shared" si="133"/>
        <v>#VALUE!</v>
      </c>
      <c r="P603" s="6"/>
      <c r="Q603" s="89" t="s">
        <v>45</v>
      </c>
    </row>
    <row r="604" spans="2:17" x14ac:dyDescent="0.3">
      <c r="B604" s="91"/>
      <c r="C604" s="91" t="e">
        <f t="shared" ref="C604:M604" si="134">+C603/B603-1</f>
        <v>#DIV/0!</v>
      </c>
      <c r="D604" s="92" t="e">
        <f t="shared" si="134"/>
        <v>#DIV/0!</v>
      </c>
      <c r="E604" s="91" t="e">
        <f t="shared" si="134"/>
        <v>#DIV/0!</v>
      </c>
      <c r="F604" s="92" t="e">
        <f t="shared" si="134"/>
        <v>#DIV/0!</v>
      </c>
      <c r="G604" s="91" t="e">
        <f t="shared" si="134"/>
        <v>#DIV/0!</v>
      </c>
      <c r="H604" s="92" t="e">
        <f t="shared" si="134"/>
        <v>#DIV/0!</v>
      </c>
      <c r="I604" s="91" t="e">
        <f t="shared" si="134"/>
        <v>#DIV/0!</v>
      </c>
      <c r="J604" s="92" t="e">
        <f t="shared" si="134"/>
        <v>#DIV/0!</v>
      </c>
      <c r="K604" s="91" t="e">
        <f t="shared" si="134"/>
        <v>#DIV/0!</v>
      </c>
      <c r="L604" s="92" t="e">
        <f t="shared" si="134"/>
        <v>#DIV/0!</v>
      </c>
      <c r="M604" s="91" t="e">
        <f t="shared" si="134"/>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135">+B605/B614</f>
        <v>#DIV/0!</v>
      </c>
      <c r="C606" s="91" t="e">
        <f t="shared" si="135"/>
        <v>#DIV/0!</v>
      </c>
      <c r="D606" s="92" t="e">
        <f t="shared" si="135"/>
        <v>#DIV/0!</v>
      </c>
      <c r="E606" s="91" t="e">
        <f t="shared" si="135"/>
        <v>#DIV/0!</v>
      </c>
      <c r="F606" s="92" t="e">
        <f t="shared" si="135"/>
        <v>#DIV/0!</v>
      </c>
      <c r="G606" s="91" t="e">
        <f t="shared" si="135"/>
        <v>#DIV/0!</v>
      </c>
      <c r="H606" s="92" t="e">
        <f t="shared" si="135"/>
        <v>#DIV/0!</v>
      </c>
      <c r="I606" s="91" t="e">
        <f t="shared" si="135"/>
        <v>#DIV/0!</v>
      </c>
      <c r="J606" s="92" t="e">
        <f t="shared" si="135"/>
        <v>#DIV/0!</v>
      </c>
      <c r="K606" s="91" t="e">
        <f t="shared" si="135"/>
        <v>#DIV/0!</v>
      </c>
      <c r="L606" s="92" t="e">
        <f t="shared" si="135"/>
        <v>#DIV/0!</v>
      </c>
      <c r="M606" s="91" t="e">
        <f t="shared" si="135"/>
        <v>#DIV/0!</v>
      </c>
      <c r="N606" s="93" t="e">
        <f t="shared" si="135"/>
        <v>#DIV/0!</v>
      </c>
      <c r="O606" s="93" t="e">
        <f t="shared" si="135"/>
        <v>#N/A</v>
      </c>
      <c r="P606" s="6"/>
      <c r="Q606" s="94" t="s">
        <v>48</v>
      </c>
    </row>
    <row r="607" spans="2:17" x14ac:dyDescent="0.3">
      <c r="B607" s="95" t="e">
        <f t="shared" ref="B607:M607" si="136">+B605/B603</f>
        <v>#DIV/0!</v>
      </c>
      <c r="C607" s="95" t="e">
        <f t="shared" si="136"/>
        <v>#DIV/0!</v>
      </c>
      <c r="D607" s="96" t="e">
        <f t="shared" si="136"/>
        <v>#DIV/0!</v>
      </c>
      <c r="E607" s="95" t="e">
        <f t="shared" si="136"/>
        <v>#DIV/0!</v>
      </c>
      <c r="F607" s="96" t="e">
        <f t="shared" si="136"/>
        <v>#DIV/0!</v>
      </c>
      <c r="G607" s="95" t="e">
        <f t="shared" si="136"/>
        <v>#DIV/0!</v>
      </c>
      <c r="H607" s="96" t="e">
        <f t="shared" si="136"/>
        <v>#DIV/0!</v>
      </c>
      <c r="I607" s="95" t="e">
        <f t="shared" si="136"/>
        <v>#DIV/0!</v>
      </c>
      <c r="J607" s="96" t="e">
        <f t="shared" si="136"/>
        <v>#DIV/0!</v>
      </c>
      <c r="K607" s="95" t="e">
        <f t="shared" si="136"/>
        <v>#DIV/0!</v>
      </c>
      <c r="L607" s="96" t="e">
        <f t="shared" si="136"/>
        <v>#DIV/0!</v>
      </c>
      <c r="M607" s="95" t="e">
        <f t="shared" si="136"/>
        <v>#DIV/0!</v>
      </c>
      <c r="N607" s="97" t="e">
        <f>+N605/N603</f>
        <v>#VALUE!</v>
      </c>
      <c r="O607" s="97" t="e">
        <f>+O605/O603</f>
        <v>#VALUE!</v>
      </c>
      <c r="P607" s="28"/>
      <c r="Q607" s="98" t="s">
        <v>49</v>
      </c>
    </row>
    <row r="608" spans="2:17" x14ac:dyDescent="0.3">
      <c r="B608" s="16">
        <f t="shared" ref="B608:O608" si="137">+B614*B601</f>
        <v>0</v>
      </c>
      <c r="C608" s="16">
        <f t="shared" si="137"/>
        <v>0</v>
      </c>
      <c r="D608" s="16">
        <f t="shared" si="137"/>
        <v>0</v>
      </c>
      <c r="E608" s="16">
        <f t="shared" si="137"/>
        <v>0</v>
      </c>
      <c r="F608" s="16">
        <f t="shared" si="137"/>
        <v>0</v>
      </c>
      <c r="G608" s="16">
        <f t="shared" si="137"/>
        <v>0</v>
      </c>
      <c r="H608" s="16">
        <f t="shared" si="137"/>
        <v>0</v>
      </c>
      <c r="I608" s="16">
        <f t="shared" si="137"/>
        <v>0</v>
      </c>
      <c r="J608" s="16">
        <f t="shared" si="137"/>
        <v>0</v>
      </c>
      <c r="K608" s="16">
        <f t="shared" si="137"/>
        <v>0</v>
      </c>
      <c r="L608" s="16">
        <f t="shared" si="137"/>
        <v>0</v>
      </c>
      <c r="M608" s="16">
        <f t="shared" si="137"/>
        <v>0</v>
      </c>
      <c r="N608" s="16">
        <f t="shared" si="137"/>
        <v>0</v>
      </c>
      <c r="O608" s="16" t="e">
        <f t="shared" si="137"/>
        <v>#N/A</v>
      </c>
      <c r="P608" s="6"/>
      <c r="Q608" s="89" t="s">
        <v>50</v>
      </c>
    </row>
    <row r="609" spans="1:17" x14ac:dyDescent="0.3">
      <c r="B609" s="32" t="e">
        <f t="shared" ref="B609:O609" si="138">+B614/B$602</f>
        <v>#VALUE!</v>
      </c>
      <c r="C609" s="32" t="e">
        <f t="shared" si="138"/>
        <v>#VALUE!</v>
      </c>
      <c r="D609" s="33" t="e">
        <f t="shared" si="138"/>
        <v>#VALUE!</v>
      </c>
      <c r="E609" s="32" t="e">
        <f t="shared" si="138"/>
        <v>#VALUE!</v>
      </c>
      <c r="F609" s="33" t="e">
        <f t="shared" si="138"/>
        <v>#VALUE!</v>
      </c>
      <c r="G609" s="32" t="e">
        <f t="shared" si="138"/>
        <v>#VALUE!</v>
      </c>
      <c r="H609" s="33" t="e">
        <f t="shared" si="138"/>
        <v>#VALUE!</v>
      </c>
      <c r="I609" s="32" t="e">
        <f t="shared" si="138"/>
        <v>#VALUE!</v>
      </c>
      <c r="J609" s="33" t="e">
        <f t="shared" si="138"/>
        <v>#VALUE!</v>
      </c>
      <c r="K609" s="32" t="e">
        <f t="shared" si="138"/>
        <v>#VALUE!</v>
      </c>
      <c r="L609" s="33" t="e">
        <f t="shared" si="138"/>
        <v>#VALUE!</v>
      </c>
      <c r="M609" s="32" t="e">
        <f t="shared" si="138"/>
        <v>#VALUE!</v>
      </c>
      <c r="N609" s="34" t="e">
        <f t="shared" si="138"/>
        <v>#VALUE!</v>
      </c>
      <c r="O609" s="34" t="e">
        <f t="shared" si="138"/>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39">+B614/B$603</f>
        <v>#DIV/0!</v>
      </c>
      <c r="C610" s="32" t="e">
        <f t="shared" si="139"/>
        <v>#DIV/0!</v>
      </c>
      <c r="D610" s="33" t="e">
        <f t="shared" si="139"/>
        <v>#DIV/0!</v>
      </c>
      <c r="E610" s="32" t="e">
        <f t="shared" si="139"/>
        <v>#DIV/0!</v>
      </c>
      <c r="F610" s="33" t="e">
        <f t="shared" si="139"/>
        <v>#DIV/0!</v>
      </c>
      <c r="G610" s="32" t="e">
        <f t="shared" si="139"/>
        <v>#DIV/0!</v>
      </c>
      <c r="H610" s="33" t="e">
        <f t="shared" si="139"/>
        <v>#DIV/0!</v>
      </c>
      <c r="I610" s="32" t="e">
        <f t="shared" si="139"/>
        <v>#DIV/0!</v>
      </c>
      <c r="J610" s="33" t="e">
        <f t="shared" si="139"/>
        <v>#DIV/0!</v>
      </c>
      <c r="K610" s="32" t="e">
        <f t="shared" si="139"/>
        <v>#DIV/0!</v>
      </c>
      <c r="L610" s="33" t="e">
        <f t="shared" si="139"/>
        <v>#DIV/0!</v>
      </c>
      <c r="M610" s="32" t="e">
        <f t="shared" si="139"/>
        <v>#DIV/0!</v>
      </c>
      <c r="N610" s="34" t="e">
        <f t="shared" si="139"/>
        <v>#VALUE!</v>
      </c>
      <c r="O610" s="34" t="e">
        <f t="shared" si="139"/>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140">B608/B446</f>
        <v>#DIV/0!</v>
      </c>
      <c r="C611" s="32" t="e">
        <f t="shared" si="140"/>
        <v>#DIV/0!</v>
      </c>
      <c r="D611" s="33" t="e">
        <f t="shared" si="140"/>
        <v>#DIV/0!</v>
      </c>
      <c r="E611" s="32" t="e">
        <f t="shared" si="140"/>
        <v>#DIV/0!</v>
      </c>
      <c r="F611" s="33" t="e">
        <f t="shared" si="140"/>
        <v>#DIV/0!</v>
      </c>
      <c r="G611" s="32" t="e">
        <f t="shared" si="140"/>
        <v>#DIV/0!</v>
      </c>
      <c r="H611" s="33" t="e">
        <f t="shared" si="140"/>
        <v>#DIV/0!</v>
      </c>
      <c r="I611" s="32" t="e">
        <f t="shared" si="140"/>
        <v>#DIV/0!</v>
      </c>
      <c r="J611" s="33" t="e">
        <f t="shared" si="140"/>
        <v>#DIV/0!</v>
      </c>
      <c r="K611" s="32" t="e">
        <f t="shared" si="140"/>
        <v>#DIV/0!</v>
      </c>
      <c r="L611" s="33" t="e">
        <f t="shared" si="140"/>
        <v>#DIV/0!</v>
      </c>
      <c r="M611" s="32" t="e">
        <f t="shared" si="140"/>
        <v>#DIV/0!</v>
      </c>
      <c r="N611" s="34" t="e">
        <f t="shared" si="140"/>
        <v>#VALUE!</v>
      </c>
      <c r="O611" s="34" t="e">
        <f t="shared" si="140"/>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2413</v>
      </c>
      <c r="Q614" s="36" t="s">
        <v>57</v>
      </c>
    </row>
    <row r="615" spans="1:17" x14ac:dyDescent="0.3">
      <c r="B615" s="180" t="s">
        <v>64</v>
      </c>
      <c r="C615" s="181"/>
      <c r="D615" s="181"/>
      <c r="E615" s="181"/>
      <c r="F615" s="181"/>
      <c r="G615" s="181"/>
      <c r="H615" s="181"/>
      <c r="I615" s="181"/>
      <c r="J615" s="181"/>
      <c r="K615" s="181"/>
      <c r="L615" s="181"/>
      <c r="M615" s="181"/>
      <c r="N615" s="181"/>
      <c r="O615" s="128"/>
      <c r="P615" s="28"/>
      <c r="Q615" s="89"/>
    </row>
    <row r="616" spans="1:17" x14ac:dyDescent="0.3">
      <c r="B616" s="102"/>
      <c r="C616" s="103" t="e">
        <f t="shared" ref="C616:O616" si="141">+C610/C604/100</f>
        <v>#DIV/0!</v>
      </c>
      <c r="D616" s="102" t="e">
        <f t="shared" si="141"/>
        <v>#DIV/0!</v>
      </c>
      <c r="E616" s="103" t="e">
        <f t="shared" si="141"/>
        <v>#DIV/0!</v>
      </c>
      <c r="F616" s="102" t="e">
        <f t="shared" si="141"/>
        <v>#DIV/0!</v>
      </c>
      <c r="G616" s="103" t="e">
        <f t="shared" si="141"/>
        <v>#DIV/0!</v>
      </c>
      <c r="H616" s="102" t="e">
        <f t="shared" si="141"/>
        <v>#DIV/0!</v>
      </c>
      <c r="I616" s="103" t="e">
        <f t="shared" si="141"/>
        <v>#DIV/0!</v>
      </c>
      <c r="J616" s="102" t="e">
        <f t="shared" si="141"/>
        <v>#DIV/0!</v>
      </c>
      <c r="K616" s="103" t="e">
        <f t="shared" si="141"/>
        <v>#DIV/0!</v>
      </c>
      <c r="L616" s="102" t="e">
        <f t="shared" si="141"/>
        <v>#DIV/0!</v>
      </c>
      <c r="M616" s="103" t="e">
        <f t="shared" si="141"/>
        <v>#DIV/0!</v>
      </c>
      <c r="N616" s="104" t="e">
        <f t="shared" si="141"/>
        <v>#VALUE!</v>
      </c>
      <c r="O616" s="104" t="e">
        <f t="shared" si="141"/>
        <v>#N/A</v>
      </c>
      <c r="P616" s="28"/>
      <c r="Q616" s="89" t="s">
        <v>65</v>
      </c>
    </row>
    <row r="617" spans="1:17" x14ac:dyDescent="0.3">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x14ac:dyDescent="0.3">
      <c r="B618" s="48" t="e">
        <f t="shared" ref="B618:O618" si="142">($P609-B609)/$P609</f>
        <v>#VALUE!</v>
      </c>
      <c r="C618" s="49" t="e">
        <f t="shared" si="142"/>
        <v>#VALUE!</v>
      </c>
      <c r="D618" s="48" t="e">
        <f t="shared" si="142"/>
        <v>#VALUE!</v>
      </c>
      <c r="E618" s="49" t="e">
        <f t="shared" si="142"/>
        <v>#VALUE!</v>
      </c>
      <c r="F618" s="48" t="e">
        <f t="shared" si="142"/>
        <v>#VALUE!</v>
      </c>
      <c r="G618" s="49" t="e">
        <f t="shared" si="142"/>
        <v>#VALUE!</v>
      </c>
      <c r="H618" s="48" t="e">
        <f t="shared" si="142"/>
        <v>#VALUE!</v>
      </c>
      <c r="I618" s="49" t="e">
        <f t="shared" si="142"/>
        <v>#VALUE!</v>
      </c>
      <c r="J618" s="48" t="e">
        <f t="shared" si="142"/>
        <v>#VALUE!</v>
      </c>
      <c r="K618" s="49" t="e">
        <f t="shared" si="142"/>
        <v>#VALUE!</v>
      </c>
      <c r="L618" s="48" t="e">
        <f t="shared" si="142"/>
        <v>#VALUE!</v>
      </c>
      <c r="M618" s="49" t="e">
        <f t="shared" si="142"/>
        <v>#VALUE!</v>
      </c>
      <c r="N618" s="50" t="e">
        <f t="shared" si="142"/>
        <v>#VALUE!</v>
      </c>
      <c r="O618" s="50" t="e">
        <f t="shared" si="142"/>
        <v>#VALUE!</v>
      </c>
      <c r="P618" s="31"/>
      <c r="Q618" s="51" t="s">
        <v>67</v>
      </c>
    </row>
    <row r="619" spans="1:17" x14ac:dyDescent="0.3">
      <c r="B619" s="48" t="e">
        <f t="shared" ref="B619:O619" si="143">($P610-B610)/$P610</f>
        <v>#VALUE!</v>
      </c>
      <c r="C619" s="49" t="e">
        <f t="shared" si="143"/>
        <v>#VALUE!</v>
      </c>
      <c r="D619" s="48" t="e">
        <f t="shared" si="143"/>
        <v>#VALUE!</v>
      </c>
      <c r="E619" s="49" t="e">
        <f t="shared" si="143"/>
        <v>#VALUE!</v>
      </c>
      <c r="F619" s="48" t="e">
        <f t="shared" si="143"/>
        <v>#VALUE!</v>
      </c>
      <c r="G619" s="49" t="e">
        <f t="shared" si="143"/>
        <v>#VALUE!</v>
      </c>
      <c r="H619" s="48" t="e">
        <f t="shared" si="143"/>
        <v>#VALUE!</v>
      </c>
      <c r="I619" s="49" t="e">
        <f t="shared" si="143"/>
        <v>#VALUE!</v>
      </c>
      <c r="J619" s="48" t="e">
        <f t="shared" si="143"/>
        <v>#VALUE!</v>
      </c>
      <c r="K619" s="49" t="e">
        <f t="shared" si="143"/>
        <v>#VALUE!</v>
      </c>
      <c r="L619" s="48" t="e">
        <f t="shared" si="143"/>
        <v>#VALUE!</v>
      </c>
      <c r="M619" s="49" t="e">
        <f t="shared" si="143"/>
        <v>#VALUE!</v>
      </c>
      <c r="N619" s="50" t="e">
        <f t="shared" si="143"/>
        <v>#VALUE!</v>
      </c>
      <c r="O619" s="50" t="e">
        <f t="shared" si="143"/>
        <v>#VALUE!</v>
      </c>
      <c r="P619" s="31"/>
      <c r="Q619" s="51" t="s">
        <v>68</v>
      </c>
    </row>
    <row r="620" spans="1:17" x14ac:dyDescent="0.3">
      <c r="B620" s="48" t="e">
        <f t="shared" ref="B620:O620" si="144">($P611-B611)/$P611</f>
        <v>#VALUE!</v>
      </c>
      <c r="C620" s="49" t="e">
        <f t="shared" si="144"/>
        <v>#VALUE!</v>
      </c>
      <c r="D620" s="48" t="e">
        <f t="shared" si="144"/>
        <v>#VALUE!</v>
      </c>
      <c r="E620" s="49" t="e">
        <f t="shared" si="144"/>
        <v>#VALUE!</v>
      </c>
      <c r="F620" s="48" t="e">
        <f t="shared" si="144"/>
        <v>#VALUE!</v>
      </c>
      <c r="G620" s="49" t="e">
        <f t="shared" si="144"/>
        <v>#VALUE!</v>
      </c>
      <c r="H620" s="48" t="e">
        <f t="shared" si="144"/>
        <v>#VALUE!</v>
      </c>
      <c r="I620" s="49" t="e">
        <f t="shared" si="144"/>
        <v>#VALUE!</v>
      </c>
      <c r="J620" s="48" t="e">
        <f t="shared" si="144"/>
        <v>#VALUE!</v>
      </c>
      <c r="K620" s="49" t="e">
        <f t="shared" si="144"/>
        <v>#VALUE!</v>
      </c>
      <c r="L620" s="48" t="e">
        <f t="shared" si="144"/>
        <v>#VALUE!</v>
      </c>
      <c r="M620" s="49" t="e">
        <f t="shared" si="144"/>
        <v>#VALUE!</v>
      </c>
      <c r="N620" s="50" t="e">
        <f t="shared" si="144"/>
        <v>#VALUE!</v>
      </c>
      <c r="O620" s="50" t="e">
        <f t="shared" si="144"/>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145">AVERAGE(B618:B621)</f>
        <v>#VALUE!</v>
      </c>
      <c r="C622" s="110" t="e">
        <f t="shared" si="145"/>
        <v>#VALUE!</v>
      </c>
      <c r="D622" s="109" t="e">
        <f t="shared" si="145"/>
        <v>#VALUE!</v>
      </c>
      <c r="E622" s="110" t="e">
        <f t="shared" si="145"/>
        <v>#VALUE!</v>
      </c>
      <c r="F622" s="109" t="e">
        <f t="shared" si="145"/>
        <v>#VALUE!</v>
      </c>
      <c r="G622" s="110" t="e">
        <f t="shared" si="145"/>
        <v>#VALUE!</v>
      </c>
      <c r="H622" s="109" t="e">
        <f t="shared" si="145"/>
        <v>#VALUE!</v>
      </c>
      <c r="I622" s="110" t="e">
        <f t="shared" si="145"/>
        <v>#VALUE!</v>
      </c>
      <c r="J622" s="52" t="e">
        <f t="shared" si="145"/>
        <v>#VALUE!</v>
      </c>
      <c r="K622" s="53" t="e">
        <f t="shared" si="145"/>
        <v>#VALUE!</v>
      </c>
      <c r="L622" s="52" t="e">
        <f t="shared" si="145"/>
        <v>#VALUE!</v>
      </c>
      <c r="M622" s="53" t="e">
        <f t="shared" si="145"/>
        <v>#VALUE!</v>
      </c>
      <c r="N622" s="54" t="e">
        <f t="shared" si="145"/>
        <v>#VALUE!</v>
      </c>
      <c r="O622" s="54" t="e">
        <f>AVERAGE(O618:O621)</f>
        <v>#VALUE!</v>
      </c>
      <c r="P622" s="31"/>
      <c r="Q622" s="51" t="s">
        <v>72</v>
      </c>
    </row>
    <row r="623" spans="1:17" x14ac:dyDescent="0.3">
      <c r="B623" s="182" t="s">
        <v>73</v>
      </c>
      <c r="C623" s="183"/>
      <c r="D623" s="183"/>
      <c r="E623" s="183"/>
      <c r="F623" s="183"/>
      <c r="G623" s="183"/>
      <c r="H623" s="183"/>
      <c r="I623" s="183"/>
      <c r="J623" s="183"/>
      <c r="K623" s="183"/>
      <c r="L623" s="183"/>
      <c r="M623" s="183"/>
      <c r="N623" s="183"/>
      <c r="O623" s="129"/>
      <c r="P623" s="28"/>
      <c r="Q623" s="89"/>
    </row>
    <row r="624" spans="1:17" s="3" customFormat="1" ht="14.25" x14ac:dyDescent="0.2">
      <c r="B624" s="55"/>
      <c r="C624" s="56">
        <f>+B$605+B624</f>
        <v>0</v>
      </c>
      <c r="D624" s="56">
        <f t="shared" ref="D624:O624" si="146">+C$605+C624</f>
        <v>0</v>
      </c>
      <c r="E624" s="56">
        <f t="shared" si="146"/>
        <v>0</v>
      </c>
      <c r="F624" s="56">
        <f t="shared" si="146"/>
        <v>0</v>
      </c>
      <c r="G624" s="56">
        <f t="shared" si="146"/>
        <v>0</v>
      </c>
      <c r="H624" s="56">
        <f t="shared" si="146"/>
        <v>0</v>
      </c>
      <c r="I624" s="56">
        <f t="shared" si="146"/>
        <v>0</v>
      </c>
      <c r="J624" s="56">
        <f t="shared" si="146"/>
        <v>0</v>
      </c>
      <c r="K624" s="56">
        <f t="shared" si="146"/>
        <v>0</v>
      </c>
      <c r="L624" s="56">
        <f t="shared" si="146"/>
        <v>0</v>
      </c>
      <c r="M624" s="56">
        <f t="shared" si="146"/>
        <v>0</v>
      </c>
      <c r="N624" s="57">
        <f t="shared" si="146"/>
        <v>0</v>
      </c>
      <c r="O624" s="57">
        <f t="shared" si="146"/>
        <v>0</v>
      </c>
      <c r="P624" s="31"/>
      <c r="Q624" s="36" t="s">
        <v>74</v>
      </c>
    </row>
    <row r="625" spans="1:17" s="3" customFormat="1" ht="14.25" x14ac:dyDescent="0.2">
      <c r="B625" s="58">
        <f>+B$614+B624</f>
        <v>0</v>
      </c>
      <c r="C625" s="59">
        <f t="shared" ref="C625:O625" si="147">+C$614+C624</f>
        <v>0</v>
      </c>
      <c r="D625" s="59">
        <f t="shared" si="147"/>
        <v>0</v>
      </c>
      <c r="E625" s="59">
        <f t="shared" si="147"/>
        <v>0</v>
      </c>
      <c r="F625" s="59">
        <f t="shared" si="147"/>
        <v>0</v>
      </c>
      <c r="G625" s="59">
        <f t="shared" si="147"/>
        <v>0</v>
      </c>
      <c r="H625" s="59">
        <f t="shared" si="147"/>
        <v>0</v>
      </c>
      <c r="I625" s="59">
        <f t="shared" si="147"/>
        <v>0</v>
      </c>
      <c r="J625" s="59">
        <f t="shared" si="147"/>
        <v>0</v>
      </c>
      <c r="K625" s="59">
        <f t="shared" si="147"/>
        <v>0</v>
      </c>
      <c r="L625" s="59">
        <f t="shared" si="147"/>
        <v>0</v>
      </c>
      <c r="M625" s="59">
        <f t="shared" si="147"/>
        <v>0</v>
      </c>
      <c r="N625" s="60">
        <f t="shared" si="147"/>
        <v>0</v>
      </c>
      <c r="O625" s="60" t="e">
        <f t="shared" si="147"/>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148">RATE(D$347-$B$347,,-$B625,D625)</f>
        <v>#NUM!</v>
      </c>
      <c r="E627" s="66" t="e">
        <f t="shared" si="148"/>
        <v>#NUM!</v>
      </c>
      <c r="F627" s="66" t="e">
        <f t="shared" si="148"/>
        <v>#NUM!</v>
      </c>
      <c r="G627" s="66" t="e">
        <f t="shared" si="148"/>
        <v>#NUM!</v>
      </c>
      <c r="H627" s="66" t="e">
        <f t="shared" si="148"/>
        <v>#NUM!</v>
      </c>
      <c r="I627" s="66" t="e">
        <f t="shared" si="148"/>
        <v>#NUM!</v>
      </c>
      <c r="J627" s="66" t="e">
        <f t="shared" si="148"/>
        <v>#NUM!</v>
      </c>
      <c r="K627" s="66" t="e">
        <f t="shared" si="148"/>
        <v>#NUM!</v>
      </c>
      <c r="L627" s="66" t="e">
        <f t="shared" si="148"/>
        <v>#NUM!</v>
      </c>
      <c r="M627" s="66" t="e">
        <f t="shared" si="148"/>
        <v>#NUM!</v>
      </c>
      <c r="N627" s="67" t="e">
        <f t="shared" si="148"/>
        <v>#NUM!</v>
      </c>
      <c r="O627" s="67" t="e">
        <f t="shared" si="148"/>
        <v>#N/A</v>
      </c>
      <c r="P627" s="68"/>
      <c r="Q627" s="69" t="s">
        <v>77</v>
      </c>
    </row>
    <row r="628" spans="1:17" s="3" customFormat="1" ht="14.25" x14ac:dyDescent="0.2">
      <c r="B628" s="55"/>
      <c r="C628" s="56"/>
      <c r="D628" s="56">
        <f t="shared" ref="D628:O628" si="149">+C$605+C628</f>
        <v>0</v>
      </c>
      <c r="E628" s="56">
        <f t="shared" si="149"/>
        <v>0</v>
      </c>
      <c r="F628" s="56">
        <f t="shared" si="149"/>
        <v>0</v>
      </c>
      <c r="G628" s="56">
        <f t="shared" si="149"/>
        <v>0</v>
      </c>
      <c r="H628" s="56">
        <f t="shared" si="149"/>
        <v>0</v>
      </c>
      <c r="I628" s="56">
        <f t="shared" si="149"/>
        <v>0</v>
      </c>
      <c r="J628" s="56">
        <f t="shared" si="149"/>
        <v>0</v>
      </c>
      <c r="K628" s="56">
        <f t="shared" si="149"/>
        <v>0</v>
      </c>
      <c r="L628" s="56">
        <f t="shared" si="149"/>
        <v>0</v>
      </c>
      <c r="M628" s="56">
        <f t="shared" si="149"/>
        <v>0</v>
      </c>
      <c r="N628" s="57">
        <f t="shared" si="149"/>
        <v>0</v>
      </c>
      <c r="O628" s="57">
        <f t="shared" si="149"/>
        <v>0</v>
      </c>
      <c r="P628" s="31"/>
      <c r="Q628" s="36" t="s">
        <v>74</v>
      </c>
    </row>
    <row r="629" spans="1:17" s="3" customFormat="1" ht="14.25" x14ac:dyDescent="0.2">
      <c r="B629" s="58"/>
      <c r="C629" s="59">
        <f t="shared" ref="C629:O629" si="150">+C$614+C628</f>
        <v>0</v>
      </c>
      <c r="D629" s="59">
        <f t="shared" si="150"/>
        <v>0</v>
      </c>
      <c r="E629" s="59">
        <f t="shared" si="150"/>
        <v>0</v>
      </c>
      <c r="F629" s="59">
        <f t="shared" si="150"/>
        <v>0</v>
      </c>
      <c r="G629" s="59">
        <f t="shared" si="150"/>
        <v>0</v>
      </c>
      <c r="H629" s="59">
        <f t="shared" si="150"/>
        <v>0</v>
      </c>
      <c r="I629" s="59">
        <f t="shared" si="150"/>
        <v>0</v>
      </c>
      <c r="J629" s="59">
        <f t="shared" si="150"/>
        <v>0</v>
      </c>
      <c r="K629" s="59">
        <f t="shared" si="150"/>
        <v>0</v>
      </c>
      <c r="L629" s="59">
        <f t="shared" si="150"/>
        <v>0</v>
      </c>
      <c r="M629" s="59">
        <f t="shared" si="150"/>
        <v>0</v>
      </c>
      <c r="N629" s="60">
        <f t="shared" si="150"/>
        <v>0</v>
      </c>
      <c r="O629" s="60" t="e">
        <f t="shared" si="150"/>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151">RATE(E$347-$C$347,,-$C629,E629)</f>
        <v>#NUM!</v>
      </c>
      <c r="F631" s="66" t="e">
        <f t="shared" si="151"/>
        <v>#NUM!</v>
      </c>
      <c r="G631" s="66" t="e">
        <f t="shared" si="151"/>
        <v>#NUM!</v>
      </c>
      <c r="H631" s="66" t="e">
        <f t="shared" si="151"/>
        <v>#NUM!</v>
      </c>
      <c r="I631" s="66" t="e">
        <f t="shared" si="151"/>
        <v>#NUM!</v>
      </c>
      <c r="J631" s="66" t="e">
        <f t="shared" si="151"/>
        <v>#NUM!</v>
      </c>
      <c r="K631" s="66" t="e">
        <f t="shared" si="151"/>
        <v>#NUM!</v>
      </c>
      <c r="L631" s="66" t="e">
        <f t="shared" si="151"/>
        <v>#NUM!</v>
      </c>
      <c r="M631" s="66" t="e">
        <f t="shared" si="151"/>
        <v>#NUM!</v>
      </c>
      <c r="N631" s="67" t="e">
        <f t="shared" si="151"/>
        <v>#NUM!</v>
      </c>
      <c r="O631" s="67" t="e">
        <f t="shared" si="151"/>
        <v>#N/A</v>
      </c>
      <c r="P631" s="68"/>
      <c r="Q631" s="69" t="s">
        <v>77</v>
      </c>
    </row>
    <row r="632" spans="1:17" s="3" customFormat="1" ht="14.25" x14ac:dyDescent="0.2">
      <c r="B632" s="55"/>
      <c r="C632" s="56"/>
      <c r="D632" s="56"/>
      <c r="E632" s="56">
        <f t="shared" ref="E632:O632" si="152">+D$605+D632</f>
        <v>0</v>
      </c>
      <c r="F632" s="56">
        <f t="shared" si="152"/>
        <v>0</v>
      </c>
      <c r="G632" s="56">
        <f t="shared" si="152"/>
        <v>0</v>
      </c>
      <c r="H632" s="56">
        <f t="shared" si="152"/>
        <v>0</v>
      </c>
      <c r="I632" s="56">
        <f t="shared" si="152"/>
        <v>0</v>
      </c>
      <c r="J632" s="56">
        <f t="shared" si="152"/>
        <v>0</v>
      </c>
      <c r="K632" s="56">
        <f t="shared" si="152"/>
        <v>0</v>
      </c>
      <c r="L632" s="56">
        <f t="shared" si="152"/>
        <v>0</v>
      </c>
      <c r="M632" s="56">
        <f t="shared" si="152"/>
        <v>0</v>
      </c>
      <c r="N632" s="57">
        <f t="shared" si="152"/>
        <v>0</v>
      </c>
      <c r="O632" s="57">
        <f t="shared" si="152"/>
        <v>0</v>
      </c>
      <c r="P632" s="31"/>
      <c r="Q632" s="36" t="s">
        <v>74</v>
      </c>
    </row>
    <row r="633" spans="1:17" s="3" customFormat="1" ht="14.25" x14ac:dyDescent="0.2">
      <c r="B633" s="58"/>
      <c r="C633" s="59"/>
      <c r="D633" s="59">
        <f t="shared" ref="D633:O633" si="153">+D$614+D632</f>
        <v>0</v>
      </c>
      <c r="E633" s="59">
        <f t="shared" si="153"/>
        <v>0</v>
      </c>
      <c r="F633" s="59">
        <f t="shared" si="153"/>
        <v>0</v>
      </c>
      <c r="G633" s="59">
        <f t="shared" si="153"/>
        <v>0</v>
      </c>
      <c r="H633" s="59">
        <f t="shared" si="153"/>
        <v>0</v>
      </c>
      <c r="I633" s="59">
        <f t="shared" si="153"/>
        <v>0</v>
      </c>
      <c r="J633" s="59">
        <f t="shared" si="153"/>
        <v>0</v>
      </c>
      <c r="K633" s="59">
        <f t="shared" si="153"/>
        <v>0</v>
      </c>
      <c r="L633" s="59">
        <f t="shared" si="153"/>
        <v>0</v>
      </c>
      <c r="M633" s="59">
        <f t="shared" si="153"/>
        <v>0</v>
      </c>
      <c r="N633" s="60">
        <f t="shared" si="153"/>
        <v>0</v>
      </c>
      <c r="O633" s="60" t="e">
        <f t="shared" si="153"/>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154">RATE(F$347-$D$347,,-$D633,F633)</f>
        <v>#NUM!</v>
      </c>
      <c r="G635" s="66" t="e">
        <f t="shared" si="154"/>
        <v>#NUM!</v>
      </c>
      <c r="H635" s="66" t="e">
        <f t="shared" si="154"/>
        <v>#NUM!</v>
      </c>
      <c r="I635" s="66" t="e">
        <f t="shared" si="154"/>
        <v>#NUM!</v>
      </c>
      <c r="J635" s="66" t="e">
        <f t="shared" si="154"/>
        <v>#NUM!</v>
      </c>
      <c r="K635" s="66" t="e">
        <f t="shared" si="154"/>
        <v>#NUM!</v>
      </c>
      <c r="L635" s="66" t="e">
        <f t="shared" si="154"/>
        <v>#NUM!</v>
      </c>
      <c r="M635" s="66" t="e">
        <f t="shared" si="154"/>
        <v>#NUM!</v>
      </c>
      <c r="N635" s="67" t="e">
        <f t="shared" si="154"/>
        <v>#NUM!</v>
      </c>
      <c r="O635" s="67" t="e">
        <f t="shared" si="154"/>
        <v>#N/A</v>
      </c>
      <c r="P635" s="68"/>
      <c r="Q635" s="69" t="s">
        <v>77</v>
      </c>
    </row>
    <row r="636" spans="1:17" s="3" customFormat="1" ht="14.25" x14ac:dyDescent="0.2">
      <c r="B636" s="55"/>
      <c r="C636" s="56"/>
      <c r="D636" s="56"/>
      <c r="E636" s="56"/>
      <c r="F636" s="56">
        <f t="shared" ref="F636:O636" si="155">+E$605+E636</f>
        <v>0</v>
      </c>
      <c r="G636" s="56">
        <f t="shared" si="155"/>
        <v>0</v>
      </c>
      <c r="H636" s="56">
        <f t="shared" si="155"/>
        <v>0</v>
      </c>
      <c r="I636" s="56">
        <f t="shared" si="155"/>
        <v>0</v>
      </c>
      <c r="J636" s="56">
        <f t="shared" si="155"/>
        <v>0</v>
      </c>
      <c r="K636" s="56">
        <f t="shared" si="155"/>
        <v>0</v>
      </c>
      <c r="L636" s="56">
        <f t="shared" si="155"/>
        <v>0</v>
      </c>
      <c r="M636" s="56">
        <f t="shared" si="155"/>
        <v>0</v>
      </c>
      <c r="N636" s="57">
        <f t="shared" si="155"/>
        <v>0</v>
      </c>
      <c r="O636" s="57">
        <f t="shared" si="155"/>
        <v>0</v>
      </c>
      <c r="P636" s="31"/>
      <c r="Q636" s="36" t="s">
        <v>74</v>
      </c>
    </row>
    <row r="637" spans="1:17" s="3" customFormat="1" ht="14.25" x14ac:dyDescent="0.2">
      <c r="B637" s="58"/>
      <c r="C637" s="59"/>
      <c r="D637" s="59"/>
      <c r="E637" s="59">
        <f t="shared" ref="E637:O637" si="156">+E$614+E636</f>
        <v>0</v>
      </c>
      <c r="F637" s="59">
        <f t="shared" si="156"/>
        <v>0</v>
      </c>
      <c r="G637" s="59">
        <f t="shared" si="156"/>
        <v>0</v>
      </c>
      <c r="H637" s="59">
        <f t="shared" si="156"/>
        <v>0</v>
      </c>
      <c r="I637" s="59">
        <f t="shared" si="156"/>
        <v>0</v>
      </c>
      <c r="J637" s="59">
        <f t="shared" si="156"/>
        <v>0</v>
      </c>
      <c r="K637" s="59">
        <f t="shared" si="156"/>
        <v>0</v>
      </c>
      <c r="L637" s="59">
        <f t="shared" si="156"/>
        <v>0</v>
      </c>
      <c r="M637" s="59">
        <f t="shared" si="156"/>
        <v>0</v>
      </c>
      <c r="N637" s="60">
        <f t="shared" si="156"/>
        <v>0</v>
      </c>
      <c r="O637" s="60" t="e">
        <f t="shared" si="156"/>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157">RATE(G$347-$E$347,,-$E637,G637)</f>
        <v>#NUM!</v>
      </c>
      <c r="H639" s="66" t="e">
        <f t="shared" si="157"/>
        <v>#NUM!</v>
      </c>
      <c r="I639" s="66" t="e">
        <f t="shared" si="157"/>
        <v>#NUM!</v>
      </c>
      <c r="J639" s="66" t="e">
        <f t="shared" si="157"/>
        <v>#NUM!</v>
      </c>
      <c r="K639" s="66" t="e">
        <f t="shared" si="157"/>
        <v>#NUM!</v>
      </c>
      <c r="L639" s="66" t="e">
        <f t="shared" si="157"/>
        <v>#NUM!</v>
      </c>
      <c r="M639" s="66" t="e">
        <f t="shared" si="157"/>
        <v>#NUM!</v>
      </c>
      <c r="N639" s="67" t="e">
        <f t="shared" si="157"/>
        <v>#NUM!</v>
      </c>
      <c r="O639" s="67" t="e">
        <f t="shared" si="157"/>
        <v>#N/A</v>
      </c>
      <c r="P639" s="68"/>
      <c r="Q639" s="69" t="s">
        <v>77</v>
      </c>
    </row>
    <row r="640" spans="1:17" s="3" customFormat="1" ht="14.25" x14ac:dyDescent="0.2">
      <c r="B640" s="55"/>
      <c r="C640" s="56"/>
      <c r="D640" s="56"/>
      <c r="E640" s="56"/>
      <c r="F640" s="56"/>
      <c r="G640" s="56">
        <f t="shared" ref="G640:O640" si="158">+F$605+F640</f>
        <v>0</v>
      </c>
      <c r="H640" s="56">
        <f t="shared" si="158"/>
        <v>0</v>
      </c>
      <c r="I640" s="56">
        <f t="shared" si="158"/>
        <v>0</v>
      </c>
      <c r="J640" s="56">
        <f t="shared" si="158"/>
        <v>0</v>
      </c>
      <c r="K640" s="56">
        <f t="shared" si="158"/>
        <v>0</v>
      </c>
      <c r="L640" s="56">
        <f t="shared" si="158"/>
        <v>0</v>
      </c>
      <c r="M640" s="56">
        <f t="shared" si="158"/>
        <v>0</v>
      </c>
      <c r="N640" s="57">
        <f t="shared" si="158"/>
        <v>0</v>
      </c>
      <c r="O640" s="57">
        <f t="shared" si="158"/>
        <v>0</v>
      </c>
      <c r="P640" s="31"/>
      <c r="Q640" s="36" t="s">
        <v>74</v>
      </c>
    </row>
    <row r="641" spans="1:17" s="3" customFormat="1" ht="14.25" x14ac:dyDescent="0.2">
      <c r="B641" s="58"/>
      <c r="C641" s="59"/>
      <c r="D641" s="59"/>
      <c r="E641" s="59"/>
      <c r="F641" s="59">
        <f t="shared" ref="F641:O641" si="159">+F$614+F640</f>
        <v>0</v>
      </c>
      <c r="G641" s="59">
        <f t="shared" si="159"/>
        <v>0</v>
      </c>
      <c r="H641" s="59">
        <f t="shared" si="159"/>
        <v>0</v>
      </c>
      <c r="I641" s="59">
        <f t="shared" si="159"/>
        <v>0</v>
      </c>
      <c r="J641" s="59">
        <f t="shared" si="159"/>
        <v>0</v>
      </c>
      <c r="K641" s="59">
        <f t="shared" si="159"/>
        <v>0</v>
      </c>
      <c r="L641" s="59">
        <f t="shared" si="159"/>
        <v>0</v>
      </c>
      <c r="M641" s="59">
        <f t="shared" si="159"/>
        <v>0</v>
      </c>
      <c r="N641" s="60">
        <f t="shared" si="159"/>
        <v>0</v>
      </c>
      <c r="O641" s="60" t="e">
        <f t="shared" si="159"/>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160">RATE(H$347-$F$347,,-$F641,H641)</f>
        <v>#NUM!</v>
      </c>
      <c r="I643" s="66" t="e">
        <f t="shared" si="160"/>
        <v>#NUM!</v>
      </c>
      <c r="J643" s="66" t="e">
        <f t="shared" si="160"/>
        <v>#NUM!</v>
      </c>
      <c r="K643" s="66" t="e">
        <f t="shared" si="160"/>
        <v>#NUM!</v>
      </c>
      <c r="L643" s="66" t="e">
        <f t="shared" si="160"/>
        <v>#NUM!</v>
      </c>
      <c r="M643" s="66" t="e">
        <f t="shared" si="160"/>
        <v>#NUM!</v>
      </c>
      <c r="N643" s="67" t="e">
        <f t="shared" si="160"/>
        <v>#NUM!</v>
      </c>
      <c r="O643" s="67" t="e">
        <f t="shared" si="160"/>
        <v>#N/A</v>
      </c>
      <c r="P643" s="68"/>
      <c r="Q643" s="69" t="s">
        <v>77</v>
      </c>
    </row>
    <row r="644" spans="1:17" s="3" customFormat="1" ht="14.25" x14ac:dyDescent="0.2">
      <c r="B644" s="55"/>
      <c r="C644" s="56"/>
      <c r="D644" s="56"/>
      <c r="E644" s="56"/>
      <c r="F644" s="56"/>
      <c r="G644" s="56"/>
      <c r="H644" s="56">
        <f t="shared" ref="H644:O644" si="161">+G$605+G644</f>
        <v>0</v>
      </c>
      <c r="I644" s="56">
        <f t="shared" si="161"/>
        <v>0</v>
      </c>
      <c r="J644" s="56">
        <f t="shared" si="161"/>
        <v>0</v>
      </c>
      <c r="K644" s="56">
        <f t="shared" si="161"/>
        <v>0</v>
      </c>
      <c r="L644" s="56">
        <f t="shared" si="161"/>
        <v>0</v>
      </c>
      <c r="M644" s="56">
        <f t="shared" si="161"/>
        <v>0</v>
      </c>
      <c r="N644" s="57">
        <f t="shared" si="161"/>
        <v>0</v>
      </c>
      <c r="O644" s="57">
        <f t="shared" si="161"/>
        <v>0</v>
      </c>
      <c r="P644" s="31"/>
      <c r="Q644" s="36" t="s">
        <v>74</v>
      </c>
    </row>
    <row r="645" spans="1:17" s="3" customFormat="1" ht="14.25" x14ac:dyDescent="0.2">
      <c r="B645" s="58"/>
      <c r="C645" s="59"/>
      <c r="D645" s="59"/>
      <c r="E645" s="59"/>
      <c r="F645" s="59"/>
      <c r="G645" s="59">
        <f t="shared" ref="G645:O645" si="162">+G$614+G644</f>
        <v>0</v>
      </c>
      <c r="H645" s="59">
        <f t="shared" si="162"/>
        <v>0</v>
      </c>
      <c r="I645" s="59">
        <f t="shared" si="162"/>
        <v>0</v>
      </c>
      <c r="J645" s="59">
        <f t="shared" si="162"/>
        <v>0</v>
      </c>
      <c r="K645" s="59">
        <f t="shared" si="162"/>
        <v>0</v>
      </c>
      <c r="L645" s="59">
        <f t="shared" si="162"/>
        <v>0</v>
      </c>
      <c r="M645" s="59">
        <f t="shared" si="162"/>
        <v>0</v>
      </c>
      <c r="N645" s="60">
        <f t="shared" si="162"/>
        <v>0</v>
      </c>
      <c r="O645" s="60" t="e">
        <f t="shared" si="162"/>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163">RATE(I$347-$G$347,,-$G645,I645)</f>
        <v>#NUM!</v>
      </c>
      <c r="J647" s="66" t="e">
        <f t="shared" si="163"/>
        <v>#NUM!</v>
      </c>
      <c r="K647" s="66" t="e">
        <f t="shared" si="163"/>
        <v>#NUM!</v>
      </c>
      <c r="L647" s="66" t="e">
        <f t="shared" si="163"/>
        <v>#NUM!</v>
      </c>
      <c r="M647" s="66" t="e">
        <f t="shared" si="163"/>
        <v>#NUM!</v>
      </c>
      <c r="N647" s="67" t="e">
        <f t="shared" si="163"/>
        <v>#NUM!</v>
      </c>
      <c r="O647" s="67" t="e">
        <f t="shared" si="163"/>
        <v>#N/A</v>
      </c>
      <c r="P647" s="68"/>
      <c r="Q647" s="69" t="s">
        <v>77</v>
      </c>
    </row>
    <row r="648" spans="1:17" s="3" customFormat="1" ht="14.25" x14ac:dyDescent="0.2">
      <c r="B648" s="55"/>
      <c r="C648" s="56"/>
      <c r="D648" s="56"/>
      <c r="E648" s="56"/>
      <c r="F648" s="56"/>
      <c r="G648" s="56"/>
      <c r="H648" s="56"/>
      <c r="I648" s="56">
        <f t="shared" ref="I648:O648" si="164">+H$605+H648</f>
        <v>0</v>
      </c>
      <c r="J648" s="56">
        <f t="shared" si="164"/>
        <v>0</v>
      </c>
      <c r="K648" s="56">
        <f t="shared" si="164"/>
        <v>0</v>
      </c>
      <c r="L648" s="56">
        <f t="shared" si="164"/>
        <v>0</v>
      </c>
      <c r="M648" s="56">
        <f t="shared" si="164"/>
        <v>0</v>
      </c>
      <c r="N648" s="57">
        <f t="shared" si="164"/>
        <v>0</v>
      </c>
      <c r="O648" s="57">
        <f t="shared" si="164"/>
        <v>0</v>
      </c>
      <c r="P648" s="31"/>
      <c r="Q648" s="36" t="s">
        <v>74</v>
      </c>
    </row>
    <row r="649" spans="1:17" s="3" customFormat="1" ht="14.25" x14ac:dyDescent="0.2">
      <c r="B649" s="58"/>
      <c r="C649" s="59"/>
      <c r="D649" s="59"/>
      <c r="E649" s="59"/>
      <c r="F649" s="59"/>
      <c r="G649" s="59"/>
      <c r="H649" s="59">
        <f t="shared" ref="H649:O649" si="165">+H$614+H648</f>
        <v>0</v>
      </c>
      <c r="I649" s="59">
        <f t="shared" si="165"/>
        <v>0</v>
      </c>
      <c r="J649" s="59">
        <f t="shared" si="165"/>
        <v>0</v>
      </c>
      <c r="K649" s="59">
        <f t="shared" si="165"/>
        <v>0</v>
      </c>
      <c r="L649" s="59">
        <f t="shared" si="165"/>
        <v>0</v>
      </c>
      <c r="M649" s="59">
        <f t="shared" si="165"/>
        <v>0</v>
      </c>
      <c r="N649" s="60">
        <f t="shared" si="165"/>
        <v>0</v>
      </c>
      <c r="O649" s="60" t="e">
        <f t="shared" si="165"/>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166">RATE(I$347-$H$347,,-$H649,I649)</f>
        <v>#NUM!</v>
      </c>
      <c r="J651" s="66" t="e">
        <f t="shared" si="166"/>
        <v>#NUM!</v>
      </c>
      <c r="K651" s="66" t="e">
        <f t="shared" si="166"/>
        <v>#NUM!</v>
      </c>
      <c r="L651" s="66" t="e">
        <f t="shared" si="166"/>
        <v>#NUM!</v>
      </c>
      <c r="M651" s="66" t="e">
        <f t="shared" si="166"/>
        <v>#NUM!</v>
      </c>
      <c r="N651" s="67" t="e">
        <f t="shared" si="166"/>
        <v>#NUM!</v>
      </c>
      <c r="O651" s="67" t="e">
        <f t="shared" si="166"/>
        <v>#N/A</v>
      </c>
      <c r="P651" s="68"/>
      <c r="Q651" s="69" t="s">
        <v>77</v>
      </c>
    </row>
    <row r="652" spans="1:17" s="3" customFormat="1" ht="14.25" x14ac:dyDescent="0.2">
      <c r="B652" s="55"/>
      <c r="C652" s="56"/>
      <c r="D652" s="56"/>
      <c r="E652" s="56"/>
      <c r="F652" s="56"/>
      <c r="G652" s="56"/>
      <c r="H652" s="56"/>
      <c r="I652" s="56"/>
      <c r="J652" s="56">
        <f t="shared" ref="J652:O652" si="167">+I$605+I652</f>
        <v>0</v>
      </c>
      <c r="K652" s="56">
        <f t="shared" si="167"/>
        <v>0</v>
      </c>
      <c r="L652" s="56">
        <f t="shared" si="167"/>
        <v>0</v>
      </c>
      <c r="M652" s="56">
        <f t="shared" si="167"/>
        <v>0</v>
      </c>
      <c r="N652" s="57">
        <f t="shared" si="167"/>
        <v>0</v>
      </c>
      <c r="O652" s="57">
        <f t="shared" si="167"/>
        <v>0</v>
      </c>
      <c r="P652" s="31"/>
      <c r="Q652" s="36" t="s">
        <v>74</v>
      </c>
    </row>
    <row r="653" spans="1:17" s="3" customFormat="1" ht="14.25" x14ac:dyDescent="0.2">
      <c r="B653" s="58"/>
      <c r="C653" s="59"/>
      <c r="D653" s="59"/>
      <c r="E653" s="59"/>
      <c r="F653" s="59"/>
      <c r="G653" s="59"/>
      <c r="H653" s="59"/>
      <c r="I653" s="59">
        <f t="shared" ref="I653:O653" si="168">+I$614+I652</f>
        <v>0</v>
      </c>
      <c r="J653" s="59">
        <f t="shared" si="168"/>
        <v>0</v>
      </c>
      <c r="K653" s="59">
        <f t="shared" si="168"/>
        <v>0</v>
      </c>
      <c r="L653" s="59">
        <f t="shared" si="168"/>
        <v>0</v>
      </c>
      <c r="M653" s="59">
        <f t="shared" si="168"/>
        <v>0</v>
      </c>
      <c r="N653" s="60">
        <f t="shared" si="168"/>
        <v>0</v>
      </c>
      <c r="O653" s="60" t="e">
        <f t="shared" si="168"/>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169">RATE(J$347-$I$347,,-$I653,J653)</f>
        <v>#NUM!</v>
      </c>
      <c r="K655" s="66" t="e">
        <f t="shared" si="169"/>
        <v>#NUM!</v>
      </c>
      <c r="L655" s="66" t="e">
        <f t="shared" si="169"/>
        <v>#NUM!</v>
      </c>
      <c r="M655" s="66" t="e">
        <f t="shared" si="169"/>
        <v>#NUM!</v>
      </c>
      <c r="N655" s="67" t="e">
        <f t="shared" si="169"/>
        <v>#NUM!</v>
      </c>
      <c r="O655" s="67" t="e">
        <f t="shared" si="169"/>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170">+J$614+J656</f>
        <v>0</v>
      </c>
      <c r="K657" s="59">
        <f t="shared" si="170"/>
        <v>0</v>
      </c>
      <c r="L657" s="59">
        <f t="shared" si="170"/>
        <v>0</v>
      </c>
      <c r="M657" s="59">
        <f t="shared" si="170"/>
        <v>0</v>
      </c>
      <c r="N657" s="60">
        <f t="shared" si="170"/>
        <v>0</v>
      </c>
      <c r="O657" s="60" t="e">
        <f t="shared" si="170"/>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56:M360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fRule type="cellIs" dxfId="10594" priority="1282" operator="lessThan">
      <formula>0</formula>
    </cfRule>
  </conditionalFormatting>
  <conditionalFormatting sqref="P546">
    <cfRule type="cellIs" dxfId="10593" priority="1280" operator="lessThan">
      <formula>0</formula>
    </cfRule>
  </conditionalFormatting>
  <conditionalFormatting sqref="B347:N347">
    <cfRule type="cellIs" dxfId="10592" priority="1279" operator="lessThan">
      <formula>0</formula>
    </cfRule>
  </conditionalFormatting>
  <conditionalFormatting sqref="B347:N347">
    <cfRule type="cellIs" dxfId="10591" priority="1278" operator="lessThan">
      <formula>0</formula>
    </cfRule>
  </conditionalFormatting>
  <conditionalFormatting sqref="Q551">
    <cfRule type="cellIs" dxfId="10590" priority="1270" operator="lessThan">
      <formula>0</formula>
    </cfRule>
  </conditionalFormatting>
  <conditionalFormatting sqref="Q485:Q488">
    <cfRule type="cellIs" dxfId="10589" priority="1277" operator="lessThan">
      <formula>0</formula>
    </cfRule>
  </conditionalFormatting>
  <conditionalFormatting sqref="Q489:Q490">
    <cfRule type="cellIs" dxfId="10588" priority="1276" operator="lessThan">
      <formula>0</formula>
    </cfRule>
  </conditionalFormatting>
  <conditionalFormatting sqref="Q489:Q490">
    <cfRule type="cellIs" dxfId="10587" priority="1275" operator="lessThan">
      <formula>0</formula>
    </cfRule>
  </conditionalFormatting>
  <conditionalFormatting sqref="P547:P550">
    <cfRule type="cellIs" dxfId="10586" priority="1267" operator="lessThan">
      <formula>0</formula>
    </cfRule>
  </conditionalFormatting>
  <conditionalFormatting sqref="Q371">
    <cfRule type="cellIs" dxfId="10585" priority="1235" operator="lessThan">
      <formula>0</formula>
    </cfRule>
  </conditionalFormatting>
  <conditionalFormatting sqref="Q551">
    <cfRule type="cellIs" dxfId="10584" priority="1269" operator="lessThan">
      <formula>0</formula>
    </cfRule>
  </conditionalFormatting>
  <conditionalFormatting sqref="J352:N353 K350:N351">
    <cfRule type="cellIs" dxfId="10583" priority="1262" operator="lessThan">
      <formula>0</formula>
    </cfRule>
  </conditionalFormatting>
  <conditionalFormatting sqref="Q353">
    <cfRule type="cellIs" dxfId="10582" priority="1255" operator="lessThan">
      <formula>0</formula>
    </cfRule>
  </conditionalFormatting>
  <conditionalFormatting sqref="Q450:Q454">
    <cfRule type="cellIs" dxfId="10581" priority="1266" operator="lessThan">
      <formula>0</formula>
    </cfRule>
  </conditionalFormatting>
  <conditionalFormatting sqref="J350">
    <cfRule type="cellIs" dxfId="10580" priority="1261" operator="lessThan">
      <formula>0</formula>
    </cfRule>
  </conditionalFormatting>
  <conditionalFormatting sqref="P348:Q349 Q350:Q352">
    <cfRule type="cellIs" dxfId="10579" priority="1265" operator="lessThan">
      <formula>0</formula>
    </cfRule>
  </conditionalFormatting>
  <conditionalFormatting sqref="B348">
    <cfRule type="cellIs" dxfId="10578" priority="1260" operator="lessThan">
      <formula>0</formula>
    </cfRule>
  </conditionalFormatting>
  <conditionalFormatting sqref="P397:Q397 Q398:Q400">
    <cfRule type="cellIs" dxfId="10577" priority="1205" operator="lessThan">
      <formula>0</formula>
    </cfRule>
  </conditionalFormatting>
  <conditionalFormatting sqref="P348:P349">
    <cfRule type="cellIs" dxfId="10576" priority="1264" operator="lessThan">
      <formula>0</formula>
    </cfRule>
  </conditionalFormatting>
  <conditionalFormatting sqref="P350:P353">
    <cfRule type="cellIs" dxfId="10575" priority="1263" operator="lessThan">
      <formula>0</formula>
    </cfRule>
  </conditionalFormatting>
  <conditionalFormatting sqref="Q401">
    <cfRule type="cellIs" dxfId="10574" priority="1202" operator="lessThan">
      <formula>0</formula>
    </cfRule>
  </conditionalFormatting>
  <conditionalFormatting sqref="Q354">
    <cfRule type="cellIs" dxfId="10573" priority="1258" operator="lessThan">
      <formula>0</formula>
    </cfRule>
  </conditionalFormatting>
  <conditionalFormatting sqref="Q408">
    <cfRule type="cellIs" dxfId="10572" priority="1189" operator="lessThan">
      <formula>0</formula>
    </cfRule>
  </conditionalFormatting>
  <conditionalFormatting sqref="P398:P400">
    <cfRule type="cellIs" dxfId="10571" priority="1203" operator="lessThan">
      <formula>0</formula>
    </cfRule>
  </conditionalFormatting>
  <conditionalFormatting sqref="C356:J356">
    <cfRule type="cellIs" dxfId="10570" priority="1249" operator="lessThan">
      <formula>0</formula>
    </cfRule>
  </conditionalFormatting>
  <conditionalFormatting sqref="H390">
    <cfRule type="cellIs" dxfId="10569" priority="1177" operator="lessThan">
      <formula>0</formula>
    </cfRule>
  </conditionalFormatting>
  <conditionalFormatting sqref="Q401">
    <cfRule type="cellIs" dxfId="10568" priority="1201" operator="lessThan">
      <formula>0</formula>
    </cfRule>
  </conditionalFormatting>
  <conditionalFormatting sqref="B349">
    <cfRule type="cellIs" dxfId="10567" priority="1259" operator="lessThan">
      <formula>0</formula>
    </cfRule>
  </conditionalFormatting>
  <conditionalFormatting sqref="J351">
    <cfRule type="cellIs" dxfId="10566" priority="1256" operator="lessThan">
      <formula>0</formula>
    </cfRule>
  </conditionalFormatting>
  <conditionalFormatting sqref="P354">
    <cfRule type="cellIs" dxfId="10565" priority="1257" operator="lessThan">
      <formula>0</formula>
    </cfRule>
  </conditionalFormatting>
  <conditionalFormatting sqref="P421">
    <cfRule type="cellIs" dxfId="10564" priority="1171" operator="lessThan">
      <formula>0</formula>
    </cfRule>
  </conditionalFormatting>
  <conditionalFormatting sqref="Q353">
    <cfRule type="cellIs" dxfId="10563" priority="1254" operator="lessThan">
      <formula>0</formula>
    </cfRule>
  </conditionalFormatting>
  <conditionalFormatting sqref="P355:Q355 Q356:Q358">
    <cfRule type="cellIs" dxfId="10562" priority="1253" operator="lessThan">
      <formula>0</formula>
    </cfRule>
  </conditionalFormatting>
  <conditionalFormatting sqref="P355">
    <cfRule type="cellIs" dxfId="10561" priority="1252" operator="lessThan">
      <formula>0</formula>
    </cfRule>
  </conditionalFormatting>
  <conditionalFormatting sqref="P356:P359">
    <cfRule type="cellIs" dxfId="10560" priority="1251" operator="lessThan">
      <formula>0</formula>
    </cfRule>
  </conditionalFormatting>
  <conditionalFormatting sqref="I357 K357:N357 C358:M359 K356:M356">
    <cfRule type="cellIs" dxfId="10559" priority="1250" operator="lessThan">
      <formula>0</formula>
    </cfRule>
  </conditionalFormatting>
  <conditionalFormatting sqref="B355">
    <cfRule type="cellIs" dxfId="10558" priority="1247" operator="lessThan">
      <formula>0</formula>
    </cfRule>
  </conditionalFormatting>
  <conditionalFormatting sqref="I356">
    <cfRule type="cellIs" dxfId="10557" priority="1248" operator="lessThan">
      <formula>0</formula>
    </cfRule>
  </conditionalFormatting>
  <conditionalFormatting sqref="Q360">
    <cfRule type="cellIs" dxfId="10556" priority="1246" operator="lessThan">
      <formula>0</formula>
    </cfRule>
  </conditionalFormatting>
  <conditionalFormatting sqref="C357:J357">
    <cfRule type="cellIs" dxfId="10555" priority="1245" operator="lessThan">
      <formula>0</formula>
    </cfRule>
  </conditionalFormatting>
  <conditionalFormatting sqref="Q359">
    <cfRule type="cellIs" dxfId="10554" priority="1244" operator="lessThan">
      <formula>0</formula>
    </cfRule>
  </conditionalFormatting>
  <conditionalFormatting sqref="Q359">
    <cfRule type="cellIs" dxfId="10553" priority="1243" operator="lessThan">
      <formula>0</formula>
    </cfRule>
  </conditionalFormatting>
  <conditionalFormatting sqref="P367:Q367 Q368:Q370">
    <cfRule type="cellIs" dxfId="10552" priority="1242" operator="lessThan">
      <formula>0</formula>
    </cfRule>
  </conditionalFormatting>
  <conditionalFormatting sqref="P367">
    <cfRule type="cellIs" dxfId="10551" priority="1241" operator="lessThan">
      <formula>0</formula>
    </cfRule>
  </conditionalFormatting>
  <conditionalFormatting sqref="J368">
    <cfRule type="cellIs" dxfId="10550" priority="1239" operator="lessThan">
      <formula>0</formula>
    </cfRule>
  </conditionalFormatting>
  <conditionalFormatting sqref="K368:N369 J370:M371">
    <cfRule type="cellIs" dxfId="10549" priority="1240" operator="lessThan">
      <formula>0</formula>
    </cfRule>
  </conditionalFormatting>
  <conditionalFormatting sqref="P379">
    <cfRule type="cellIs" dxfId="10548" priority="1232" operator="lessThan">
      <formula>0</formula>
    </cfRule>
  </conditionalFormatting>
  <conditionalFormatting sqref="Q372">
    <cfRule type="cellIs" dxfId="10547" priority="1237" operator="lessThan">
      <formula>0</formula>
    </cfRule>
  </conditionalFormatting>
  <conditionalFormatting sqref="B367">
    <cfRule type="cellIs" dxfId="10546" priority="1238" operator="lessThan">
      <formula>0</formula>
    </cfRule>
  </conditionalFormatting>
  <conditionalFormatting sqref="P404:P406">
    <cfRule type="cellIs" dxfId="10545" priority="1190" operator="lessThan">
      <formula>0</formula>
    </cfRule>
  </conditionalFormatting>
  <conditionalFormatting sqref="J369">
    <cfRule type="cellIs" dxfId="10544" priority="1236" operator="lessThan">
      <formula>0</formula>
    </cfRule>
  </conditionalFormatting>
  <conditionalFormatting sqref="Q371">
    <cfRule type="cellIs" dxfId="10543" priority="1234" operator="lessThan">
      <formula>0</formula>
    </cfRule>
  </conditionalFormatting>
  <conditionalFormatting sqref="P379:Q379 Q380:Q382">
    <cfRule type="cellIs" dxfId="10542" priority="1233" operator="lessThan">
      <formula>0</formula>
    </cfRule>
  </conditionalFormatting>
  <conditionalFormatting sqref="Q383">
    <cfRule type="cellIs" dxfId="10541" priority="1224" operator="lessThan">
      <formula>0</formula>
    </cfRule>
  </conditionalFormatting>
  <conditionalFormatting sqref="I381 K380:N381 C382:M383">
    <cfRule type="cellIs" dxfId="10540" priority="1231" operator="lessThan">
      <formula>0</formula>
    </cfRule>
  </conditionalFormatting>
  <conditionalFormatting sqref="I380">
    <cfRule type="cellIs" dxfId="10539" priority="1229" operator="lessThan">
      <formula>0</formula>
    </cfRule>
  </conditionalFormatting>
  <conditionalFormatting sqref="C380:J380">
    <cfRule type="cellIs" dxfId="10538" priority="1230" operator="lessThan">
      <formula>0</formula>
    </cfRule>
  </conditionalFormatting>
  <conditionalFormatting sqref="B379">
    <cfRule type="cellIs" dxfId="10537" priority="1228" operator="lessThan">
      <formula>0</formula>
    </cfRule>
  </conditionalFormatting>
  <conditionalFormatting sqref="Q384">
    <cfRule type="cellIs" dxfId="10536" priority="1227" operator="lessThan">
      <formula>0</formula>
    </cfRule>
  </conditionalFormatting>
  <conditionalFormatting sqref="Q429:Q431">
    <cfRule type="cellIs" dxfId="10535" priority="1162" operator="lessThan">
      <formula>0</formula>
    </cfRule>
  </conditionalFormatting>
  <conditionalFormatting sqref="C381:J381">
    <cfRule type="cellIs" dxfId="10534" priority="1226" operator="lessThan">
      <formula>0</formula>
    </cfRule>
  </conditionalFormatting>
  <conditionalFormatting sqref="Q383">
    <cfRule type="cellIs" dxfId="10533" priority="1225" operator="lessThan">
      <formula>0</formula>
    </cfRule>
  </conditionalFormatting>
  <conditionalFormatting sqref="Q389">
    <cfRule type="cellIs" dxfId="10532" priority="1213" operator="lessThan">
      <formula>0</formula>
    </cfRule>
  </conditionalFormatting>
  <conditionalFormatting sqref="P391:Q391 Q392:Q394">
    <cfRule type="cellIs" dxfId="10531" priority="1212" operator="lessThan">
      <formula>0</formula>
    </cfRule>
  </conditionalFormatting>
  <conditionalFormatting sqref="P391">
    <cfRule type="cellIs" dxfId="10530" priority="1211" operator="lessThan">
      <formula>0</formula>
    </cfRule>
  </conditionalFormatting>
  <conditionalFormatting sqref="P392:P394">
    <cfRule type="cellIs" dxfId="10529" priority="1210" operator="lessThan">
      <formula>0</formula>
    </cfRule>
  </conditionalFormatting>
  <conditionalFormatting sqref="Q396">
    <cfRule type="cellIs" dxfId="10528" priority="1208" operator="lessThan">
      <formula>0</formula>
    </cfRule>
  </conditionalFormatting>
  <conditionalFormatting sqref="B391">
    <cfRule type="cellIs" dxfId="10527" priority="1209" operator="lessThan">
      <formula>0</formula>
    </cfRule>
  </conditionalFormatting>
  <conditionalFormatting sqref="Q395">
    <cfRule type="cellIs" dxfId="10526" priority="1207" operator="lessThan">
      <formula>0</formula>
    </cfRule>
  </conditionalFormatting>
  <conditionalFormatting sqref="P385:Q385 Q386:Q388">
    <cfRule type="cellIs" dxfId="10525" priority="1223" operator="lessThan">
      <formula>0</formula>
    </cfRule>
  </conditionalFormatting>
  <conditionalFormatting sqref="P385">
    <cfRule type="cellIs" dxfId="10524" priority="1222" operator="lessThan">
      <formula>0</formula>
    </cfRule>
  </conditionalFormatting>
  <conditionalFormatting sqref="P386:P388">
    <cfRule type="cellIs" dxfId="10523" priority="1221" operator="lessThan">
      <formula>0</formula>
    </cfRule>
  </conditionalFormatting>
  <conditionalFormatting sqref="I387 K386:N387 C388:N388 C389:M389">
    <cfRule type="cellIs" dxfId="10522" priority="1220" operator="lessThan">
      <formula>0</formula>
    </cfRule>
  </conditionalFormatting>
  <conditionalFormatting sqref="Q395">
    <cfRule type="cellIs" dxfId="10521" priority="1206" operator="lessThan">
      <formula>0</formula>
    </cfRule>
  </conditionalFormatting>
  <conditionalFormatting sqref="J372:M372">
    <cfRule type="cellIs" dxfId="10520" priority="1197" operator="lessThan">
      <formula>0</formula>
    </cfRule>
  </conditionalFormatting>
  <conditionalFormatting sqref="C360:M360">
    <cfRule type="cellIs" dxfId="10519" priority="1196" operator="lessThan">
      <formula>0</formula>
    </cfRule>
  </conditionalFormatting>
  <conditionalFormatting sqref="J354:N354">
    <cfRule type="cellIs" dxfId="10518" priority="1195" operator="lessThan">
      <formula>0</formula>
    </cfRule>
  </conditionalFormatting>
  <conditionalFormatting sqref="I386">
    <cfRule type="cellIs" dxfId="10517" priority="1218" operator="lessThan">
      <formula>0</formula>
    </cfRule>
  </conditionalFormatting>
  <conditionalFormatting sqref="C386:J386">
    <cfRule type="cellIs" dxfId="10516" priority="1219" operator="lessThan">
      <formula>0</formula>
    </cfRule>
  </conditionalFormatting>
  <conditionalFormatting sqref="B385">
    <cfRule type="cellIs" dxfId="10515" priority="1217" operator="lessThan">
      <formula>0</formula>
    </cfRule>
  </conditionalFormatting>
  <conditionalFormatting sqref="Q390">
    <cfRule type="cellIs" dxfId="10514" priority="1216" operator="lessThan">
      <formula>0</formula>
    </cfRule>
  </conditionalFormatting>
  <conditionalFormatting sqref="C387:J387">
    <cfRule type="cellIs" dxfId="10513" priority="1215" operator="lessThan">
      <formula>0</formula>
    </cfRule>
  </conditionalFormatting>
  <conditionalFormatting sqref="Q389">
    <cfRule type="cellIs" dxfId="10512" priority="1214" operator="lessThan">
      <formula>0</formula>
    </cfRule>
  </conditionalFormatting>
  <conditionalFormatting sqref="P397">
    <cfRule type="cellIs" dxfId="10511" priority="1204" operator="lessThan">
      <formula>0</formula>
    </cfRule>
  </conditionalFormatting>
  <conditionalFormatting sqref="C396:M396">
    <cfRule type="cellIs" dxfId="10510" priority="1200" operator="lessThan">
      <formula>0</formula>
    </cfRule>
  </conditionalFormatting>
  <conditionalFormatting sqref="C390:M390">
    <cfRule type="cellIs" dxfId="10509" priority="1199" operator="lessThan">
      <formula>0</formula>
    </cfRule>
  </conditionalFormatting>
  <conditionalFormatting sqref="C384:M384">
    <cfRule type="cellIs" dxfId="10508" priority="1198" operator="lessThan">
      <formula>0</formula>
    </cfRule>
  </conditionalFormatting>
  <conditionalFormatting sqref="Q425">
    <cfRule type="cellIs" dxfId="10507" priority="1167" operator="lessThan">
      <formula>0</formula>
    </cfRule>
  </conditionalFormatting>
  <conditionalFormatting sqref="H383">
    <cfRule type="cellIs" dxfId="10506" priority="1174" operator="lessThan">
      <formula>0</formula>
    </cfRule>
  </conditionalFormatting>
  <conditionalFormatting sqref="H359">
    <cfRule type="cellIs" dxfId="10505" priority="1176" operator="lessThan">
      <formula>0</formula>
    </cfRule>
  </conditionalFormatting>
  <conditionalFormatting sqref="H360">
    <cfRule type="cellIs" dxfId="10504" priority="1175" operator="lessThan">
      <formula>0</formula>
    </cfRule>
  </conditionalFormatting>
  <conditionalFormatting sqref="P422:P424">
    <cfRule type="cellIs" dxfId="10503" priority="1170" operator="lessThan">
      <formula>0</formula>
    </cfRule>
  </conditionalFormatting>
  <conditionalFormatting sqref="B427">
    <cfRule type="cellIs" dxfId="10502" priority="1164" operator="lessThan">
      <formula>0</formula>
    </cfRule>
  </conditionalFormatting>
  <conditionalFormatting sqref="B403">
    <cfRule type="cellIs" dxfId="10501" priority="1186" operator="lessThan">
      <formula>0</formula>
    </cfRule>
  </conditionalFormatting>
  <conditionalFormatting sqref="P421:Q421 Q422:Q424">
    <cfRule type="cellIs" dxfId="10500" priority="1172" operator="lessThan">
      <formula>0</formula>
    </cfRule>
  </conditionalFormatting>
  <conditionalFormatting sqref="Q438">
    <cfRule type="cellIs" dxfId="10499" priority="1155" operator="lessThan">
      <formula>0</formula>
    </cfRule>
  </conditionalFormatting>
  <conditionalFormatting sqref="B397">
    <cfRule type="cellIs" dxfId="10498" priority="1194" operator="lessThan">
      <formula>0</formula>
    </cfRule>
  </conditionalFormatting>
  <conditionalFormatting sqref="B402">
    <cfRule type="cellIs" dxfId="10497" priority="1193" operator="lessThan">
      <formula>0</formula>
    </cfRule>
  </conditionalFormatting>
  <conditionalFormatting sqref="Q407">
    <cfRule type="cellIs" dxfId="10496" priority="1187" operator="lessThan">
      <formula>0</formula>
    </cfRule>
  </conditionalFormatting>
  <conditionalFormatting sqref="P403:Q403 Q404:Q406">
    <cfRule type="cellIs" dxfId="10495" priority="1192" operator="lessThan">
      <formula>0</formula>
    </cfRule>
  </conditionalFormatting>
  <conditionalFormatting sqref="P403">
    <cfRule type="cellIs" dxfId="10494" priority="1191" operator="lessThan">
      <formula>0</formula>
    </cfRule>
  </conditionalFormatting>
  <conditionalFormatting sqref="Q407">
    <cfRule type="cellIs" dxfId="10493" priority="1188" operator="lessThan">
      <formula>0</formula>
    </cfRule>
  </conditionalFormatting>
  <conditionalFormatting sqref="B434">
    <cfRule type="cellIs" dxfId="10492" priority="1153" operator="lessThan">
      <formula>0</formula>
    </cfRule>
  </conditionalFormatting>
  <conditionalFormatting sqref="H384">
    <cfRule type="cellIs" dxfId="10491" priority="1173" operator="lessThan">
      <formula>0</formula>
    </cfRule>
  </conditionalFormatting>
  <conditionalFormatting sqref="Q433">
    <cfRule type="cellIs" dxfId="10490" priority="1154" operator="lessThan">
      <formula>0</formula>
    </cfRule>
  </conditionalFormatting>
  <conditionalFormatting sqref="Q556:Q558">
    <cfRule type="cellIs" dxfId="10489" priority="1152" operator="lessThan">
      <formula>0</formula>
    </cfRule>
  </conditionalFormatting>
  <conditionalFormatting sqref="J558:N558 K556:N557 J559:M559">
    <cfRule type="cellIs" dxfId="10488" priority="1150" operator="lessThan">
      <formula>0</formula>
    </cfRule>
  </conditionalFormatting>
  <conditionalFormatting sqref="Q432">
    <cfRule type="cellIs" dxfId="10487" priority="1159" operator="lessThan">
      <formula>0</formula>
    </cfRule>
  </conditionalFormatting>
  <conditionalFormatting sqref="Q435:Q437">
    <cfRule type="cellIs" dxfId="10486" priority="1158" operator="lessThan">
      <formula>0</formula>
    </cfRule>
  </conditionalFormatting>
  <conditionalFormatting sqref="P429:P431">
    <cfRule type="cellIs" dxfId="10485" priority="1161" operator="lessThan">
      <formula>0</formula>
    </cfRule>
  </conditionalFormatting>
  <conditionalFormatting sqref="Q432">
    <cfRule type="cellIs" dxfId="10484" priority="1160" operator="lessThan">
      <formula>0</formula>
    </cfRule>
  </conditionalFormatting>
  <conditionalFormatting sqref="P556:P558">
    <cfRule type="cellIs" dxfId="10483" priority="1151" operator="lessThan">
      <formula>0</formula>
    </cfRule>
  </conditionalFormatting>
  <conditionalFormatting sqref="H396">
    <cfRule type="cellIs" dxfId="10482" priority="1179" operator="lessThan">
      <formula>0</formula>
    </cfRule>
  </conditionalFormatting>
  <conditionalFormatting sqref="Q438">
    <cfRule type="cellIs" dxfId="10481" priority="1156" operator="lessThan">
      <formula>0</formula>
    </cfRule>
  </conditionalFormatting>
  <conditionalFormatting sqref="Q425">
    <cfRule type="cellIs" dxfId="10480" priority="1168" operator="lessThan">
      <formula>0</formula>
    </cfRule>
  </conditionalFormatting>
  <conditionalFormatting sqref="H389">
    <cfRule type="cellIs" dxfId="10479" priority="1178" operator="lessThan">
      <formula>0</formula>
    </cfRule>
  </conditionalFormatting>
  <conditionalFormatting sqref="B428">
    <cfRule type="cellIs" dxfId="10478" priority="1163" operator="lessThan">
      <formula>0</formula>
    </cfRule>
  </conditionalFormatting>
  <conditionalFormatting sqref="Q559">
    <cfRule type="cellIs" dxfId="10477" priority="1147" operator="lessThan">
      <formula>0</formula>
    </cfRule>
  </conditionalFormatting>
  <conditionalFormatting sqref="Q559">
    <cfRule type="cellIs" dxfId="10476" priority="1146" operator="lessThan">
      <formula>0</formula>
    </cfRule>
  </conditionalFormatting>
  <conditionalFormatting sqref="P435:P437">
    <cfRule type="cellIs" dxfId="10475" priority="1157" operator="lessThan">
      <formula>0</formula>
    </cfRule>
  </conditionalFormatting>
  <conditionalFormatting sqref="P427">
    <cfRule type="cellIs" dxfId="10474" priority="1169" operator="lessThan">
      <formula>0</formula>
    </cfRule>
  </conditionalFormatting>
  <conditionalFormatting sqref="Q426:Q427">
    <cfRule type="cellIs" dxfId="10473" priority="1165" operator="lessThan">
      <formula>0</formula>
    </cfRule>
  </conditionalFormatting>
  <conditionalFormatting sqref="J557">
    <cfRule type="cellIs" dxfId="10472" priority="1148" operator="lessThan">
      <formula>0</formula>
    </cfRule>
  </conditionalFormatting>
  <conditionalFormatting sqref="J562:N562 J564:N565 J563:M563">
    <cfRule type="cellIs" dxfId="10471" priority="1140" operator="lessThan">
      <formula>0</formula>
    </cfRule>
  </conditionalFormatting>
  <conditionalFormatting sqref="B421">
    <cfRule type="cellIs" dxfId="10470" priority="1166" operator="lessThan">
      <formula>0</formula>
    </cfRule>
  </conditionalFormatting>
  <conditionalFormatting sqref="Q560">
    <cfRule type="cellIs" dxfId="10469" priority="1145" operator="lessThan">
      <formula>0</formula>
    </cfRule>
  </conditionalFormatting>
  <conditionalFormatting sqref="J563">
    <cfRule type="cellIs" dxfId="10468" priority="1139" operator="lessThan">
      <formula>0</formula>
    </cfRule>
  </conditionalFormatting>
  <conditionalFormatting sqref="Q565">
    <cfRule type="cellIs" dxfId="10467" priority="1138" operator="lessThan">
      <formula>0</formula>
    </cfRule>
  </conditionalFormatting>
  <conditionalFormatting sqref="Q566">
    <cfRule type="cellIs" dxfId="10466" priority="1136" operator="lessThan">
      <formula>0</formula>
    </cfRule>
  </conditionalFormatting>
  <conditionalFormatting sqref="B588">
    <cfRule type="cellIs" dxfId="10465" priority="1100" operator="lessThan">
      <formula>0</formula>
    </cfRule>
  </conditionalFormatting>
  <conditionalFormatting sqref="I580 K579:N580 C581:N582">
    <cfRule type="cellIs" dxfId="10464" priority="1133" operator="lessThan">
      <formula>0</formula>
    </cfRule>
  </conditionalFormatting>
  <conditionalFormatting sqref="C579:N582">
    <cfRule type="cellIs" dxfId="10463" priority="1132" operator="lessThan">
      <formula>0</formula>
    </cfRule>
  </conditionalFormatting>
  <conditionalFormatting sqref="Q582">
    <cfRule type="cellIs" dxfId="10462" priority="1128" operator="lessThan">
      <formula>0</formula>
    </cfRule>
  </conditionalFormatting>
  <conditionalFormatting sqref="I579">
    <cfRule type="cellIs" dxfId="10461" priority="1131" operator="lessThan">
      <formula>0</formula>
    </cfRule>
  </conditionalFormatting>
  <conditionalFormatting sqref="J556:N558 J559:M559">
    <cfRule type="cellIs" dxfId="10460" priority="1149" operator="lessThan">
      <formula>0</formula>
    </cfRule>
  </conditionalFormatting>
  <conditionalFormatting sqref="P562:P565">
    <cfRule type="cellIs" dxfId="10459" priority="1142" operator="lessThan">
      <formula>0</formula>
    </cfRule>
  </conditionalFormatting>
  <conditionalFormatting sqref="J564:N565 K562:N562 K563:M563">
    <cfRule type="cellIs" dxfId="10458" priority="1141" operator="lessThan">
      <formula>0</formula>
    </cfRule>
  </conditionalFormatting>
  <conditionalFormatting sqref="B555">
    <cfRule type="cellIs" dxfId="10457" priority="1144" operator="lessThan">
      <formula>0</formula>
    </cfRule>
  </conditionalFormatting>
  <conditionalFormatting sqref="Q565">
    <cfRule type="cellIs" dxfId="10456" priority="1137" operator="lessThan">
      <formula>0</formula>
    </cfRule>
  </conditionalFormatting>
  <conditionalFormatting sqref="C580:J580">
    <cfRule type="cellIs" dxfId="10455" priority="1130" operator="lessThan">
      <formula>0</formula>
    </cfRule>
  </conditionalFormatting>
  <conditionalFormatting sqref="Q562:Q564">
    <cfRule type="cellIs" dxfId="10454" priority="1143" operator="lessThan">
      <formula>0</formula>
    </cfRule>
  </conditionalFormatting>
  <conditionalFormatting sqref="Q579:Q581">
    <cfRule type="cellIs" dxfId="10453" priority="1135" operator="lessThan">
      <formula>0</formula>
    </cfRule>
  </conditionalFormatting>
  <conditionalFormatting sqref="P579:P582">
    <cfRule type="cellIs" dxfId="10452" priority="1134" operator="lessThan">
      <formula>0</formula>
    </cfRule>
  </conditionalFormatting>
  <conditionalFormatting sqref="Q582">
    <cfRule type="cellIs" dxfId="10451" priority="1129" operator="lessThan">
      <formula>0</formula>
    </cfRule>
  </conditionalFormatting>
  <conditionalFormatting sqref="Q592">
    <cfRule type="cellIs" dxfId="10450" priority="1104" operator="lessThan">
      <formula>0</formula>
    </cfRule>
  </conditionalFormatting>
  <conditionalFormatting sqref="I589">
    <cfRule type="cellIs" dxfId="10449" priority="1107" operator="lessThan">
      <formula>0</formula>
    </cfRule>
  </conditionalFormatting>
  <conditionalFormatting sqref="H580:H582">
    <cfRule type="cellIs" dxfId="10448" priority="1127" operator="lessThan">
      <formula>0</formula>
    </cfRule>
  </conditionalFormatting>
  <conditionalFormatting sqref="H584:H587">
    <cfRule type="cellIs" dxfId="10447" priority="1114" operator="lessThan">
      <formula>0</formula>
    </cfRule>
  </conditionalFormatting>
  <conditionalFormatting sqref="H579">
    <cfRule type="cellIs" dxfId="10446" priority="1125" operator="lessThan">
      <formula>0</formula>
    </cfRule>
  </conditionalFormatting>
  <conditionalFormatting sqref="H579:H582">
    <cfRule type="cellIs" dxfId="10445" priority="1126" operator="lessThan">
      <formula>0</formula>
    </cfRule>
  </conditionalFormatting>
  <conditionalFormatting sqref="B578">
    <cfRule type="cellIs" dxfId="10444" priority="1124" operator="lessThan">
      <formula>0</formula>
    </cfRule>
  </conditionalFormatting>
  <conditionalFormatting sqref="Q587">
    <cfRule type="cellIs" dxfId="10443" priority="1116" operator="lessThan">
      <formula>0</formula>
    </cfRule>
  </conditionalFormatting>
  <conditionalFormatting sqref="I584">
    <cfRule type="cellIs" dxfId="10442" priority="1119" operator="lessThan">
      <formula>0</formula>
    </cfRule>
  </conditionalFormatting>
  <conditionalFormatting sqref="C584:N587">
    <cfRule type="cellIs" dxfId="10441" priority="1120" operator="lessThan">
      <formula>0</formula>
    </cfRule>
  </conditionalFormatting>
  <conditionalFormatting sqref="Q587">
    <cfRule type="cellIs" dxfId="10440" priority="1117" operator="lessThan">
      <formula>0</formula>
    </cfRule>
  </conditionalFormatting>
  <conditionalFormatting sqref="H584">
    <cfRule type="cellIs" dxfId="10439" priority="1113" operator="lessThan">
      <formula>0</formula>
    </cfRule>
  </conditionalFormatting>
  <conditionalFormatting sqref="P584:P587">
    <cfRule type="cellIs" dxfId="10438" priority="1122" operator="lessThan">
      <formula>0</formula>
    </cfRule>
  </conditionalFormatting>
  <conditionalFormatting sqref="C585:J585">
    <cfRule type="cellIs" dxfId="10437" priority="1118" operator="lessThan">
      <formula>0</formula>
    </cfRule>
  </conditionalFormatting>
  <conditionalFormatting sqref="H585:H587">
    <cfRule type="cellIs" dxfId="10436" priority="1115" operator="lessThan">
      <formula>0</formula>
    </cfRule>
  </conditionalFormatting>
  <conditionalFormatting sqref="I585 K584:N585 C586:N587">
    <cfRule type="cellIs" dxfId="10435" priority="1121" operator="lessThan">
      <formula>0</formula>
    </cfRule>
  </conditionalFormatting>
  <conditionalFormatting sqref="Q584:Q586">
    <cfRule type="cellIs" dxfId="10434" priority="1123" operator="lessThan">
      <formula>0</formula>
    </cfRule>
  </conditionalFormatting>
  <conditionalFormatting sqref="B583">
    <cfRule type="cellIs" dxfId="10433" priority="1112" operator="lessThan">
      <formula>0</formula>
    </cfRule>
  </conditionalFormatting>
  <conditionalFormatting sqref="C589:N592">
    <cfRule type="cellIs" dxfId="10432" priority="1108" operator="lessThan">
      <formula>0</formula>
    </cfRule>
  </conditionalFormatting>
  <conditionalFormatting sqref="Q592">
    <cfRule type="cellIs" dxfId="10431" priority="1105" operator="lessThan">
      <formula>0</formula>
    </cfRule>
  </conditionalFormatting>
  <conditionalFormatting sqref="H589">
    <cfRule type="cellIs" dxfId="10430" priority="1101" operator="lessThan">
      <formula>0</formula>
    </cfRule>
  </conditionalFormatting>
  <conditionalFormatting sqref="H589:H592">
    <cfRule type="cellIs" dxfId="10429" priority="1102" operator="lessThan">
      <formula>0</formula>
    </cfRule>
  </conditionalFormatting>
  <conditionalFormatting sqref="P589:P592">
    <cfRule type="cellIs" dxfId="10428" priority="1110" operator="lessThan">
      <formula>0</formula>
    </cfRule>
  </conditionalFormatting>
  <conditionalFormatting sqref="C590:J590">
    <cfRule type="cellIs" dxfId="10427" priority="1106" operator="lessThan">
      <formula>0</formula>
    </cfRule>
  </conditionalFormatting>
  <conditionalFormatting sqref="H590:H592">
    <cfRule type="cellIs" dxfId="10426" priority="1103" operator="lessThan">
      <formula>0</formula>
    </cfRule>
  </conditionalFormatting>
  <conditionalFormatting sqref="I590 K589:N590 C591:N592">
    <cfRule type="cellIs" dxfId="10425" priority="1109" operator="lessThan">
      <formula>0</formula>
    </cfRule>
  </conditionalFormatting>
  <conditionalFormatting sqref="Q589:Q591">
    <cfRule type="cellIs" dxfId="10424" priority="1111" operator="lessThan">
      <formula>0</formula>
    </cfRule>
  </conditionalFormatting>
  <conditionalFormatting sqref="C350:I350">
    <cfRule type="cellIs" dxfId="10423" priority="1097" operator="lessThan">
      <formula>0</formula>
    </cfRule>
  </conditionalFormatting>
  <conditionalFormatting sqref="C352:I353">
    <cfRule type="cellIs" dxfId="10422" priority="1098" operator="lessThan">
      <formula>0</formula>
    </cfRule>
  </conditionalFormatting>
  <conditionalFormatting sqref="P492:Q492">
    <cfRule type="cellIs" dxfId="10421" priority="1081" operator="lessThan">
      <formula>0</formula>
    </cfRule>
  </conditionalFormatting>
  <conditionalFormatting sqref="P485:P488">
    <cfRule type="cellIs" dxfId="10420" priority="1082" operator="lessThan">
      <formula>0</formula>
    </cfRule>
  </conditionalFormatting>
  <conditionalFormatting sqref="Q574:Q576">
    <cfRule type="cellIs" dxfId="10419" priority="1051" operator="lessThan">
      <formula>0</formula>
    </cfRule>
  </conditionalFormatting>
  <conditionalFormatting sqref="B484">
    <cfRule type="cellIs" dxfId="10418" priority="1099" operator="lessThan">
      <formula>0</formula>
    </cfRule>
  </conditionalFormatting>
  <conditionalFormatting sqref="N420">
    <cfRule type="cellIs" dxfId="10417" priority="863" operator="lessThan">
      <formula>0</formula>
    </cfRule>
  </conditionalFormatting>
  <conditionalFormatting sqref="C351:I351">
    <cfRule type="cellIs" dxfId="10416" priority="1096" operator="lessThan">
      <formula>0</formula>
    </cfRule>
  </conditionalFormatting>
  <conditionalFormatting sqref="C354:I354">
    <cfRule type="cellIs" dxfId="10415" priority="1095" operator="lessThan">
      <formula>0</formula>
    </cfRule>
  </conditionalFormatting>
  <conditionalFormatting sqref="C370:I371">
    <cfRule type="cellIs" dxfId="10414" priority="1094" operator="lessThan">
      <formula>0</formula>
    </cfRule>
  </conditionalFormatting>
  <conditionalFormatting sqref="C368:I368">
    <cfRule type="cellIs" dxfId="10413" priority="1093" operator="lessThan">
      <formula>0</formula>
    </cfRule>
  </conditionalFormatting>
  <conditionalFormatting sqref="C369:I369">
    <cfRule type="cellIs" dxfId="10412" priority="1092" operator="lessThan">
      <formula>0</formula>
    </cfRule>
  </conditionalFormatting>
  <conditionalFormatting sqref="C372:I372">
    <cfRule type="cellIs" dxfId="10411" priority="1091" operator="lessThan">
      <formula>0</formula>
    </cfRule>
  </conditionalFormatting>
  <conditionalFormatting sqref="C556:I559">
    <cfRule type="cellIs" dxfId="10410" priority="1089" operator="lessThan">
      <formula>0</formula>
    </cfRule>
  </conditionalFormatting>
  <conditionalFormatting sqref="C557:I557">
    <cfRule type="cellIs" dxfId="10409" priority="1088" operator="lessThan">
      <formula>0</formula>
    </cfRule>
  </conditionalFormatting>
  <conditionalFormatting sqref="C558:I559">
    <cfRule type="cellIs" dxfId="10408" priority="1090" operator="lessThan">
      <formula>0</formula>
    </cfRule>
  </conditionalFormatting>
  <conditionalFormatting sqref="C562:I565">
    <cfRule type="cellIs" dxfId="10407" priority="1086" operator="lessThan">
      <formula>0</formula>
    </cfRule>
  </conditionalFormatting>
  <conditionalFormatting sqref="C563:I563">
    <cfRule type="cellIs" dxfId="10406" priority="1085" operator="lessThan">
      <formula>0</formula>
    </cfRule>
  </conditionalFormatting>
  <conditionalFormatting sqref="C564:I565">
    <cfRule type="cellIs" dxfId="10405" priority="1087" operator="lessThan">
      <formula>0</formula>
    </cfRule>
  </conditionalFormatting>
  <conditionalFormatting sqref="C442:C445">
    <cfRule type="cellIs" dxfId="10404" priority="1084" operator="lessThan">
      <formula>0</formula>
    </cfRule>
  </conditionalFormatting>
  <conditionalFormatting sqref="P450:P453">
    <cfRule type="cellIs" dxfId="10403" priority="1083" operator="lessThan">
      <formula>0</formula>
    </cfRule>
  </conditionalFormatting>
  <conditionalFormatting sqref="Q493:Q496">
    <cfRule type="cellIs" dxfId="10402" priority="1080" operator="lessThan">
      <formula>0</formula>
    </cfRule>
  </conditionalFormatting>
  <conditionalFormatting sqref="Q497:Q498">
    <cfRule type="cellIs" dxfId="10401" priority="1079" operator="lessThan">
      <formula>0</formula>
    </cfRule>
  </conditionalFormatting>
  <conditionalFormatting sqref="Q498">
    <cfRule type="cellIs" dxfId="10400" priority="1078" operator="lessThan">
      <formula>0</formula>
    </cfRule>
  </conditionalFormatting>
  <conditionalFormatting sqref="Q497">
    <cfRule type="cellIs" dxfId="10399" priority="1077" operator="lessThan">
      <formula>0</formula>
    </cfRule>
  </conditionalFormatting>
  <conditionalFormatting sqref="P493:P496">
    <cfRule type="cellIs" dxfId="10398" priority="1076" operator="lessThan">
      <formula>0</formula>
    </cfRule>
  </conditionalFormatting>
  <conditionalFormatting sqref="B492">
    <cfRule type="cellIs" dxfId="10397" priority="1075" operator="lessThan">
      <formula>0</formula>
    </cfRule>
  </conditionalFormatting>
  <conditionalFormatting sqref="C574:N577">
    <cfRule type="cellIs" dxfId="10396" priority="1048" operator="lessThan">
      <formula>0</formula>
    </cfRule>
  </conditionalFormatting>
  <conditionalFormatting sqref="Q577">
    <cfRule type="cellIs" dxfId="10395" priority="1045" operator="lessThan">
      <formula>0</formula>
    </cfRule>
  </conditionalFormatting>
  <conditionalFormatting sqref="H574:H577">
    <cfRule type="cellIs" dxfId="10394" priority="1042" operator="lessThan">
      <formula>0</formula>
    </cfRule>
  </conditionalFormatting>
  <conditionalFormatting sqref="Q491">
    <cfRule type="cellIs" dxfId="10393" priority="1074" operator="lessThan">
      <formula>0</formula>
    </cfRule>
  </conditionalFormatting>
  <conditionalFormatting sqref="Q533:Q536 Q538">
    <cfRule type="cellIs" dxfId="10392" priority="1073" operator="lessThan">
      <formula>0</formula>
    </cfRule>
  </conditionalFormatting>
  <conditionalFormatting sqref="P532">
    <cfRule type="cellIs" dxfId="10391" priority="1072" operator="lessThan">
      <formula>0</formula>
    </cfRule>
  </conditionalFormatting>
  <conditionalFormatting sqref="Q537">
    <cfRule type="cellIs" dxfId="10390" priority="1071" operator="lessThan">
      <formula>0</formula>
    </cfRule>
  </conditionalFormatting>
  <conditionalFormatting sqref="Q537">
    <cfRule type="cellIs" dxfId="10389" priority="1070" operator="lessThan">
      <formula>0</formula>
    </cfRule>
  </conditionalFormatting>
  <conditionalFormatting sqref="P533:P536">
    <cfRule type="cellIs" dxfId="10388" priority="1069" operator="lessThan">
      <formula>0</formula>
    </cfRule>
  </conditionalFormatting>
  <conditionalFormatting sqref="Q545 Q540:Q543">
    <cfRule type="cellIs" dxfId="10387" priority="1067" operator="lessThan">
      <formula>0</formula>
    </cfRule>
  </conditionalFormatting>
  <conditionalFormatting sqref="Q544">
    <cfRule type="cellIs" dxfId="10386" priority="1065" operator="lessThan">
      <formula>0</formula>
    </cfRule>
  </conditionalFormatting>
  <conditionalFormatting sqref="B532">
    <cfRule type="cellIs" dxfId="10385" priority="1068" operator="lessThan">
      <formula>0</formula>
    </cfRule>
  </conditionalFormatting>
  <conditionalFormatting sqref="P539">
    <cfRule type="cellIs" dxfId="10384" priority="1066" operator="lessThan">
      <formula>0</formula>
    </cfRule>
  </conditionalFormatting>
  <conditionalFormatting sqref="P540:P543">
    <cfRule type="cellIs" dxfId="10383" priority="1063" operator="lessThan">
      <formula>0</formula>
    </cfRule>
  </conditionalFormatting>
  <conditionalFormatting sqref="Q544">
    <cfRule type="cellIs" dxfId="10382" priority="1064" operator="lessThan">
      <formula>0</formula>
    </cfRule>
  </conditionalFormatting>
  <conditionalFormatting sqref="P568:P570 P572">
    <cfRule type="cellIs" dxfId="10381" priority="1061" operator="lessThan">
      <formula>0</formula>
    </cfRule>
  </conditionalFormatting>
  <conditionalFormatting sqref="Q568:Q570">
    <cfRule type="cellIs" dxfId="10380" priority="1062" operator="lessThan">
      <formula>0</formula>
    </cfRule>
  </conditionalFormatting>
  <conditionalFormatting sqref="C570:I570">
    <cfRule type="cellIs" dxfId="10379" priority="1054" operator="lessThan">
      <formula>0</formula>
    </cfRule>
  </conditionalFormatting>
  <conditionalFormatting sqref="C568:I570">
    <cfRule type="cellIs" dxfId="10378" priority="1053" operator="lessThan">
      <formula>0</formula>
    </cfRule>
  </conditionalFormatting>
  <conditionalFormatting sqref="B567">
    <cfRule type="cellIs" dxfId="10377" priority="1055" operator="lessThan">
      <formula>0</formula>
    </cfRule>
  </conditionalFormatting>
  <conditionalFormatting sqref="J568:N570">
    <cfRule type="cellIs" dxfId="10376" priority="1059" operator="lessThan">
      <formula>0</formula>
    </cfRule>
  </conditionalFormatting>
  <conditionalFormatting sqref="P574:P577">
    <cfRule type="cellIs" dxfId="10375" priority="1050" operator="lessThan">
      <formula>0</formula>
    </cfRule>
  </conditionalFormatting>
  <conditionalFormatting sqref="Q571:Q572">
    <cfRule type="cellIs" dxfId="10374" priority="1056" operator="lessThan">
      <formula>0</formula>
    </cfRule>
  </conditionalFormatting>
  <conditionalFormatting sqref="C433:M433">
    <cfRule type="cellIs" dxfId="10373" priority="831" operator="lessThan">
      <formula>0</formula>
    </cfRule>
  </conditionalFormatting>
  <conditionalFormatting sqref="Q571:Q572">
    <cfRule type="cellIs" dxfId="10372" priority="1057" operator="lessThan">
      <formula>0</formula>
    </cfRule>
  </conditionalFormatting>
  <conditionalFormatting sqref="J569">
    <cfRule type="cellIs" dxfId="10371" priority="1058" operator="lessThan">
      <formula>0</formula>
    </cfRule>
  </conditionalFormatting>
  <conditionalFormatting sqref="J570:N570 K568:N569">
    <cfRule type="cellIs" dxfId="10370" priority="1060" operator="lessThan">
      <formula>0</formula>
    </cfRule>
  </conditionalFormatting>
  <conditionalFormatting sqref="I575 K574:N575 C576:N577">
    <cfRule type="cellIs" dxfId="10369" priority="1049" operator="lessThan">
      <formula>0</formula>
    </cfRule>
  </conditionalFormatting>
  <conditionalFormatting sqref="N420">
    <cfRule type="cellIs" dxfId="10368" priority="864" operator="lessThan">
      <formula>0</formula>
    </cfRule>
  </conditionalFormatting>
  <conditionalFormatting sqref="B429:N429">
    <cfRule type="cellIs" dxfId="10367" priority="826" operator="lessThan">
      <formula>0</formula>
    </cfRule>
  </conditionalFormatting>
  <conditionalFormatting sqref="C569:I569">
    <cfRule type="cellIs" dxfId="10366" priority="1052" operator="lessThan">
      <formula>0</formula>
    </cfRule>
  </conditionalFormatting>
  <conditionalFormatting sqref="B429:N429">
    <cfRule type="cellIs" dxfId="10365" priority="827" operator="lessThan">
      <formula>0</formula>
    </cfRule>
  </conditionalFormatting>
  <conditionalFormatting sqref="H433">
    <cfRule type="cellIs" dxfId="10364" priority="830" operator="lessThan">
      <formula>0</formula>
    </cfRule>
  </conditionalFormatting>
  <conditionalFormatting sqref="B433">
    <cfRule type="cellIs" dxfId="10363" priority="829" operator="lessThan">
      <formula>0</formula>
    </cfRule>
  </conditionalFormatting>
  <conditionalFormatting sqref="B433">
    <cfRule type="cellIs" dxfId="10362" priority="828" operator="lessThan">
      <formula>0</formula>
    </cfRule>
  </conditionalFormatting>
  <conditionalFormatting sqref="B429:N429">
    <cfRule type="cellIs" dxfId="10361" priority="824" operator="lessThan">
      <formula>0</formula>
    </cfRule>
  </conditionalFormatting>
  <conditionalFormatting sqref="B429:N429">
    <cfRule type="cellIs" dxfId="10360" priority="825" operator="lessThan">
      <formula>0</formula>
    </cfRule>
  </conditionalFormatting>
  <conditionalFormatting sqref="B422:N422">
    <cfRule type="cellIs" dxfId="10359" priority="836" operator="lessThan">
      <formula>0</formula>
    </cfRule>
  </conditionalFormatting>
  <conditionalFormatting sqref="H574">
    <cfRule type="cellIs" dxfId="10358" priority="1041" operator="lessThan">
      <formula>0</formula>
    </cfRule>
  </conditionalFormatting>
  <conditionalFormatting sqref="C433:M433">
    <cfRule type="cellIs" dxfId="10357" priority="832" operator="lessThan">
      <formula>0</formula>
    </cfRule>
  </conditionalFormatting>
  <conditionalFormatting sqref="H575:H577">
    <cfRule type="cellIs" dxfId="10356" priority="1043" operator="lessThan">
      <formula>0</formula>
    </cfRule>
  </conditionalFormatting>
  <conditionalFormatting sqref="Q577">
    <cfRule type="cellIs" dxfId="10355" priority="1044" operator="lessThan">
      <formula>0</formula>
    </cfRule>
  </conditionalFormatting>
  <conditionalFormatting sqref="I574">
    <cfRule type="cellIs" dxfId="10354" priority="1047" operator="lessThan">
      <formula>0</formula>
    </cfRule>
  </conditionalFormatting>
  <conditionalFormatting sqref="H426">
    <cfRule type="cellIs" dxfId="10353" priority="846" operator="lessThan">
      <formula>0</formula>
    </cfRule>
  </conditionalFormatting>
  <conditionalFormatting sqref="C575:J575">
    <cfRule type="cellIs" dxfId="10352" priority="1046" operator="lessThan">
      <formula>0</formula>
    </cfRule>
  </conditionalFormatting>
  <conditionalFormatting sqref="B573">
    <cfRule type="cellIs" dxfId="10351" priority="1040" operator="lessThan">
      <formula>0</formula>
    </cfRule>
  </conditionalFormatting>
  <conditionalFormatting sqref="N425">
    <cfRule type="cellIs" dxfId="10350" priority="835" operator="lessThan">
      <formula>0</formula>
    </cfRule>
  </conditionalFormatting>
  <conditionalFormatting sqref="C426:M426">
    <cfRule type="cellIs" dxfId="10349" priority="847" operator="lessThan">
      <formula>0</formula>
    </cfRule>
  </conditionalFormatting>
  <conditionalFormatting sqref="C426:M426">
    <cfRule type="cellIs" dxfId="10348" priority="848" operator="lessThan">
      <formula>0</formula>
    </cfRule>
  </conditionalFormatting>
  <conditionalFormatting sqref="N426">
    <cfRule type="cellIs" dxfId="10347" priority="834" operator="lessThan">
      <formula>0</formula>
    </cfRule>
  </conditionalFormatting>
  <conditionalFormatting sqref="B429:N429">
    <cfRule type="cellIs" dxfId="10346" priority="822" operator="lessThan">
      <formula>0</formula>
    </cfRule>
  </conditionalFormatting>
  <conditionalFormatting sqref="N426">
    <cfRule type="cellIs" dxfId="10345" priority="833" operator="lessThan">
      <formula>0</formula>
    </cfRule>
  </conditionalFormatting>
  <conditionalFormatting sqref="B429:N429">
    <cfRule type="cellIs" dxfId="10344" priority="823" operator="lessThan">
      <formula>0</formula>
    </cfRule>
  </conditionalFormatting>
  <conditionalFormatting sqref="B561">
    <cfRule type="cellIs" dxfId="10343" priority="1039" operator="lessThan">
      <formula>0</formula>
    </cfRule>
  </conditionalFormatting>
  <conditionalFormatting sqref="B426">
    <cfRule type="cellIs" dxfId="10342" priority="845" operator="lessThan">
      <formula>0</formula>
    </cfRule>
  </conditionalFormatting>
  <conditionalFormatting sqref="N433">
    <cfRule type="cellIs" dxfId="10341" priority="817" operator="lessThan">
      <formula>0</formula>
    </cfRule>
  </conditionalFormatting>
  <conditionalFormatting sqref="B561">
    <cfRule type="cellIs" dxfId="10340" priority="1038" operator="lessThan">
      <formula>0</formula>
    </cfRule>
  </conditionalFormatting>
  <conditionalFormatting sqref="B554">
    <cfRule type="cellIs" dxfId="10339" priority="1036" operator="lessThan">
      <formula>0</formula>
    </cfRule>
  </conditionalFormatting>
  <conditionalFormatting sqref="B554">
    <cfRule type="cellIs" dxfId="10338" priority="1037" operator="lessThan">
      <formula>0</formula>
    </cfRule>
  </conditionalFormatting>
  <conditionalFormatting sqref="B572">
    <cfRule type="cellIs" dxfId="10337" priority="1034" operator="lessThan">
      <formula>0</formula>
    </cfRule>
  </conditionalFormatting>
  <conditionalFormatting sqref="B572">
    <cfRule type="cellIs" dxfId="10336" priority="1035" operator="lessThan">
      <formula>0</formula>
    </cfRule>
  </conditionalFormatting>
  <conditionalFormatting sqref="A1:XFD531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cfRule type="cellIs" dxfId="10335" priority="1033" operator="lessThan">
      <formula>0</formula>
    </cfRule>
  </conditionalFormatting>
  <conditionalFormatting sqref="B600">
    <cfRule type="cellIs" dxfId="10334" priority="1030" operator="lessThan">
      <formula>0</formula>
    </cfRule>
  </conditionalFormatting>
  <conditionalFormatting sqref="B594">
    <cfRule type="cellIs" dxfId="10333" priority="1032" operator="lessThan">
      <formula>0</formula>
    </cfRule>
  </conditionalFormatting>
  <conditionalFormatting sqref="B597">
    <cfRule type="cellIs" dxfId="10332" priority="1031" operator="lessThan">
      <formula>0</formula>
    </cfRule>
  </conditionalFormatting>
  <conditionalFormatting sqref="B615">
    <cfRule type="cellIs" dxfId="10331" priority="1029" operator="lessThan">
      <formula>0</formula>
    </cfRule>
  </conditionalFormatting>
  <conditionalFormatting sqref="B623">
    <cfRule type="cellIs" dxfId="10330" priority="1028" operator="lessThan">
      <formula>0</formula>
    </cfRule>
  </conditionalFormatting>
  <conditionalFormatting sqref="I626:N626 P624:Q627">
    <cfRule type="cellIs" dxfId="10329" priority="1027" operator="lessThan">
      <formula>0</formula>
    </cfRule>
  </conditionalFormatting>
  <conditionalFormatting sqref="P415:Q415 Q416:Q418">
    <cfRule type="cellIs" dxfId="10328" priority="1012" operator="lessThan">
      <formula>0</formula>
    </cfRule>
  </conditionalFormatting>
  <conditionalFormatting sqref="B409">
    <cfRule type="cellIs" dxfId="10327" priority="1013" operator="lessThan">
      <formula>0</formula>
    </cfRule>
  </conditionalFormatting>
  <conditionalFormatting sqref="P416:P418">
    <cfRule type="cellIs" dxfId="10326" priority="1010" operator="lessThan">
      <formula>0</formula>
    </cfRule>
  </conditionalFormatting>
  <conditionalFormatting sqref="P415">
    <cfRule type="cellIs" dxfId="10325" priority="1011" operator="lessThan">
      <formula>0</formula>
    </cfRule>
  </conditionalFormatting>
  <conditionalFormatting sqref="Q419">
    <cfRule type="cellIs" dxfId="10324" priority="1008" operator="lessThan">
      <formula>0</formula>
    </cfRule>
  </conditionalFormatting>
  <conditionalFormatting sqref="Q420">
    <cfRule type="cellIs" dxfId="10323" priority="1009" operator="lessThan">
      <formula>0</formula>
    </cfRule>
  </conditionalFormatting>
  <conditionalFormatting sqref="B415">
    <cfRule type="cellIs" dxfId="10322" priority="1006" operator="lessThan">
      <formula>0</formula>
    </cfRule>
  </conditionalFormatting>
  <conditionalFormatting sqref="Q419">
    <cfRule type="cellIs" dxfId="10321" priority="1007" operator="lessThan">
      <formula>0</formula>
    </cfRule>
  </conditionalFormatting>
  <conditionalFormatting sqref="B435:N435">
    <cfRule type="cellIs" dxfId="10320" priority="810" operator="lessThan">
      <formula>0</formula>
    </cfRule>
  </conditionalFormatting>
  <conditionalFormatting sqref="B435:N435">
    <cfRule type="cellIs" dxfId="10319" priority="811" operator="lessThan">
      <formula>0</formula>
    </cfRule>
  </conditionalFormatting>
  <conditionalFormatting sqref="C606:I606">
    <cfRule type="cellIs" dxfId="10318" priority="1023" operator="lessThan">
      <formula>0</formula>
    </cfRule>
  </conditionalFormatting>
  <conditionalFormatting sqref="C607:I607">
    <cfRule type="cellIs" dxfId="10317" priority="1022" operator="lessThan">
      <formula>0</formula>
    </cfRule>
  </conditionalFormatting>
  <conditionalFormatting sqref="C611:M611">
    <cfRule type="cellIs" dxfId="10316" priority="1021" operator="lessThan">
      <formula>0</formula>
    </cfRule>
  </conditionalFormatting>
  <conditionalFormatting sqref="P604">
    <cfRule type="cellIs" dxfId="10315" priority="1020" operator="lessThan">
      <formula>0</formula>
    </cfRule>
  </conditionalFormatting>
  <conditionalFormatting sqref="P410:P412">
    <cfRule type="cellIs" dxfId="10314" priority="1017" operator="lessThan">
      <formula>0</formula>
    </cfRule>
  </conditionalFormatting>
  <conditionalFormatting sqref="Q413">
    <cfRule type="cellIs" dxfId="10313" priority="1014" operator="lessThan">
      <formula>0</formula>
    </cfRule>
  </conditionalFormatting>
  <conditionalFormatting sqref="Q414">
    <cfRule type="cellIs" dxfId="10312" priority="1016" operator="lessThan">
      <formula>0</formula>
    </cfRule>
  </conditionalFormatting>
  <conditionalFormatting sqref="P409:Q409 Q410:Q412">
    <cfRule type="cellIs" dxfId="10311" priority="1019" operator="lessThan">
      <formula>0</formula>
    </cfRule>
  </conditionalFormatting>
  <conditionalFormatting sqref="P409">
    <cfRule type="cellIs" dxfId="10310" priority="1018" operator="lessThan">
      <formula>0</formula>
    </cfRule>
  </conditionalFormatting>
  <conditionalFormatting sqref="Q413">
    <cfRule type="cellIs" dxfId="10309" priority="1015" operator="lessThan">
      <formula>0</formula>
    </cfRule>
  </conditionalFormatting>
  <conditionalFormatting sqref="B435:N435">
    <cfRule type="cellIs" dxfId="10308" priority="809" operator="lessThan">
      <formula>0</formula>
    </cfRule>
  </conditionalFormatting>
  <conditionalFormatting sqref="B435:N435">
    <cfRule type="cellIs" dxfId="10307" priority="808" operator="lessThan">
      <formula>0</formula>
    </cfRule>
  </conditionalFormatting>
  <conditionalFormatting sqref="B435:N435">
    <cfRule type="cellIs" dxfId="10306" priority="807" operator="lessThan">
      <formula>0</formula>
    </cfRule>
  </conditionalFormatting>
  <conditionalFormatting sqref="B435:N435">
    <cfRule type="cellIs" dxfId="10305" priority="805" operator="lessThan">
      <formula>0</formula>
    </cfRule>
  </conditionalFormatting>
  <conditionalFormatting sqref="B435:N435">
    <cfRule type="cellIs" dxfId="10304" priority="806" operator="lessThan">
      <formula>0</formula>
    </cfRule>
  </conditionalFormatting>
  <conditionalFormatting sqref="N438">
    <cfRule type="cellIs" dxfId="10303" priority="803" operator="lessThan">
      <formula>0</formula>
    </cfRule>
  </conditionalFormatting>
  <conditionalFormatting sqref="B435:N435">
    <cfRule type="cellIs" dxfId="10302" priority="804" operator="lessThan">
      <formula>0</formula>
    </cfRule>
  </conditionalFormatting>
  <conditionalFormatting sqref="N439">
    <cfRule type="cellIs" dxfId="10301" priority="802" operator="lessThan">
      <formula>0</formula>
    </cfRule>
  </conditionalFormatting>
  <conditionalFormatting sqref="N439">
    <cfRule type="cellIs" dxfId="10300" priority="801" operator="lessThan">
      <formula>0</formula>
    </cfRule>
  </conditionalFormatting>
  <conditionalFormatting sqref="D442:N445">
    <cfRule type="cellIs" dxfId="10299" priority="798" operator="lessThan">
      <formula>0</formula>
    </cfRule>
  </conditionalFormatting>
  <conditionalFormatting sqref="B442:B445">
    <cfRule type="cellIs" dxfId="10298" priority="795" operator="lessThan">
      <formula>0</formula>
    </cfRule>
  </conditionalFormatting>
  <conditionalFormatting sqref="B498">
    <cfRule type="cellIs" dxfId="10297" priority="792" operator="lessThan">
      <formula>0</formula>
    </cfRule>
  </conditionalFormatting>
  <conditionalFormatting sqref="C498">
    <cfRule type="cellIs" dxfId="10296" priority="789" operator="lessThan">
      <formula>0</formula>
    </cfRule>
  </conditionalFormatting>
  <conditionalFormatting sqref="P553">
    <cfRule type="cellIs" dxfId="10295" priority="590" operator="lessThan">
      <formula>0</formula>
    </cfRule>
  </conditionalFormatting>
  <conditionalFormatting sqref="N370">
    <cfRule type="cellIs" dxfId="10294" priority="1005" operator="lessThan">
      <formula>0</formula>
    </cfRule>
  </conditionalFormatting>
  <conditionalFormatting sqref="N382">
    <cfRule type="cellIs" dxfId="10293" priority="1004" operator="lessThan">
      <formula>0</formula>
    </cfRule>
  </conditionalFormatting>
  <conditionalFormatting sqref="B354">
    <cfRule type="cellIs" dxfId="10292" priority="970" operator="lessThan">
      <formula>0</formula>
    </cfRule>
  </conditionalFormatting>
  <conditionalFormatting sqref="N358">
    <cfRule type="cellIs" dxfId="10291" priority="1003" operator="lessThan">
      <formula>0</formula>
    </cfRule>
  </conditionalFormatting>
  <conditionalFormatting sqref="B351">
    <cfRule type="cellIs" dxfId="10290" priority="971" operator="lessThan">
      <formula>0</formula>
    </cfRule>
  </conditionalFormatting>
  <conditionalFormatting sqref="B551">
    <cfRule type="cellIs" dxfId="10289" priority="997" operator="lessThan">
      <formula>0</formula>
    </cfRule>
  </conditionalFormatting>
  <conditionalFormatting sqref="B382:B383">
    <cfRule type="cellIs" dxfId="10288" priority="992" operator="lessThan">
      <formula>0</formula>
    </cfRule>
  </conditionalFormatting>
  <conditionalFormatting sqref="B386">
    <cfRule type="cellIs" dxfId="10287" priority="988" operator="lessThan">
      <formula>0</formula>
    </cfRule>
  </conditionalFormatting>
  <conditionalFormatting sqref="C350:M353">
    <cfRule type="cellIs" dxfId="10286" priority="1002" operator="lessThan">
      <formula>0</formula>
    </cfRule>
  </conditionalFormatting>
  <conditionalFormatting sqref="B368">
    <cfRule type="cellIs" dxfId="10285" priority="968" operator="lessThan">
      <formula>0</formula>
    </cfRule>
  </conditionalFormatting>
  <conditionalFormatting sqref="B396 B386:B390 B380:B384 B368:B372 B356:B360 B350:B354">
    <cfRule type="cellIs" dxfId="10284" priority="999" operator="lessThan">
      <formula>0</formula>
    </cfRule>
  </conditionalFormatting>
  <conditionalFormatting sqref="B358:B359">
    <cfRule type="cellIs" dxfId="10283" priority="995" operator="lessThan">
      <formula>0</formula>
    </cfRule>
  </conditionalFormatting>
  <conditionalFormatting sqref="B356">
    <cfRule type="cellIs" dxfId="10282" priority="994" operator="lessThan">
      <formula>0</formula>
    </cfRule>
  </conditionalFormatting>
  <conditionalFormatting sqref="B548:B550">
    <cfRule type="cellIs" dxfId="10281" priority="998" operator="lessThan">
      <formula>0</formula>
    </cfRule>
  </conditionalFormatting>
  <conditionalFormatting sqref="B547">
    <cfRule type="cellIs" dxfId="10280" priority="996" operator="lessThan">
      <formula>0</formula>
    </cfRule>
  </conditionalFormatting>
  <conditionalFormatting sqref="B384">
    <cfRule type="cellIs" dxfId="10279" priority="984" operator="lessThan">
      <formula>0</formula>
    </cfRule>
  </conditionalFormatting>
  <conditionalFormatting sqref="B357">
    <cfRule type="cellIs" dxfId="10278" priority="993" operator="lessThan">
      <formula>0</formula>
    </cfRule>
  </conditionalFormatting>
  <conditionalFormatting sqref="B380">
    <cfRule type="cellIs" dxfId="10277" priority="991" operator="lessThan">
      <formula>0</formula>
    </cfRule>
  </conditionalFormatting>
  <conditionalFormatting sqref="B381">
    <cfRule type="cellIs" dxfId="10276" priority="990" operator="lessThan">
      <formula>0</formula>
    </cfRule>
  </conditionalFormatting>
  <conditionalFormatting sqref="B387">
    <cfRule type="cellIs" dxfId="10275" priority="987" operator="lessThan">
      <formula>0</formula>
    </cfRule>
  </conditionalFormatting>
  <conditionalFormatting sqref="B388:B389">
    <cfRule type="cellIs" dxfId="10274" priority="989" operator="lessThan">
      <formula>0</formula>
    </cfRule>
  </conditionalFormatting>
  <conditionalFormatting sqref="B352:B353">
    <cfRule type="cellIs" dxfId="10273" priority="973" operator="lessThan">
      <formula>0</formula>
    </cfRule>
  </conditionalFormatting>
  <conditionalFormatting sqref="B350">
    <cfRule type="cellIs" dxfId="10272" priority="972" operator="lessThan">
      <formula>0</formula>
    </cfRule>
  </conditionalFormatting>
  <conditionalFormatting sqref="B396">
    <cfRule type="cellIs" dxfId="10271" priority="986" operator="lessThan">
      <formula>0</formula>
    </cfRule>
  </conditionalFormatting>
  <conditionalFormatting sqref="B390">
    <cfRule type="cellIs" dxfId="10270" priority="985" operator="lessThan">
      <formula>0</formula>
    </cfRule>
  </conditionalFormatting>
  <conditionalFormatting sqref="B579:B582">
    <cfRule type="cellIs" dxfId="10269" priority="981" operator="lessThan">
      <formula>0</formula>
    </cfRule>
  </conditionalFormatting>
  <conditionalFormatting sqref="B369">
    <cfRule type="cellIs" dxfId="10268" priority="967" operator="lessThan">
      <formula>0</formula>
    </cfRule>
  </conditionalFormatting>
  <conditionalFormatting sqref="B360">
    <cfRule type="cellIs" dxfId="10267" priority="983" operator="lessThan">
      <formula>0</formula>
    </cfRule>
  </conditionalFormatting>
  <conditionalFormatting sqref="B584:B587">
    <cfRule type="cellIs" dxfId="10266" priority="978" operator="lessThan">
      <formula>0</formula>
    </cfRule>
  </conditionalFormatting>
  <conditionalFormatting sqref="B556:B559">
    <cfRule type="cellIs" dxfId="10265" priority="964" operator="lessThan">
      <formula>0</formula>
    </cfRule>
  </conditionalFormatting>
  <conditionalFormatting sqref="B580">
    <cfRule type="cellIs" dxfId="10264" priority="980" operator="lessThan">
      <formula>0</formula>
    </cfRule>
  </conditionalFormatting>
  <conditionalFormatting sqref="B581:B582">
    <cfRule type="cellIs" dxfId="10263" priority="982" operator="lessThan">
      <formula>0</formula>
    </cfRule>
  </conditionalFormatting>
  <conditionalFormatting sqref="B591:B592">
    <cfRule type="cellIs" dxfId="10262" priority="976" operator="lessThan">
      <formula>0</formula>
    </cfRule>
  </conditionalFormatting>
  <conditionalFormatting sqref="B585">
    <cfRule type="cellIs" dxfId="10261" priority="977" operator="lessThan">
      <formula>0</formula>
    </cfRule>
  </conditionalFormatting>
  <conditionalFormatting sqref="B586:B587">
    <cfRule type="cellIs" dxfId="10260" priority="979" operator="lessThan">
      <formula>0</formula>
    </cfRule>
  </conditionalFormatting>
  <conditionalFormatting sqref="B589:B592">
    <cfRule type="cellIs" dxfId="10259" priority="975" operator="lessThan">
      <formula>0</formula>
    </cfRule>
  </conditionalFormatting>
  <conditionalFormatting sqref="B590">
    <cfRule type="cellIs" dxfId="10258" priority="974" operator="lessThan">
      <formula>0</formula>
    </cfRule>
  </conditionalFormatting>
  <conditionalFormatting sqref="B370:B371">
    <cfRule type="cellIs" dxfId="10257" priority="969" operator="lessThan">
      <formula>0</formula>
    </cfRule>
  </conditionalFormatting>
  <conditionalFormatting sqref="B564:B565">
    <cfRule type="cellIs" dxfId="10256" priority="962" operator="lessThan">
      <formula>0</formula>
    </cfRule>
  </conditionalFormatting>
  <conditionalFormatting sqref="B392:N392">
    <cfRule type="cellIs" dxfId="10255" priority="937" operator="lessThan">
      <formula>0</formula>
    </cfRule>
  </conditionalFormatting>
  <conditionalFormatting sqref="B392:N392">
    <cfRule type="cellIs" dxfId="10254" priority="936" operator="lessThan">
      <formula>0</formula>
    </cfRule>
  </conditionalFormatting>
  <conditionalFormatting sqref="B537">
    <cfRule type="cellIs" dxfId="10253" priority="956" operator="lessThan">
      <formula>0</formula>
    </cfRule>
  </conditionalFormatting>
  <conditionalFormatting sqref="B533">
    <cfRule type="cellIs" dxfId="10252" priority="955" operator="lessThan">
      <formula>0</formula>
    </cfRule>
  </conditionalFormatting>
  <conditionalFormatting sqref="B570:B571">
    <cfRule type="cellIs" dxfId="10251" priority="954" operator="lessThan">
      <formula>0</formula>
    </cfRule>
  </conditionalFormatting>
  <conditionalFormatting sqref="B557">
    <cfRule type="cellIs" dxfId="10250" priority="963" operator="lessThan">
      <formula>0</formula>
    </cfRule>
  </conditionalFormatting>
  <conditionalFormatting sqref="B574:B577">
    <cfRule type="cellIs" dxfId="10249" priority="950" operator="lessThan">
      <formula>0</formula>
    </cfRule>
  </conditionalFormatting>
  <conditionalFormatting sqref="B372">
    <cfRule type="cellIs" dxfId="10248" priority="966" operator="lessThan">
      <formula>0</formula>
    </cfRule>
  </conditionalFormatting>
  <conditionalFormatting sqref="B575">
    <cfRule type="cellIs" dxfId="10247" priority="949" operator="lessThan">
      <formula>0</formula>
    </cfRule>
  </conditionalFormatting>
  <conditionalFormatting sqref="B558:B559">
    <cfRule type="cellIs" dxfId="10246" priority="965" operator="lessThan">
      <formula>0</formula>
    </cfRule>
  </conditionalFormatting>
  <conditionalFormatting sqref="B566">
    <cfRule type="cellIs" dxfId="10245" priority="958" operator="lessThan">
      <formula>0</formula>
    </cfRule>
  </conditionalFormatting>
  <conditionalFormatting sqref="B566">
    <cfRule type="cellIs" dxfId="10244" priority="959" operator="lessThan">
      <formula>0</formula>
    </cfRule>
  </conditionalFormatting>
  <conditionalFormatting sqref="B562:B565">
    <cfRule type="cellIs" dxfId="10243" priority="961" operator="lessThan">
      <formula>0</formula>
    </cfRule>
  </conditionalFormatting>
  <conditionalFormatting sqref="B563">
    <cfRule type="cellIs" dxfId="10242" priority="960" operator="lessThan">
      <formula>0</formula>
    </cfRule>
  </conditionalFormatting>
  <conditionalFormatting sqref="B350:B353">
    <cfRule type="cellIs" dxfId="10241" priority="944" operator="lessThan">
      <formula>0</formula>
    </cfRule>
  </conditionalFormatting>
  <conditionalFormatting sqref="N395">
    <cfRule type="cellIs" dxfId="10240" priority="931" operator="lessThan">
      <formula>0</formula>
    </cfRule>
  </conditionalFormatting>
  <conditionalFormatting sqref="B534:B536">
    <cfRule type="cellIs" dxfId="10239" priority="957" operator="lessThan">
      <formula>0</formula>
    </cfRule>
  </conditionalFormatting>
  <conditionalFormatting sqref="B568:B571">
    <cfRule type="cellIs" dxfId="10238" priority="953" operator="lessThan">
      <formula>0</formula>
    </cfRule>
  </conditionalFormatting>
  <conditionalFormatting sqref="B552">
    <cfRule type="cellIs" dxfId="10237" priority="768" operator="lessThan">
      <formula>0</formula>
    </cfRule>
  </conditionalFormatting>
  <conditionalFormatting sqref="B576:B577">
    <cfRule type="cellIs" dxfId="10236" priority="951" operator="lessThan">
      <formula>0</formula>
    </cfRule>
  </conditionalFormatting>
  <conditionalFormatting sqref="B569">
    <cfRule type="cellIs" dxfId="10235" priority="952" operator="lessThan">
      <formula>0</formula>
    </cfRule>
  </conditionalFormatting>
  <conditionalFormatting sqref="D552">
    <cfRule type="cellIs" dxfId="10234" priority="762" operator="lessThan">
      <formula>0</formula>
    </cfRule>
  </conditionalFormatting>
  <conditionalFormatting sqref="B604 B609:B610 B616 B622">
    <cfRule type="cellIs" dxfId="10233" priority="948" operator="lessThan">
      <formula>0</formula>
    </cfRule>
  </conditionalFormatting>
  <conditionalFormatting sqref="B398:N398">
    <cfRule type="cellIs" dxfId="10232" priority="929" operator="lessThan">
      <formula>0</formula>
    </cfRule>
  </conditionalFormatting>
  <conditionalFormatting sqref="N383">
    <cfRule type="cellIs" dxfId="10231" priority="941" operator="lessThan">
      <formula>0</formula>
    </cfRule>
  </conditionalFormatting>
  <conditionalFormatting sqref="B392:N392">
    <cfRule type="cellIs" dxfId="10230" priority="939" operator="lessThan">
      <formula>0</formula>
    </cfRule>
  </conditionalFormatting>
  <conditionalFormatting sqref="N389">
    <cfRule type="cellIs" dxfId="10229" priority="940" operator="lessThan">
      <formula>0</formula>
    </cfRule>
  </conditionalFormatting>
  <conditionalFormatting sqref="B392:N392">
    <cfRule type="cellIs" dxfId="10228" priority="938" operator="lessThan">
      <formula>0</formula>
    </cfRule>
  </conditionalFormatting>
  <conditionalFormatting sqref="B392:N392">
    <cfRule type="cellIs" dxfId="10227" priority="935" operator="lessThan">
      <formula>0</formula>
    </cfRule>
  </conditionalFormatting>
  <conditionalFormatting sqref="B606">
    <cfRule type="cellIs" dxfId="10226" priority="947" operator="lessThan">
      <formula>0</formula>
    </cfRule>
  </conditionalFormatting>
  <conditionalFormatting sqref="B607">
    <cfRule type="cellIs" dxfId="10225" priority="946" operator="lessThan">
      <formula>0</formula>
    </cfRule>
  </conditionalFormatting>
  <conditionalFormatting sqref="B611">
    <cfRule type="cellIs" dxfId="10224" priority="945" operator="lessThan">
      <formula>0</formula>
    </cfRule>
  </conditionalFormatting>
  <conditionalFormatting sqref="G552">
    <cfRule type="cellIs" dxfId="10223" priority="753" operator="lessThan">
      <formula>0</formula>
    </cfRule>
  </conditionalFormatting>
  <conditionalFormatting sqref="H552">
    <cfRule type="cellIs" dxfId="10222" priority="750" operator="lessThan">
      <formula>0</formula>
    </cfRule>
  </conditionalFormatting>
  <conditionalFormatting sqref="N359">
    <cfRule type="cellIs" dxfId="10221" priority="943" operator="lessThan">
      <formula>0</formula>
    </cfRule>
  </conditionalFormatting>
  <conditionalFormatting sqref="N371">
    <cfRule type="cellIs" dxfId="10220" priority="942" operator="lessThan">
      <formula>0</formula>
    </cfRule>
  </conditionalFormatting>
  <conditionalFormatting sqref="B392:N392">
    <cfRule type="cellIs" dxfId="10219" priority="934" operator="lessThan">
      <formula>0</formula>
    </cfRule>
  </conditionalFormatting>
  <conditionalFormatting sqref="B392:N392">
    <cfRule type="cellIs" dxfId="10218" priority="933" operator="lessThan">
      <formula>0</formula>
    </cfRule>
  </conditionalFormatting>
  <conditionalFormatting sqref="B392:N392">
    <cfRule type="cellIs" dxfId="10217" priority="932" operator="lessThan">
      <formula>0</formula>
    </cfRule>
  </conditionalFormatting>
  <conditionalFormatting sqref="B398:N398">
    <cfRule type="cellIs" dxfId="10216" priority="930" operator="lessThan">
      <formula>0</formula>
    </cfRule>
  </conditionalFormatting>
  <conditionalFormatting sqref="N390">
    <cfRule type="cellIs" dxfId="10215" priority="914" operator="lessThan">
      <formula>0</formula>
    </cfRule>
  </conditionalFormatting>
  <conditionalFormatting sqref="B398:N398">
    <cfRule type="cellIs" dxfId="10214" priority="928" operator="lessThan">
      <formula>0</formula>
    </cfRule>
  </conditionalFormatting>
  <conditionalFormatting sqref="B398:N398">
    <cfRule type="cellIs" dxfId="10213" priority="927" operator="lessThan">
      <formula>0</formula>
    </cfRule>
  </conditionalFormatting>
  <conditionalFormatting sqref="B398:N398">
    <cfRule type="cellIs" dxfId="10212" priority="926" operator="lessThan">
      <formula>0</formula>
    </cfRule>
  </conditionalFormatting>
  <conditionalFormatting sqref="B398:N398">
    <cfRule type="cellIs" dxfId="10211" priority="925" operator="lessThan">
      <formula>0</formula>
    </cfRule>
  </conditionalFormatting>
  <conditionalFormatting sqref="B398:N398">
    <cfRule type="cellIs" dxfId="10210" priority="924" operator="lessThan">
      <formula>0</formula>
    </cfRule>
  </conditionalFormatting>
  <conditionalFormatting sqref="B398:N398">
    <cfRule type="cellIs" dxfId="10209" priority="923" operator="lessThan">
      <formula>0</formula>
    </cfRule>
  </conditionalFormatting>
  <conditionalFormatting sqref="N401">
    <cfRule type="cellIs" dxfId="10208" priority="922" operator="lessThan">
      <formula>0</formula>
    </cfRule>
  </conditionalFormatting>
  <conditionalFormatting sqref="N354">
    <cfRule type="cellIs" dxfId="10207" priority="921" operator="lessThan">
      <formula>0</formula>
    </cfRule>
  </conditionalFormatting>
  <conditionalFormatting sqref="N360">
    <cfRule type="cellIs" dxfId="10206" priority="920" operator="lessThan">
      <formula>0</formula>
    </cfRule>
  </conditionalFormatting>
  <conditionalFormatting sqref="N360">
    <cfRule type="cellIs" dxfId="10205" priority="919" operator="lessThan">
      <formula>0</formula>
    </cfRule>
  </conditionalFormatting>
  <conditionalFormatting sqref="N372">
    <cfRule type="cellIs" dxfId="10204" priority="918" operator="lessThan">
      <formula>0</formula>
    </cfRule>
  </conditionalFormatting>
  <conditionalFormatting sqref="N372">
    <cfRule type="cellIs" dxfId="10203" priority="917" operator="lessThan">
      <formula>0</formula>
    </cfRule>
  </conditionalFormatting>
  <conditionalFormatting sqref="N384">
    <cfRule type="cellIs" dxfId="10202" priority="916" operator="lessThan">
      <formula>0</formula>
    </cfRule>
  </conditionalFormatting>
  <conditionalFormatting sqref="N384">
    <cfRule type="cellIs" dxfId="10201" priority="915" operator="lessThan">
      <formula>0</formula>
    </cfRule>
  </conditionalFormatting>
  <conditionalFormatting sqref="N396">
    <cfRule type="cellIs" dxfId="10200" priority="912" operator="lessThan">
      <formula>0</formula>
    </cfRule>
  </conditionalFormatting>
  <conditionalFormatting sqref="N396">
    <cfRule type="cellIs" dxfId="10199" priority="911" operator="lessThan">
      <formula>0</formula>
    </cfRule>
  </conditionalFormatting>
  <conditionalFormatting sqref="N390">
    <cfRule type="cellIs" dxfId="10198" priority="913" operator="lessThan">
      <formula>0</formula>
    </cfRule>
  </conditionalFormatting>
  <conditionalFormatting sqref="N407">
    <cfRule type="cellIs" dxfId="10197" priority="897" operator="lessThan">
      <formula>0</formula>
    </cfRule>
  </conditionalFormatting>
  <conditionalFormatting sqref="N408">
    <cfRule type="cellIs" dxfId="10196" priority="896" operator="lessThan">
      <formula>0</formula>
    </cfRule>
  </conditionalFormatting>
  <conditionalFormatting sqref="H408">
    <cfRule type="cellIs" dxfId="10195" priority="908" operator="lessThan">
      <formula>0</formula>
    </cfRule>
  </conditionalFormatting>
  <conditionalFormatting sqref="B408">
    <cfRule type="cellIs" dxfId="10194" priority="907" operator="lessThan">
      <formula>0</formula>
    </cfRule>
  </conditionalFormatting>
  <conditionalFormatting sqref="C408:M408">
    <cfRule type="cellIs" dxfId="10193" priority="910" operator="lessThan">
      <formula>0</formula>
    </cfRule>
  </conditionalFormatting>
  <conditionalFormatting sqref="C408:M408">
    <cfRule type="cellIs" dxfId="10192" priority="909" operator="lessThan">
      <formula>0</formula>
    </cfRule>
  </conditionalFormatting>
  <conditionalFormatting sqref="B414">
    <cfRule type="cellIs" dxfId="10191" priority="890" operator="lessThan">
      <formula>0</formula>
    </cfRule>
  </conditionalFormatting>
  <conditionalFormatting sqref="B410:N410">
    <cfRule type="cellIs" dxfId="10190" priority="889" operator="lessThan">
      <formula>0</formula>
    </cfRule>
  </conditionalFormatting>
  <conditionalFormatting sqref="B408">
    <cfRule type="cellIs" dxfId="10189" priority="906" operator="lessThan">
      <formula>0</formula>
    </cfRule>
  </conditionalFormatting>
  <conditionalFormatting sqref="B404:N404">
    <cfRule type="cellIs" dxfId="10188" priority="905" operator="lessThan">
      <formula>0</formula>
    </cfRule>
  </conditionalFormatting>
  <conditionalFormatting sqref="B404:N404">
    <cfRule type="cellIs" dxfId="10187" priority="904" operator="lessThan">
      <formula>0</formula>
    </cfRule>
  </conditionalFormatting>
  <conditionalFormatting sqref="B404:N404">
    <cfRule type="cellIs" dxfId="10186" priority="903" operator="lessThan">
      <formula>0</formula>
    </cfRule>
  </conditionalFormatting>
  <conditionalFormatting sqref="B404:N404">
    <cfRule type="cellIs" dxfId="10185" priority="902" operator="lessThan">
      <formula>0</formula>
    </cfRule>
  </conditionalFormatting>
  <conditionalFormatting sqref="B404:N404">
    <cfRule type="cellIs" dxfId="10184" priority="901" operator="lessThan">
      <formula>0</formula>
    </cfRule>
  </conditionalFormatting>
  <conditionalFormatting sqref="B404:N404">
    <cfRule type="cellIs" dxfId="10183" priority="900" operator="lessThan">
      <formula>0</formula>
    </cfRule>
  </conditionalFormatting>
  <conditionalFormatting sqref="B404:N404">
    <cfRule type="cellIs" dxfId="10182" priority="899" operator="lessThan">
      <formula>0</formula>
    </cfRule>
  </conditionalFormatting>
  <conditionalFormatting sqref="B404:N404">
    <cfRule type="cellIs" dxfId="10181" priority="898" operator="lessThan">
      <formula>0</formula>
    </cfRule>
  </conditionalFormatting>
  <conditionalFormatting sqref="N408">
    <cfRule type="cellIs" dxfId="10180" priority="895" operator="lessThan">
      <formula>0</formula>
    </cfRule>
  </conditionalFormatting>
  <conditionalFormatting sqref="B410:N410">
    <cfRule type="cellIs" dxfId="10179" priority="888" operator="lessThan">
      <formula>0</formula>
    </cfRule>
  </conditionalFormatting>
  <conditionalFormatting sqref="B410:N410">
    <cfRule type="cellIs" dxfId="10178" priority="887" operator="lessThan">
      <formula>0</formula>
    </cfRule>
  </conditionalFormatting>
  <conditionalFormatting sqref="B410:N410">
    <cfRule type="cellIs" dxfId="10177" priority="886" operator="lessThan">
      <formula>0</formula>
    </cfRule>
  </conditionalFormatting>
  <conditionalFormatting sqref="B410:N410">
    <cfRule type="cellIs" dxfId="10176" priority="885" operator="lessThan">
      <formula>0</formula>
    </cfRule>
  </conditionalFormatting>
  <conditionalFormatting sqref="B410:N410">
    <cfRule type="cellIs" dxfId="10175" priority="884" operator="lessThan">
      <formula>0</formula>
    </cfRule>
  </conditionalFormatting>
  <conditionalFormatting sqref="B410:N410">
    <cfRule type="cellIs" dxfId="10174" priority="883" operator="lessThan">
      <formula>0</formula>
    </cfRule>
  </conditionalFormatting>
  <conditionalFormatting sqref="B410:N410">
    <cfRule type="cellIs" dxfId="10173" priority="882" operator="lessThan">
      <formula>0</formula>
    </cfRule>
  </conditionalFormatting>
  <conditionalFormatting sqref="N413">
    <cfRule type="cellIs" dxfId="10172" priority="881" operator="lessThan">
      <formula>0</formula>
    </cfRule>
  </conditionalFormatting>
  <conditionalFormatting sqref="N414">
    <cfRule type="cellIs" dxfId="10171" priority="880" operator="lessThan">
      <formula>0</formula>
    </cfRule>
  </conditionalFormatting>
  <conditionalFormatting sqref="N414">
    <cfRule type="cellIs" dxfId="10170" priority="879" operator="lessThan">
      <formula>0</formula>
    </cfRule>
  </conditionalFormatting>
  <conditionalFormatting sqref="C420:M420">
    <cfRule type="cellIs" dxfId="10169" priority="878" operator="lessThan">
      <formula>0</formula>
    </cfRule>
  </conditionalFormatting>
  <conditionalFormatting sqref="C414:M414">
    <cfRule type="cellIs" dxfId="10168" priority="894" operator="lessThan">
      <formula>0</formula>
    </cfRule>
  </conditionalFormatting>
  <conditionalFormatting sqref="C414:M414">
    <cfRule type="cellIs" dxfId="10167" priority="893" operator="lessThan">
      <formula>0</formula>
    </cfRule>
  </conditionalFormatting>
  <conditionalFormatting sqref="H414">
    <cfRule type="cellIs" dxfId="10166" priority="892" operator="lessThan">
      <formula>0</formula>
    </cfRule>
  </conditionalFormatting>
  <conditionalFormatting sqref="B414">
    <cfRule type="cellIs" dxfId="10165" priority="891" operator="lessThan">
      <formula>0</formula>
    </cfRule>
  </conditionalFormatting>
  <conditionalFormatting sqref="C420:M420">
    <cfRule type="cellIs" dxfId="10164" priority="877" operator="lessThan">
      <formula>0</formula>
    </cfRule>
  </conditionalFormatting>
  <conditionalFormatting sqref="H420">
    <cfRule type="cellIs" dxfId="10163" priority="876" operator="lessThan">
      <formula>0</formula>
    </cfRule>
  </conditionalFormatting>
  <conditionalFormatting sqref="B420">
    <cfRule type="cellIs" dxfId="10162" priority="875" operator="lessThan">
      <formula>0</formula>
    </cfRule>
  </conditionalFormatting>
  <conditionalFormatting sqref="B420">
    <cfRule type="cellIs" dxfId="10161" priority="874" operator="lessThan">
      <formula>0</formula>
    </cfRule>
  </conditionalFormatting>
  <conditionalFormatting sqref="B416:N416">
    <cfRule type="cellIs" dxfId="10160" priority="872" operator="lessThan">
      <formula>0</formula>
    </cfRule>
  </conditionalFormatting>
  <conditionalFormatting sqref="B416:N416">
    <cfRule type="cellIs" dxfId="10159" priority="871" operator="lessThan">
      <formula>0</formula>
    </cfRule>
  </conditionalFormatting>
  <conditionalFormatting sqref="B416:N416">
    <cfRule type="cellIs" dxfId="10158" priority="870" operator="lessThan">
      <formula>0</formula>
    </cfRule>
  </conditionalFormatting>
  <conditionalFormatting sqref="B416:N416">
    <cfRule type="cellIs" dxfId="10157" priority="869" operator="lessThan">
      <formula>0</formula>
    </cfRule>
  </conditionalFormatting>
  <conditionalFormatting sqref="B416:N416">
    <cfRule type="cellIs" dxfId="10156" priority="868" operator="lessThan">
      <formula>0</formula>
    </cfRule>
  </conditionalFormatting>
  <conditionalFormatting sqref="B416:N416">
    <cfRule type="cellIs" dxfId="10155" priority="867" operator="lessThan">
      <formula>0</formula>
    </cfRule>
  </conditionalFormatting>
  <conditionalFormatting sqref="B416:N416">
    <cfRule type="cellIs" dxfId="10154" priority="866" operator="lessThan">
      <formula>0</formula>
    </cfRule>
  </conditionalFormatting>
  <conditionalFormatting sqref="N419">
    <cfRule type="cellIs" dxfId="10153" priority="865" operator="lessThan">
      <formula>0</formula>
    </cfRule>
  </conditionalFormatting>
  <conditionalFormatting sqref="B416:N416">
    <cfRule type="cellIs" dxfId="10152" priority="873" operator="lessThan">
      <formula>0</formula>
    </cfRule>
  </conditionalFormatting>
  <conditionalFormatting sqref="C439:M439">
    <cfRule type="cellIs" dxfId="10151" priority="816" operator="lessThan">
      <formula>0</formula>
    </cfRule>
  </conditionalFormatting>
  <conditionalFormatting sqref="C439:M439">
    <cfRule type="cellIs" dxfId="10150" priority="815" operator="lessThan">
      <formula>0</formula>
    </cfRule>
  </conditionalFormatting>
  <conditionalFormatting sqref="B429:N429">
    <cfRule type="cellIs" dxfId="10149" priority="821" operator="lessThan">
      <formula>0</formula>
    </cfRule>
  </conditionalFormatting>
  <conditionalFormatting sqref="B429:N429">
    <cfRule type="cellIs" dxfId="10148" priority="820" operator="lessThan">
      <formula>0</formula>
    </cfRule>
  </conditionalFormatting>
  <conditionalFormatting sqref="N432">
    <cfRule type="cellIs" dxfId="10147" priority="819" operator="lessThan">
      <formula>0</formula>
    </cfRule>
  </conditionalFormatting>
  <conditionalFormatting sqref="B422:N422">
    <cfRule type="cellIs" dxfId="10146" priority="843" operator="lessThan">
      <formula>0</formula>
    </cfRule>
  </conditionalFormatting>
  <conditionalFormatting sqref="B422:N422">
    <cfRule type="cellIs" dxfId="10145" priority="842" operator="lessThan">
      <formula>0</formula>
    </cfRule>
  </conditionalFormatting>
  <conditionalFormatting sqref="B422:N422">
    <cfRule type="cellIs" dxfId="10144" priority="841" operator="lessThan">
      <formula>0</formula>
    </cfRule>
  </conditionalFormatting>
  <conditionalFormatting sqref="B422:N422">
    <cfRule type="cellIs" dxfId="10143" priority="840" operator="lessThan">
      <formula>0</formula>
    </cfRule>
  </conditionalFormatting>
  <conditionalFormatting sqref="B422:N422">
    <cfRule type="cellIs" dxfId="10142" priority="839" operator="lessThan">
      <formula>0</formula>
    </cfRule>
  </conditionalFormatting>
  <conditionalFormatting sqref="B422:N422">
    <cfRule type="cellIs" dxfId="10141" priority="838" operator="lessThan">
      <formula>0</formula>
    </cfRule>
  </conditionalFormatting>
  <conditionalFormatting sqref="B422:N422">
    <cfRule type="cellIs" dxfId="10140" priority="837" operator="lessThan">
      <formula>0</formula>
    </cfRule>
  </conditionalFormatting>
  <conditionalFormatting sqref="C598:N599">
    <cfRule type="cellIs" dxfId="10139" priority="645" operator="lessThan">
      <formula>0</formula>
    </cfRule>
  </conditionalFormatting>
  <conditionalFormatting sqref="C560:N560">
    <cfRule type="cellIs" dxfId="10138" priority="642" operator="lessThan">
      <formula>0</formula>
    </cfRule>
  </conditionalFormatting>
  <conditionalFormatting sqref="C566:N566">
    <cfRule type="cellIs" dxfId="10137" priority="639" operator="lessThan">
      <formula>0</formula>
    </cfRule>
  </conditionalFormatting>
  <conditionalFormatting sqref="C566:N566">
    <cfRule type="cellIs" dxfId="10136" priority="638" operator="lessThan">
      <formula>0</formula>
    </cfRule>
  </conditionalFormatting>
  <conditionalFormatting sqref="C566:N566">
    <cfRule type="cellIs" dxfId="10135" priority="637" operator="lessThan">
      <formula>0</formula>
    </cfRule>
  </conditionalFormatting>
  <conditionalFormatting sqref="H439">
    <cfRule type="cellIs" dxfId="10134" priority="814" operator="lessThan">
      <formula>0</formula>
    </cfRule>
  </conditionalFormatting>
  <conditionalFormatting sqref="B439">
    <cfRule type="cellIs" dxfId="10133" priority="813" operator="lessThan">
      <formula>0</formula>
    </cfRule>
  </conditionalFormatting>
  <conditionalFormatting sqref="B426">
    <cfRule type="cellIs" dxfId="10132" priority="844" operator="lessThan">
      <formula>0</formula>
    </cfRule>
  </conditionalFormatting>
  <conditionalFormatting sqref="N433">
    <cfRule type="cellIs" dxfId="10131" priority="818" operator="lessThan">
      <formula>0</formula>
    </cfRule>
  </conditionalFormatting>
  <conditionalFormatting sqref="B439">
    <cfRule type="cellIs" dxfId="10130" priority="812" operator="lessThan">
      <formula>0</formula>
    </cfRule>
  </conditionalFormatting>
  <conditionalFormatting sqref="Q499">
    <cfRule type="cellIs" dxfId="10129" priority="597" operator="lessThan">
      <formula>0</formula>
    </cfRule>
  </conditionalFormatting>
  <conditionalFormatting sqref="P499">
    <cfRule type="cellIs" dxfId="10128" priority="596" operator="lessThan">
      <formula>0</formula>
    </cfRule>
  </conditionalFormatting>
  <conditionalFormatting sqref="C442:C445 B595:O596">
    <cfRule type="expression" dxfId="10127" priority="799">
      <formula>B442/A442&gt;1</formula>
    </cfRule>
    <cfRule type="expression" dxfId="10126" priority="800">
      <formula>B442/A442&lt;1</formula>
    </cfRule>
  </conditionalFormatting>
  <conditionalFormatting sqref="D442:N445">
    <cfRule type="expression" dxfId="10125" priority="796">
      <formula>D442/C442&gt;1</formula>
    </cfRule>
    <cfRule type="expression" dxfId="10124" priority="797">
      <formula>D442/C442&lt;1</formula>
    </cfRule>
  </conditionalFormatting>
  <conditionalFormatting sqref="B442:B445 B538:N538 B552:N552">
    <cfRule type="expression" dxfId="10123" priority="793">
      <formula>B442/#REF!&gt;1</formula>
    </cfRule>
    <cfRule type="expression" dxfId="10122" priority="794">
      <formula>B442/#REF!&lt;1</formula>
    </cfRule>
  </conditionalFormatting>
  <conditionalFormatting sqref="B498">
    <cfRule type="expression" dxfId="10121" priority="790">
      <formula>B498/#REF!&gt;1</formula>
    </cfRule>
    <cfRule type="expression" dxfId="10120" priority="791">
      <formula>B498/#REF!&lt;1</formula>
    </cfRule>
  </conditionalFormatting>
  <conditionalFormatting sqref="Q553">
    <cfRule type="cellIs" dxfId="10119" priority="591" operator="lessThan">
      <formula>0</formula>
    </cfRule>
  </conditionalFormatting>
  <conditionalFormatting sqref="C498">
    <cfRule type="expression" dxfId="10118" priority="787">
      <formula>C498/B498&gt;1</formula>
    </cfRule>
    <cfRule type="expression" dxfId="10117" priority="788">
      <formula>C498/B498&lt;1</formula>
    </cfRule>
  </conditionalFormatting>
  <conditionalFormatting sqref="D498">
    <cfRule type="cellIs" dxfId="10116" priority="786" operator="lessThan">
      <formula>0</formula>
    </cfRule>
  </conditionalFormatting>
  <conditionalFormatting sqref="D498">
    <cfRule type="expression" dxfId="10115" priority="784">
      <formula>D498/C498&gt;1</formula>
    </cfRule>
    <cfRule type="expression" dxfId="10114" priority="785">
      <formula>D498/C498&lt;1</formula>
    </cfRule>
  </conditionalFormatting>
  <conditionalFormatting sqref="E498">
    <cfRule type="cellIs" dxfId="10113" priority="783" operator="lessThan">
      <formula>0</formula>
    </cfRule>
  </conditionalFormatting>
  <conditionalFormatting sqref="E498">
    <cfRule type="expression" dxfId="10112" priority="781">
      <formula>E498/D498&gt;1</formula>
    </cfRule>
    <cfRule type="expression" dxfId="10111" priority="782">
      <formula>E498/D498&lt;1</formula>
    </cfRule>
  </conditionalFormatting>
  <conditionalFormatting sqref="F498">
    <cfRule type="cellIs" dxfId="10110" priority="780" operator="lessThan">
      <formula>0</formula>
    </cfRule>
  </conditionalFormatting>
  <conditionalFormatting sqref="F498">
    <cfRule type="expression" dxfId="10109" priority="778">
      <formula>F498/E498&gt;1</formula>
    </cfRule>
    <cfRule type="expression" dxfId="10108" priority="779">
      <formula>F498/E498&lt;1</formula>
    </cfRule>
  </conditionalFormatting>
  <conditionalFormatting sqref="G498">
    <cfRule type="cellIs" dxfId="10107" priority="777" operator="lessThan">
      <formula>0</formula>
    </cfRule>
  </conditionalFormatting>
  <conditionalFormatting sqref="G498">
    <cfRule type="expression" dxfId="10106" priority="775">
      <formula>G498/F498&gt;1</formula>
    </cfRule>
    <cfRule type="expression" dxfId="10105" priority="776">
      <formula>G498/F498&lt;1</formula>
    </cfRule>
  </conditionalFormatting>
  <conditionalFormatting sqref="H498">
    <cfRule type="cellIs" dxfId="10104" priority="774" operator="lessThan">
      <formula>0</formula>
    </cfRule>
  </conditionalFormatting>
  <conditionalFormatting sqref="H498">
    <cfRule type="expression" dxfId="10103" priority="772">
      <formula>H498/G498&gt;1</formula>
    </cfRule>
    <cfRule type="expression" dxfId="10102" priority="773">
      <formula>H498/G498&lt;1</formula>
    </cfRule>
  </conditionalFormatting>
  <conditionalFormatting sqref="I498:N498">
    <cfRule type="cellIs" dxfId="10101" priority="771" operator="lessThan">
      <formula>0</formula>
    </cfRule>
  </conditionalFormatting>
  <conditionalFormatting sqref="I498:N498">
    <cfRule type="expression" dxfId="10100" priority="769">
      <formula>I498/H498&gt;1</formula>
    </cfRule>
    <cfRule type="expression" dxfId="10099" priority="770">
      <formula>I498/H498&lt;1</formula>
    </cfRule>
  </conditionalFormatting>
  <conditionalFormatting sqref="B552">
    <cfRule type="expression" dxfId="10098" priority="766">
      <formula>B552/#REF!&gt;1</formula>
    </cfRule>
    <cfRule type="expression" dxfId="10097" priority="767">
      <formula>B552/#REF!&lt;1</formula>
    </cfRule>
  </conditionalFormatting>
  <conditionalFormatting sqref="C552">
    <cfRule type="cellIs" dxfId="10096" priority="765" operator="lessThan">
      <formula>0</formula>
    </cfRule>
  </conditionalFormatting>
  <conditionalFormatting sqref="C552">
    <cfRule type="expression" dxfId="10095" priority="763">
      <formula>C552/B552&gt;1</formula>
    </cfRule>
    <cfRule type="expression" dxfId="10094" priority="764">
      <formula>C552/B552&lt;1</formula>
    </cfRule>
  </conditionalFormatting>
  <conditionalFormatting sqref="D552">
    <cfRule type="expression" dxfId="10093" priority="760">
      <formula>D552/C552&gt;1</formula>
    </cfRule>
    <cfRule type="expression" dxfId="10092" priority="761">
      <formula>D552/C552&lt;1</formula>
    </cfRule>
  </conditionalFormatting>
  <conditionalFormatting sqref="E552">
    <cfRule type="cellIs" dxfId="10091" priority="759" operator="lessThan">
      <formula>0</formula>
    </cfRule>
  </conditionalFormatting>
  <conditionalFormatting sqref="E552">
    <cfRule type="expression" dxfId="10090" priority="757">
      <formula>E552/D552&gt;1</formula>
    </cfRule>
    <cfRule type="expression" dxfId="10089" priority="758">
      <formula>E552/D552&lt;1</formula>
    </cfRule>
  </conditionalFormatting>
  <conditionalFormatting sqref="F552">
    <cfRule type="cellIs" dxfId="10088" priority="756" operator="lessThan">
      <formula>0</formula>
    </cfRule>
  </conditionalFormatting>
  <conditionalFormatting sqref="F552">
    <cfRule type="expression" dxfId="10087" priority="754">
      <formula>F552/E552&gt;1</formula>
    </cfRule>
    <cfRule type="expression" dxfId="10086" priority="755">
      <formula>F552/E552&lt;1</formula>
    </cfRule>
  </conditionalFormatting>
  <conditionalFormatting sqref="G552">
    <cfRule type="expression" dxfId="10085" priority="751">
      <formula>G552/F552&gt;1</formula>
    </cfRule>
    <cfRule type="expression" dxfId="10084" priority="752">
      <formula>G552/F552&lt;1</formula>
    </cfRule>
  </conditionalFormatting>
  <conditionalFormatting sqref="H552">
    <cfRule type="expression" dxfId="10083" priority="748">
      <formula>H552/G552&gt;1</formula>
    </cfRule>
    <cfRule type="expression" dxfId="10082" priority="749">
      <formula>H552/G552&lt;1</formula>
    </cfRule>
  </conditionalFormatting>
  <conditionalFormatting sqref="N559">
    <cfRule type="cellIs" dxfId="10081" priority="747" operator="lessThan">
      <formula>0</formula>
    </cfRule>
  </conditionalFormatting>
  <conditionalFormatting sqref="N563">
    <cfRule type="cellIs" dxfId="10080" priority="746" operator="lessThan">
      <formula>0</formula>
    </cfRule>
  </conditionalFormatting>
  <conditionalFormatting sqref="N563">
    <cfRule type="cellIs" dxfId="10079" priority="745" operator="lessThan">
      <formula>0</formula>
    </cfRule>
  </conditionalFormatting>
  <conditionalFormatting sqref="P368">
    <cfRule type="cellIs" dxfId="10078" priority="744" operator="lessThan">
      <formula>0</formula>
    </cfRule>
  </conditionalFormatting>
  <conditionalFormatting sqref="P369:P370">
    <cfRule type="cellIs" dxfId="10077" priority="743" operator="lessThan">
      <formula>0</formula>
    </cfRule>
  </conditionalFormatting>
  <conditionalFormatting sqref="P442:P445">
    <cfRule type="cellIs" dxfId="10076" priority="742" operator="lessThan">
      <formula>0</formula>
    </cfRule>
  </conditionalFormatting>
  <conditionalFormatting sqref="P360">
    <cfRule type="cellIs" dxfId="10075" priority="741" operator="lessThan">
      <formula>0</formula>
    </cfRule>
  </conditionalFormatting>
  <conditionalFormatting sqref="P371:P372">
    <cfRule type="cellIs" dxfId="10074" priority="740" operator="lessThan">
      <formula>0</formula>
    </cfRule>
  </conditionalFormatting>
  <conditionalFormatting sqref="P380:P384">
    <cfRule type="cellIs" dxfId="10073" priority="739" operator="lessThan">
      <formula>0</formula>
    </cfRule>
  </conditionalFormatting>
  <conditionalFormatting sqref="P401">
    <cfRule type="cellIs" dxfId="10072" priority="736" operator="lessThan">
      <formula>0</formula>
    </cfRule>
  </conditionalFormatting>
  <conditionalFormatting sqref="P389:P390">
    <cfRule type="cellIs" dxfId="10071" priority="738" operator="lessThan">
      <formula>0</formula>
    </cfRule>
  </conditionalFormatting>
  <conditionalFormatting sqref="P395:P396">
    <cfRule type="cellIs" dxfId="10070" priority="737" operator="lessThan">
      <formula>0</formula>
    </cfRule>
  </conditionalFormatting>
  <conditionalFormatting sqref="P407:P408">
    <cfRule type="cellIs" dxfId="10069" priority="735" operator="lessThan">
      <formula>0</formula>
    </cfRule>
  </conditionalFormatting>
  <conditionalFormatting sqref="P551:P552">
    <cfRule type="cellIs" dxfId="10068" priority="721" operator="lessThan">
      <formula>0</formula>
    </cfRule>
  </conditionalFormatting>
  <conditionalFormatting sqref="P413:P414">
    <cfRule type="cellIs" dxfId="10067" priority="734" operator="lessThan">
      <formula>0</formula>
    </cfRule>
  </conditionalFormatting>
  <conditionalFormatting sqref="P419:P420">
    <cfRule type="cellIs" dxfId="10066" priority="733" operator="lessThan">
      <formula>0</formula>
    </cfRule>
  </conditionalFormatting>
  <conditionalFormatting sqref="J551:N551 J537:N537">
    <cfRule type="cellIs" dxfId="10065" priority="702" operator="lessThan">
      <formula>0</formula>
    </cfRule>
  </conditionalFormatting>
  <conditionalFormatting sqref="P446">
    <cfRule type="cellIs" dxfId="10064" priority="728" operator="lessThan">
      <formula>0</formula>
    </cfRule>
  </conditionalFormatting>
  <conditionalFormatting sqref="P425:P426">
    <cfRule type="cellIs" dxfId="10063" priority="731" operator="lessThan">
      <formula>0</formula>
    </cfRule>
  </conditionalFormatting>
  <conditionalFormatting sqref="P432:P433">
    <cfRule type="cellIs" dxfId="10062" priority="730" operator="lessThan">
      <formula>0</formula>
    </cfRule>
  </conditionalFormatting>
  <conditionalFormatting sqref="P438:P439">
    <cfRule type="cellIs" dxfId="10061" priority="729" operator="lessThan">
      <formula>0</formula>
    </cfRule>
  </conditionalFormatting>
  <conditionalFormatting sqref="P454">
    <cfRule type="cellIs" dxfId="10060" priority="727" operator="lessThan">
      <formula>0</formula>
    </cfRule>
  </conditionalFormatting>
  <conditionalFormatting sqref="P489:P491">
    <cfRule type="cellIs" dxfId="10059" priority="726" operator="lessThan">
      <formula>0</formula>
    </cfRule>
  </conditionalFormatting>
  <conditionalFormatting sqref="P497:P498">
    <cfRule type="cellIs" dxfId="10058" priority="725" operator="lessThan">
      <formula>0</formula>
    </cfRule>
  </conditionalFormatting>
  <conditionalFormatting sqref="C493:C496">
    <cfRule type="cellIs" dxfId="10057" priority="711" operator="lessThan">
      <formula>0</formula>
    </cfRule>
  </conditionalFormatting>
  <conditionalFormatting sqref="P537:P538">
    <cfRule type="cellIs" dxfId="10056" priority="723" operator="lessThan">
      <formula>0</formula>
    </cfRule>
  </conditionalFormatting>
  <conditionalFormatting sqref="P544:P545">
    <cfRule type="cellIs" dxfId="10055" priority="722" operator="lessThan">
      <formula>0</formula>
    </cfRule>
  </conditionalFormatting>
  <conditionalFormatting sqref="B493:B496">
    <cfRule type="cellIs" dxfId="10054" priority="705" operator="lessThan">
      <formula>0</formula>
    </cfRule>
  </conditionalFormatting>
  <conditionalFormatting sqref="P559:P560">
    <cfRule type="cellIs" dxfId="10053" priority="720" operator="lessThan">
      <formula>0</formula>
    </cfRule>
  </conditionalFormatting>
  <conditionalFormatting sqref="P566">
    <cfRule type="cellIs" dxfId="10052" priority="719" operator="lessThan">
      <formula>0</formula>
    </cfRule>
  </conditionalFormatting>
  <conditionalFormatting sqref="P571">
    <cfRule type="cellIs" dxfId="10051" priority="718" operator="lessThan">
      <formula>0</formula>
    </cfRule>
  </conditionalFormatting>
  <conditionalFormatting sqref="C551:I551 C547:C550 C537:I537 C533:C536">
    <cfRule type="cellIs" dxfId="10050" priority="701" operator="lessThan">
      <formula>0</formula>
    </cfRule>
  </conditionalFormatting>
  <conditionalFormatting sqref="I662:N662 P660:Q663">
    <cfRule type="cellIs" dxfId="10049" priority="712" operator="lessThan">
      <formula>0</formula>
    </cfRule>
  </conditionalFormatting>
  <conditionalFormatting sqref="P598:P599">
    <cfRule type="cellIs" dxfId="10048" priority="717" operator="lessThan">
      <formula>0</formula>
    </cfRule>
  </conditionalFormatting>
  <conditionalFormatting sqref="P602">
    <cfRule type="cellIs" dxfId="10047" priority="716" operator="lessThan">
      <formula>0</formula>
    </cfRule>
  </conditionalFormatting>
  <conditionalFormatting sqref="P603">
    <cfRule type="cellIs" dxfId="10046" priority="715" operator="lessThan">
      <formula>0</formula>
    </cfRule>
  </conditionalFormatting>
  <conditionalFormatting sqref="P605">
    <cfRule type="cellIs" dxfId="10045" priority="714" operator="lessThan">
      <formula>0</formula>
    </cfRule>
  </conditionalFormatting>
  <conditionalFormatting sqref="P606">
    <cfRule type="cellIs" dxfId="10044" priority="713" operator="lessThan">
      <formula>0</formula>
    </cfRule>
  </conditionalFormatting>
  <conditionalFormatting sqref="D608:N608 D605:N605 D602:N603">
    <cfRule type="expression" dxfId="10043" priority="685">
      <formula>D602/C602&gt;1</formula>
    </cfRule>
    <cfRule type="expression" dxfId="10042" priority="686">
      <formula>D602/C602&lt;1</formula>
    </cfRule>
  </conditionalFormatting>
  <conditionalFormatting sqref="C493:C496">
    <cfRule type="expression" dxfId="10041" priority="709">
      <formula>C493/B493&gt;1</formula>
    </cfRule>
    <cfRule type="expression" dxfId="10040" priority="710">
      <formula>C493/B493&lt;1</formula>
    </cfRule>
  </conditionalFormatting>
  <conditionalFormatting sqref="D493:N496">
    <cfRule type="cellIs" dxfId="10039" priority="708" operator="lessThan">
      <formula>0</formula>
    </cfRule>
  </conditionalFormatting>
  <conditionalFormatting sqref="D493:N496">
    <cfRule type="expression" dxfId="10038" priority="706">
      <formula>D493/C493&gt;1</formula>
    </cfRule>
    <cfRule type="expression" dxfId="10037" priority="707">
      <formula>D493/C493&lt;1</formula>
    </cfRule>
  </conditionalFormatting>
  <conditionalFormatting sqref="B493:B496">
    <cfRule type="expression" dxfId="10036" priority="703">
      <formula>B493/#REF!&gt;1</formula>
    </cfRule>
    <cfRule type="expression" dxfId="10035" priority="704">
      <formula>B493/#REF!&lt;1</formula>
    </cfRule>
  </conditionalFormatting>
  <conditionalFormatting sqref="C551:N551 C537:N537">
    <cfRule type="cellIs" dxfId="10034" priority="694" operator="lessThan">
      <formula>0</formula>
    </cfRule>
  </conditionalFormatting>
  <conditionalFormatting sqref="C551:M551 C537:M537">
    <cfRule type="cellIs" dxfId="10033" priority="700" operator="lessThan">
      <formula>0</formula>
    </cfRule>
  </conditionalFormatting>
  <conditionalFormatting sqref="C547:C550 C533:C536">
    <cfRule type="expression" dxfId="10032" priority="698">
      <formula>C533/B533&gt;1</formula>
    </cfRule>
    <cfRule type="expression" dxfId="10031" priority="699">
      <formula>C533/B533&lt;1</formula>
    </cfRule>
  </conditionalFormatting>
  <conditionalFormatting sqref="D547:N550 D533:N536">
    <cfRule type="cellIs" dxfId="10030" priority="697" operator="lessThan">
      <formula>0</formula>
    </cfRule>
  </conditionalFormatting>
  <conditionalFormatting sqref="D547:N550 D533:N536">
    <cfRule type="expression" dxfId="10029" priority="695">
      <formula>D533/C533&gt;1</formula>
    </cfRule>
    <cfRule type="expression" dxfId="10028" priority="696">
      <formula>D533/C533&lt;1</formula>
    </cfRule>
  </conditionalFormatting>
  <conditionalFormatting sqref="D608:N608 D605:N605 D602:N603">
    <cfRule type="cellIs" dxfId="10027" priority="687" operator="lessThan">
      <formula>0</formula>
    </cfRule>
  </conditionalFormatting>
  <conditionalFormatting sqref="C551:N551 C537:N537">
    <cfRule type="expression" dxfId="10026" priority="692">
      <formula>C537/B537&gt;1</formula>
    </cfRule>
    <cfRule type="expression" dxfId="10025" priority="693">
      <formula>C537/B537&lt;1</formula>
    </cfRule>
  </conditionalFormatting>
  <conditionalFormatting sqref="B608 B605 B602:B603 B598:B599">
    <cfRule type="cellIs" dxfId="10024" priority="691" operator="lessThan">
      <formula>0</formula>
    </cfRule>
  </conditionalFormatting>
  <conditionalFormatting sqref="C608 C605 C602:C603">
    <cfRule type="cellIs" dxfId="10023" priority="690" operator="lessThan">
      <formula>0</formula>
    </cfRule>
  </conditionalFormatting>
  <conditionalFormatting sqref="C608 C605 C602:C603">
    <cfRule type="expression" dxfId="10022" priority="688">
      <formula>C602/B602&gt;1</formula>
    </cfRule>
    <cfRule type="expression" dxfId="10021" priority="689">
      <formula>C602/B602&lt;1</formula>
    </cfRule>
  </conditionalFormatting>
  <conditionalFormatting sqref="B491:N491 B560">
    <cfRule type="expression" dxfId="10020" priority="1283">
      <formula>B491/#REF!&gt;1</formula>
    </cfRule>
    <cfRule type="expression" dxfId="10019" priority="1284">
      <formula>B491/#REF!&lt;1</formula>
    </cfRule>
  </conditionalFormatting>
  <conditionalFormatting sqref="C446">
    <cfRule type="cellIs" dxfId="10018" priority="684" operator="lessThan">
      <formula>0</formula>
    </cfRule>
  </conditionalFormatting>
  <conditionalFormatting sqref="C446">
    <cfRule type="expression" dxfId="10017" priority="682">
      <formula>C446/B446&gt;1</formula>
    </cfRule>
    <cfRule type="expression" dxfId="10016" priority="683">
      <formula>C446/B446&lt;1</formula>
    </cfRule>
  </conditionalFormatting>
  <conditionalFormatting sqref="D446:N446">
    <cfRule type="cellIs" dxfId="10015" priority="681" operator="lessThan">
      <formula>0</formula>
    </cfRule>
  </conditionalFormatting>
  <conditionalFormatting sqref="D446:N446">
    <cfRule type="expression" dxfId="10014" priority="679">
      <formula>D446/C446&gt;1</formula>
    </cfRule>
    <cfRule type="expression" dxfId="10013" priority="680">
      <formula>D446/C446&lt;1</formula>
    </cfRule>
  </conditionalFormatting>
  <conditionalFormatting sqref="B446">
    <cfRule type="cellIs" dxfId="10012" priority="678" operator="lessThan">
      <formula>0</formula>
    </cfRule>
  </conditionalFormatting>
  <conditionalFormatting sqref="B446">
    <cfRule type="expression" dxfId="10011" priority="676">
      <formula>B446/#REF!&gt;1</formula>
    </cfRule>
    <cfRule type="expression" dxfId="10010" priority="677">
      <formula>B446/#REF!&lt;1</formula>
    </cfRule>
  </conditionalFormatting>
  <conditionalFormatting sqref="C497">
    <cfRule type="cellIs" dxfId="10009" priority="675" operator="lessThan">
      <formula>0</formula>
    </cfRule>
  </conditionalFormatting>
  <conditionalFormatting sqref="D497:N497">
    <cfRule type="cellIs" dxfId="10008" priority="672" operator="lessThan">
      <formula>0</formula>
    </cfRule>
  </conditionalFormatting>
  <conditionalFormatting sqref="C497">
    <cfRule type="expression" dxfId="10007" priority="673">
      <formula>C497/B497&gt;1</formula>
    </cfRule>
    <cfRule type="expression" dxfId="10006" priority="674">
      <formula>C497/B497&lt;1</formula>
    </cfRule>
  </conditionalFormatting>
  <conditionalFormatting sqref="D497:N497">
    <cfRule type="expression" dxfId="10005" priority="670">
      <formula>D497/C497&gt;1</formula>
    </cfRule>
    <cfRule type="expression" dxfId="10004" priority="671">
      <formula>D497/C497&lt;1</formula>
    </cfRule>
  </conditionalFormatting>
  <conditionalFormatting sqref="B497">
    <cfRule type="cellIs" dxfId="10003" priority="669" operator="lessThan">
      <formula>0</formula>
    </cfRule>
  </conditionalFormatting>
  <conditionalFormatting sqref="B497">
    <cfRule type="expression" dxfId="10002" priority="667">
      <formula>B497/#REF!&gt;1</formula>
    </cfRule>
    <cfRule type="expression" dxfId="10001" priority="668">
      <formula>B497/#REF!&lt;1</formula>
    </cfRule>
  </conditionalFormatting>
  <conditionalFormatting sqref="C566:N566">
    <cfRule type="expression" dxfId="10000" priority="635">
      <formula>C566/B566&gt;1</formula>
    </cfRule>
    <cfRule type="expression" dxfId="9999" priority="636">
      <formula>C566/B566&lt;1</formula>
    </cfRule>
  </conditionalFormatting>
  <conditionalFormatting sqref="B538:N538">
    <cfRule type="cellIs" dxfId="9998" priority="657" operator="lessThan">
      <formula>0</formula>
    </cfRule>
  </conditionalFormatting>
  <conditionalFormatting sqref="B538:N538">
    <cfRule type="expression" dxfId="9997" priority="655">
      <formula>B538/A538&gt;1</formula>
    </cfRule>
    <cfRule type="expression" dxfId="9996" priority="656">
      <formula>B538/A538&lt;1</formula>
    </cfRule>
  </conditionalFormatting>
  <conditionalFormatting sqref="B552:N552">
    <cfRule type="cellIs" dxfId="9995" priority="654" operator="lessThan">
      <formula>0</formula>
    </cfRule>
  </conditionalFormatting>
  <conditionalFormatting sqref="B552:N552">
    <cfRule type="expression" dxfId="9994" priority="652">
      <formula>B552/A552&gt;1</formula>
    </cfRule>
    <cfRule type="expression" dxfId="9993" priority="653">
      <formula>B552/A552&lt;1</formula>
    </cfRule>
  </conditionalFormatting>
  <conditionalFormatting sqref="N571">
    <cfRule type="cellIs" dxfId="9992" priority="628" operator="lessThan">
      <formula>0</formula>
    </cfRule>
  </conditionalFormatting>
  <conditionalFormatting sqref="C545:N545">
    <cfRule type="expression" dxfId="9991" priority="646">
      <formula>C545/B545&gt;1</formula>
    </cfRule>
    <cfRule type="expression" dxfId="9990" priority="647">
      <formula>C545/B545&lt;1</formula>
    </cfRule>
  </conditionalFormatting>
  <conditionalFormatting sqref="C571:M571">
    <cfRule type="expression" dxfId="9989" priority="630">
      <formula>C571/B571&gt;1</formula>
    </cfRule>
    <cfRule type="expression" dxfId="9988" priority="631">
      <formula>C571/B571&lt;1</formula>
    </cfRule>
  </conditionalFormatting>
  <conditionalFormatting sqref="N571">
    <cfRule type="expression" dxfId="9987" priority="625">
      <formula>N571/M571&gt;1</formula>
    </cfRule>
    <cfRule type="expression" dxfId="9986" priority="626">
      <formula>N571/M571&lt;1</formula>
    </cfRule>
  </conditionalFormatting>
  <conditionalFormatting sqref="C571:M571">
    <cfRule type="cellIs" dxfId="9985" priority="634" operator="lessThan">
      <formula>0</formula>
    </cfRule>
  </conditionalFormatting>
  <conditionalFormatting sqref="C571:M571">
    <cfRule type="cellIs" dxfId="9984" priority="633" operator="lessThan">
      <formula>0</formula>
    </cfRule>
  </conditionalFormatting>
  <conditionalFormatting sqref="B545">
    <cfRule type="cellIs" dxfId="9983" priority="649" operator="lessThan">
      <formula>0</formula>
    </cfRule>
  </conditionalFormatting>
  <conditionalFormatting sqref="B545">
    <cfRule type="expression" dxfId="9982" priority="650">
      <formula>B545/#REF!&gt;1</formula>
    </cfRule>
    <cfRule type="expression" dxfId="9981" priority="651">
      <formula>B545/#REF!&lt;1</formula>
    </cfRule>
  </conditionalFormatting>
  <conditionalFormatting sqref="C545:N545">
    <cfRule type="cellIs" dxfId="9980" priority="648" operator="lessThan">
      <formula>0</formula>
    </cfRule>
  </conditionalFormatting>
  <conditionalFormatting sqref="C598:N599">
    <cfRule type="expression" dxfId="9979" priority="643">
      <formula>C598/B598&gt;1</formula>
    </cfRule>
    <cfRule type="expression" dxfId="9978" priority="644">
      <formula>C598/B598&lt;1</formula>
    </cfRule>
  </conditionalFormatting>
  <conditionalFormatting sqref="C560:N560">
    <cfRule type="expression" dxfId="9977" priority="640">
      <formula>C560/B560&gt;1</formula>
    </cfRule>
    <cfRule type="expression" dxfId="9976" priority="641">
      <formula>C560/B560&lt;1</formula>
    </cfRule>
  </conditionalFormatting>
  <conditionalFormatting sqref="N571">
    <cfRule type="cellIs" dxfId="9975" priority="629" operator="lessThan">
      <formula>0</formula>
    </cfRule>
  </conditionalFormatting>
  <conditionalFormatting sqref="C571:M571">
    <cfRule type="cellIs" dxfId="9974" priority="632" operator="lessThan">
      <formula>0</formula>
    </cfRule>
  </conditionalFormatting>
  <conditionalFormatting sqref="N571">
    <cfRule type="cellIs" dxfId="9973" priority="627" operator="lessThan">
      <formula>0</formula>
    </cfRule>
  </conditionalFormatting>
  <conditionalFormatting sqref="B628:N631">
    <cfRule type="cellIs" dxfId="9972" priority="624" operator="lessThan">
      <formula>0</formula>
    </cfRule>
  </conditionalFormatting>
  <conditionalFormatting sqref="I630:N630 P628:Q631">
    <cfRule type="cellIs" dxfId="9971" priority="623" operator="lessThan">
      <formula>0</formula>
    </cfRule>
  </conditionalFormatting>
  <conditionalFormatting sqref="B632:N635">
    <cfRule type="cellIs" dxfId="9970" priority="622" operator="lessThan">
      <formula>0</formula>
    </cfRule>
  </conditionalFormatting>
  <conditionalFormatting sqref="I634:N634 P632:Q635">
    <cfRule type="cellIs" dxfId="9969" priority="621" operator="lessThan">
      <formula>0</formula>
    </cfRule>
  </conditionalFormatting>
  <conditionalFormatting sqref="B636:N639">
    <cfRule type="cellIs" dxfId="9968" priority="620" operator="lessThan">
      <formula>0</formula>
    </cfRule>
  </conditionalFormatting>
  <conditionalFormatting sqref="I638:N638 P636:Q639">
    <cfRule type="cellIs" dxfId="9967" priority="619" operator="lessThan">
      <formula>0</formula>
    </cfRule>
  </conditionalFormatting>
  <conditionalFormatting sqref="B640:N643">
    <cfRule type="cellIs" dxfId="9966" priority="618" operator="lessThan">
      <formula>0</formula>
    </cfRule>
  </conditionalFormatting>
  <conditionalFormatting sqref="I642:N642 P640:Q643">
    <cfRule type="cellIs" dxfId="9965" priority="617" operator="lessThan">
      <formula>0</formula>
    </cfRule>
  </conditionalFormatting>
  <conditionalFormatting sqref="B644:N647">
    <cfRule type="cellIs" dxfId="9964" priority="616" operator="lessThan">
      <formula>0</formula>
    </cfRule>
  </conditionalFormatting>
  <conditionalFormatting sqref="I646:N646 P644:Q647">
    <cfRule type="cellIs" dxfId="9963" priority="615" operator="lessThan">
      <formula>0</formula>
    </cfRule>
  </conditionalFormatting>
  <conditionalFormatting sqref="B648:N651">
    <cfRule type="cellIs" dxfId="9962" priority="614" operator="lessThan">
      <formula>0</formula>
    </cfRule>
  </conditionalFormatting>
  <conditionalFormatting sqref="I650:N650 P648:Q651">
    <cfRule type="cellIs" dxfId="9961" priority="613" operator="lessThan">
      <formula>0</formula>
    </cfRule>
  </conditionalFormatting>
  <conditionalFormatting sqref="B652:N655">
    <cfRule type="cellIs" dxfId="9960" priority="612" operator="lessThan">
      <formula>0</formula>
    </cfRule>
  </conditionalFormatting>
  <conditionalFormatting sqref="I654:N654 P652:Q655">
    <cfRule type="cellIs" dxfId="9959" priority="611" operator="lessThan">
      <formula>0</formula>
    </cfRule>
  </conditionalFormatting>
  <conditionalFormatting sqref="B656:N659">
    <cfRule type="cellIs" dxfId="9958" priority="610" operator="lessThan">
      <formula>0</formula>
    </cfRule>
  </conditionalFormatting>
  <conditionalFormatting sqref="I658:N658 P656:Q659">
    <cfRule type="cellIs" dxfId="9957" priority="609" operator="lessThan">
      <formula>0</formula>
    </cfRule>
  </conditionalFormatting>
  <conditionalFormatting sqref="B664:N667">
    <cfRule type="cellIs" dxfId="9956" priority="608" operator="lessThan">
      <formula>0</formula>
    </cfRule>
  </conditionalFormatting>
  <conditionalFormatting sqref="I666:N666 P664:Q667">
    <cfRule type="cellIs" dxfId="9955" priority="607" operator="lessThan">
      <formula>0</formula>
    </cfRule>
  </conditionalFormatting>
  <conditionalFormatting sqref="B668:N671">
    <cfRule type="cellIs" dxfId="9954" priority="606" operator="lessThan">
      <formula>0</formula>
    </cfRule>
  </conditionalFormatting>
  <conditionalFormatting sqref="I670:N670 P668:Q671">
    <cfRule type="cellIs" dxfId="9953" priority="605" operator="lessThan">
      <formula>0</formula>
    </cfRule>
  </conditionalFormatting>
  <conditionalFormatting sqref="P608">
    <cfRule type="cellIs" dxfId="9952" priority="604" operator="lessThan">
      <formula>0</formula>
    </cfRule>
  </conditionalFormatting>
  <conditionalFormatting sqref="Q447:Q448">
    <cfRule type="cellIs" dxfId="9951" priority="603" operator="lessThan">
      <formula>0</formula>
    </cfRule>
  </conditionalFormatting>
  <conditionalFormatting sqref="P447:P448">
    <cfRule type="cellIs" dxfId="9950" priority="602" operator="lessThan">
      <formula>0</formula>
    </cfRule>
  </conditionalFormatting>
  <conditionalFormatting sqref="B447:N447 B493:O499 B490:O490 B492">
    <cfRule type="cellIs" dxfId="9949" priority="601" operator="lessThan">
      <formula>0</formula>
    </cfRule>
  </conditionalFormatting>
  <conditionalFormatting sqref="B499:N499">
    <cfRule type="cellIs" dxfId="9948" priority="595" operator="lessThan">
      <formula>0</formula>
    </cfRule>
  </conditionalFormatting>
  <conditionalFormatting sqref="B553:N553">
    <cfRule type="cellIs" dxfId="9947" priority="589" operator="lessThan">
      <formula>0</formula>
    </cfRule>
  </conditionalFormatting>
  <conditionalFormatting sqref="P477:Q477 B477">
    <cfRule type="cellIs" dxfId="9946" priority="588" operator="lessThan">
      <formula>0</formula>
    </cfRule>
  </conditionalFormatting>
  <conditionalFormatting sqref="Q478:Q482">
    <cfRule type="cellIs" dxfId="9945" priority="587" operator="lessThan">
      <formula>0</formula>
    </cfRule>
  </conditionalFormatting>
  <conditionalFormatting sqref="P478:P481">
    <cfRule type="cellIs" dxfId="9944" priority="586" operator="lessThan">
      <formula>0</formula>
    </cfRule>
  </conditionalFormatting>
  <conditionalFormatting sqref="P482">
    <cfRule type="cellIs" dxfId="9943" priority="585" operator="lessThan">
      <formula>0</formula>
    </cfRule>
  </conditionalFormatting>
  <conditionalFormatting sqref="P457:Q457 B457">
    <cfRule type="cellIs" dxfId="9942" priority="584" operator="lessThan">
      <formula>0</formula>
    </cfRule>
  </conditionalFormatting>
  <conditionalFormatting sqref="Q458:Q462">
    <cfRule type="cellIs" dxfId="9941" priority="583" operator="lessThan">
      <formula>0</formula>
    </cfRule>
  </conditionalFormatting>
  <conditionalFormatting sqref="P458:P461">
    <cfRule type="cellIs" dxfId="9940" priority="582" operator="lessThan">
      <formula>0</formula>
    </cfRule>
  </conditionalFormatting>
  <conditionalFormatting sqref="P462">
    <cfRule type="cellIs" dxfId="9939" priority="581" operator="lessThan">
      <formula>0</formula>
    </cfRule>
  </conditionalFormatting>
  <conditionalFormatting sqref="P465:Q465 B465">
    <cfRule type="cellIs" dxfId="9938" priority="580" operator="lessThan">
      <formula>0</formula>
    </cfRule>
  </conditionalFormatting>
  <conditionalFormatting sqref="Q466:Q470">
    <cfRule type="cellIs" dxfId="9937" priority="579" operator="lessThan">
      <formula>0</formula>
    </cfRule>
  </conditionalFormatting>
  <conditionalFormatting sqref="P466:P469">
    <cfRule type="cellIs" dxfId="9936" priority="578" operator="lessThan">
      <formula>0</formula>
    </cfRule>
  </conditionalFormatting>
  <conditionalFormatting sqref="P470">
    <cfRule type="cellIs" dxfId="9935" priority="577" operator="lessThan">
      <formula>0</formula>
    </cfRule>
  </conditionalFormatting>
  <conditionalFormatting sqref="O574:O577">
    <cfRule type="cellIs" dxfId="9934" priority="546" operator="lessThan">
      <formula>0</formula>
    </cfRule>
  </conditionalFormatting>
  <conditionalFormatting sqref="O574:O577">
    <cfRule type="cellIs" dxfId="9933" priority="545" operator="lessThan">
      <formula>0</formula>
    </cfRule>
  </conditionalFormatting>
  <conditionalFormatting sqref="O382">
    <cfRule type="cellIs" dxfId="9932" priority="541" operator="lessThan">
      <formula>0</formula>
    </cfRule>
  </conditionalFormatting>
  <conditionalFormatting sqref="O358">
    <cfRule type="cellIs" dxfId="9931" priority="540" operator="lessThan">
      <formula>0</formula>
    </cfRule>
  </conditionalFormatting>
  <conditionalFormatting sqref="O370">
    <cfRule type="cellIs" dxfId="9930" priority="542" operator="lessThan">
      <formula>0</formula>
    </cfRule>
  </conditionalFormatting>
  <conditionalFormatting sqref="O356:O358 O368:O370 O380:O382 O386:O388 O392:O394 O398:O400 O404:O406 O410:O412 O416:O418 O422:O424 O429:O431 O435:O437 O491 O584:O587 O538 O552">
    <cfRule type="cellIs" dxfId="9929" priority="567" operator="lessThan">
      <formula>0</formula>
    </cfRule>
  </conditionalFormatting>
  <conditionalFormatting sqref="O347">
    <cfRule type="cellIs" dxfId="9928" priority="566" operator="lessThan">
      <formula>0</formula>
    </cfRule>
  </conditionalFormatting>
  <conditionalFormatting sqref="O347">
    <cfRule type="cellIs" dxfId="9927" priority="565" operator="lessThan">
      <formula>0</formula>
    </cfRule>
  </conditionalFormatting>
  <conditionalFormatting sqref="O350:O353">
    <cfRule type="cellIs" dxfId="9926" priority="564" operator="lessThan">
      <formula>0</formula>
    </cfRule>
  </conditionalFormatting>
  <conditionalFormatting sqref="O357">
    <cfRule type="cellIs" dxfId="9925" priority="563" operator="lessThan">
      <formula>0</formula>
    </cfRule>
  </conditionalFormatting>
  <conditionalFormatting sqref="O368:O369">
    <cfRule type="cellIs" dxfId="9924" priority="562" operator="lessThan">
      <formula>0</formula>
    </cfRule>
  </conditionalFormatting>
  <conditionalFormatting sqref="O380:O381">
    <cfRule type="cellIs" dxfId="9923" priority="561" operator="lessThan">
      <formula>0</formula>
    </cfRule>
  </conditionalFormatting>
  <conditionalFormatting sqref="O556:O558">
    <cfRule type="cellIs" dxfId="9922" priority="557" operator="lessThan">
      <formula>0</formula>
    </cfRule>
  </conditionalFormatting>
  <conditionalFormatting sqref="O386:O388">
    <cfRule type="cellIs" dxfId="9921" priority="560" operator="lessThan">
      <formula>0</formula>
    </cfRule>
  </conditionalFormatting>
  <conditionalFormatting sqref="O354">
    <cfRule type="cellIs" dxfId="9920" priority="559" operator="lessThan">
      <formula>0</formula>
    </cfRule>
  </conditionalFormatting>
  <conditionalFormatting sqref="O389">
    <cfRule type="cellIs" dxfId="9919" priority="536" operator="lessThan">
      <formula>0</formula>
    </cfRule>
  </conditionalFormatting>
  <conditionalFormatting sqref="O556:O558">
    <cfRule type="cellIs" dxfId="9918" priority="558" operator="lessThan">
      <formula>0</formula>
    </cfRule>
  </conditionalFormatting>
  <conditionalFormatting sqref="O562 O564:O565">
    <cfRule type="cellIs" dxfId="9917" priority="555" operator="lessThan">
      <formula>0</formula>
    </cfRule>
  </conditionalFormatting>
  <conditionalFormatting sqref="O564:O565 O562">
    <cfRule type="cellIs" dxfId="9916" priority="556" operator="lessThan">
      <formula>0</formula>
    </cfRule>
  </conditionalFormatting>
  <conditionalFormatting sqref="O579:O582">
    <cfRule type="cellIs" dxfId="9915" priority="553" operator="lessThan">
      <formula>0</formula>
    </cfRule>
  </conditionalFormatting>
  <conditionalFormatting sqref="O579:O582">
    <cfRule type="cellIs" dxfId="9914" priority="554" operator="lessThan">
      <formula>0</formula>
    </cfRule>
  </conditionalFormatting>
  <conditionalFormatting sqref="O584:O587">
    <cfRule type="cellIs" dxfId="9913" priority="551" operator="lessThan">
      <formula>0</formula>
    </cfRule>
  </conditionalFormatting>
  <conditionalFormatting sqref="O584:O587">
    <cfRule type="cellIs" dxfId="9912" priority="552" operator="lessThan">
      <formula>0</formula>
    </cfRule>
  </conditionalFormatting>
  <conditionalFormatting sqref="O589:O592">
    <cfRule type="cellIs" dxfId="9911" priority="549" operator="lessThan">
      <formula>0</formula>
    </cfRule>
  </conditionalFormatting>
  <conditionalFormatting sqref="O589:O592">
    <cfRule type="cellIs" dxfId="9910" priority="550" operator="lessThan">
      <formula>0</formula>
    </cfRule>
  </conditionalFormatting>
  <conditionalFormatting sqref="O420">
    <cfRule type="cellIs" dxfId="9909" priority="474" operator="lessThan">
      <formula>0</formula>
    </cfRule>
  </conditionalFormatting>
  <conditionalFormatting sqref="O383">
    <cfRule type="cellIs" dxfId="9908" priority="537" operator="lessThan">
      <formula>0</formula>
    </cfRule>
  </conditionalFormatting>
  <conditionalFormatting sqref="O568:O570">
    <cfRule type="cellIs" dxfId="9907" priority="547" operator="lessThan">
      <formula>0</formula>
    </cfRule>
  </conditionalFormatting>
  <conditionalFormatting sqref="O568:O570">
    <cfRule type="cellIs" dxfId="9906" priority="548" operator="lessThan">
      <formula>0</formula>
    </cfRule>
  </conditionalFormatting>
  <conditionalFormatting sqref="O371">
    <cfRule type="cellIs" dxfId="9905" priority="538" operator="lessThan">
      <formula>0</formula>
    </cfRule>
  </conditionalFormatting>
  <conditionalFormatting sqref="O420">
    <cfRule type="cellIs" dxfId="9904" priority="475" operator="lessThan">
      <formula>0</formula>
    </cfRule>
  </conditionalFormatting>
  <conditionalFormatting sqref="O435">
    <cfRule type="cellIs" dxfId="9903" priority="442" operator="lessThan">
      <formula>0</formula>
    </cfRule>
  </conditionalFormatting>
  <conditionalFormatting sqref="O433">
    <cfRule type="cellIs" dxfId="9902" priority="443" operator="lessThan">
      <formula>0</formula>
    </cfRule>
  </conditionalFormatting>
  <conditionalFormatting sqref="O435">
    <cfRule type="cellIs" dxfId="9901" priority="440" operator="lessThan">
      <formula>0</formula>
    </cfRule>
  </conditionalFormatting>
  <conditionalFormatting sqref="O435">
    <cfRule type="cellIs" dxfId="9900" priority="441" operator="lessThan">
      <formula>0</formula>
    </cfRule>
  </conditionalFormatting>
  <conditionalFormatting sqref="O429">
    <cfRule type="cellIs" dxfId="9899" priority="452" operator="lessThan">
      <formula>0</formula>
    </cfRule>
  </conditionalFormatting>
  <conditionalFormatting sqref="O422">
    <cfRule type="cellIs" dxfId="9898" priority="462" operator="lessThan">
      <formula>0</formula>
    </cfRule>
  </conditionalFormatting>
  <conditionalFormatting sqref="O429">
    <cfRule type="cellIs" dxfId="9897" priority="451" operator="lessThan">
      <formula>0</formula>
    </cfRule>
  </conditionalFormatting>
  <conditionalFormatting sqref="O429">
    <cfRule type="cellIs" dxfId="9896" priority="450" operator="lessThan">
      <formula>0</formula>
    </cfRule>
  </conditionalFormatting>
  <conditionalFormatting sqref="O422">
    <cfRule type="cellIs" dxfId="9895" priority="463" operator="lessThan">
      <formula>0</formula>
    </cfRule>
  </conditionalFormatting>
  <conditionalFormatting sqref="O429">
    <cfRule type="cellIs" dxfId="9894" priority="449" operator="lessThan">
      <formula>0</formula>
    </cfRule>
  </conditionalFormatting>
  <conditionalFormatting sqref="O422">
    <cfRule type="cellIs" dxfId="9893" priority="464" operator="lessThan">
      <formula>0</formula>
    </cfRule>
  </conditionalFormatting>
  <conditionalFormatting sqref="O422">
    <cfRule type="cellIs" dxfId="9892" priority="461" operator="lessThan">
      <formula>0</formula>
    </cfRule>
  </conditionalFormatting>
  <conditionalFormatting sqref="O429">
    <cfRule type="cellIs" dxfId="9891" priority="448" operator="lessThan">
      <formula>0</formula>
    </cfRule>
  </conditionalFormatting>
  <conditionalFormatting sqref="O604 O606:O607 O624:O627 O660:O663">
    <cfRule type="cellIs" dxfId="9890" priority="544" operator="lessThan">
      <formula>0</formula>
    </cfRule>
  </conditionalFormatting>
  <conditionalFormatting sqref="O626">
    <cfRule type="cellIs" dxfId="9889" priority="543" operator="lessThan">
      <formula>0</formula>
    </cfRule>
  </conditionalFormatting>
  <conditionalFormatting sqref="O435">
    <cfRule type="cellIs" dxfId="9888" priority="438" operator="lessThan">
      <formula>0</formula>
    </cfRule>
  </conditionalFormatting>
  <conditionalFormatting sqref="O435">
    <cfRule type="cellIs" dxfId="9887" priority="439" operator="lessThan">
      <formula>0</formula>
    </cfRule>
  </conditionalFormatting>
  <conditionalFormatting sqref="O359">
    <cfRule type="cellIs" dxfId="9886" priority="539" operator="lessThan">
      <formula>0</formula>
    </cfRule>
  </conditionalFormatting>
  <conditionalFormatting sqref="O435">
    <cfRule type="cellIs" dxfId="9885" priority="437" operator="lessThan">
      <formula>0</formula>
    </cfRule>
  </conditionalFormatting>
  <conditionalFormatting sqref="O438">
    <cfRule type="cellIs" dxfId="9884" priority="434" operator="lessThan">
      <formula>0</formula>
    </cfRule>
  </conditionalFormatting>
  <conditionalFormatting sqref="O439">
    <cfRule type="cellIs" dxfId="9883" priority="433" operator="lessThan">
      <formula>0</formula>
    </cfRule>
  </conditionalFormatting>
  <conditionalFormatting sqref="O435">
    <cfRule type="cellIs" dxfId="9882" priority="436" operator="lessThan">
      <formula>0</formula>
    </cfRule>
  </conditionalFormatting>
  <conditionalFormatting sqref="O439">
    <cfRule type="cellIs" dxfId="9881" priority="432" operator="lessThan">
      <formula>0</formula>
    </cfRule>
  </conditionalFormatting>
  <conditionalFormatting sqref="O551 O537">
    <cfRule type="cellIs" dxfId="9880" priority="416" operator="lessThan">
      <formula>0</formula>
    </cfRule>
  </conditionalFormatting>
  <conditionalFormatting sqref="O435">
    <cfRule type="cellIs" dxfId="9879" priority="435" operator="lessThan">
      <formula>0</formula>
    </cfRule>
  </conditionalFormatting>
  <conditionalFormatting sqref="O498">
    <cfRule type="cellIs" dxfId="9878" priority="426" operator="lessThan">
      <formula>0</formula>
    </cfRule>
  </conditionalFormatting>
  <conditionalFormatting sqref="O442:O445">
    <cfRule type="cellIs" dxfId="9877" priority="431" operator="lessThan">
      <formula>0</formula>
    </cfRule>
  </conditionalFormatting>
  <conditionalFormatting sqref="O392">
    <cfRule type="cellIs" dxfId="9876" priority="530" operator="lessThan">
      <formula>0</formula>
    </cfRule>
  </conditionalFormatting>
  <conditionalFormatting sqref="O392">
    <cfRule type="cellIs" dxfId="9875" priority="535" operator="lessThan">
      <formula>0</formula>
    </cfRule>
  </conditionalFormatting>
  <conditionalFormatting sqref="O392">
    <cfRule type="cellIs" dxfId="9874" priority="533" operator="lessThan">
      <formula>0</formula>
    </cfRule>
  </conditionalFormatting>
  <conditionalFormatting sqref="O392">
    <cfRule type="cellIs" dxfId="9873" priority="532" operator="lessThan">
      <formula>0</formula>
    </cfRule>
  </conditionalFormatting>
  <conditionalFormatting sqref="O395">
    <cfRule type="cellIs" dxfId="9872" priority="527" operator="lessThan">
      <formula>0</formula>
    </cfRule>
  </conditionalFormatting>
  <conditionalFormatting sqref="O398">
    <cfRule type="cellIs" dxfId="9871" priority="525" operator="lessThan">
      <formula>0</formula>
    </cfRule>
  </conditionalFormatting>
  <conditionalFormatting sqref="O372">
    <cfRule type="cellIs" dxfId="9870" priority="513" operator="lessThan">
      <formula>0</formula>
    </cfRule>
  </conditionalFormatting>
  <conditionalFormatting sqref="O392">
    <cfRule type="cellIs" dxfId="9869" priority="528" operator="lessThan">
      <formula>0</formula>
    </cfRule>
  </conditionalFormatting>
  <conditionalFormatting sqref="O392">
    <cfRule type="cellIs" dxfId="9868" priority="529" operator="lessThan">
      <formula>0</formula>
    </cfRule>
  </conditionalFormatting>
  <conditionalFormatting sqref="O392">
    <cfRule type="cellIs" dxfId="9867" priority="534" operator="lessThan">
      <formula>0</formula>
    </cfRule>
  </conditionalFormatting>
  <conditionalFormatting sqref="O392">
    <cfRule type="cellIs" dxfId="9866" priority="531" operator="lessThan">
      <formula>0</formula>
    </cfRule>
  </conditionalFormatting>
  <conditionalFormatting sqref="O398">
    <cfRule type="cellIs" dxfId="9865" priority="520" operator="lessThan">
      <formula>0</formula>
    </cfRule>
  </conditionalFormatting>
  <conditionalFormatting sqref="O398">
    <cfRule type="cellIs" dxfId="9864" priority="524" operator="lessThan">
      <formula>0</formula>
    </cfRule>
  </conditionalFormatting>
  <conditionalFormatting sqref="O398">
    <cfRule type="cellIs" dxfId="9863" priority="523" operator="lessThan">
      <formula>0</formula>
    </cfRule>
  </conditionalFormatting>
  <conditionalFormatting sqref="O398">
    <cfRule type="cellIs" dxfId="9862" priority="522" operator="lessThan">
      <formula>0</formula>
    </cfRule>
  </conditionalFormatting>
  <conditionalFormatting sqref="O398">
    <cfRule type="cellIs" dxfId="9861" priority="521" operator="lessThan">
      <formula>0</formula>
    </cfRule>
  </conditionalFormatting>
  <conditionalFormatting sqref="O398">
    <cfRule type="cellIs" dxfId="9860" priority="526" operator="lessThan">
      <formula>0</formula>
    </cfRule>
  </conditionalFormatting>
  <conditionalFormatting sqref="O390">
    <cfRule type="cellIs" dxfId="9859" priority="510" operator="lessThan">
      <formula>0</formula>
    </cfRule>
  </conditionalFormatting>
  <conditionalFormatting sqref="O398">
    <cfRule type="cellIs" dxfId="9858" priority="519" operator="lessThan">
      <formula>0</formula>
    </cfRule>
  </conditionalFormatting>
  <conditionalFormatting sqref="O401">
    <cfRule type="cellIs" dxfId="9857" priority="518" operator="lessThan">
      <formula>0</formula>
    </cfRule>
  </conditionalFormatting>
  <conditionalFormatting sqref="O354">
    <cfRule type="cellIs" dxfId="9856" priority="517" operator="lessThan">
      <formula>0</formula>
    </cfRule>
  </conditionalFormatting>
  <conditionalFormatting sqref="O360">
    <cfRule type="cellIs" dxfId="9855" priority="516" operator="lessThan">
      <formula>0</formula>
    </cfRule>
  </conditionalFormatting>
  <conditionalFormatting sqref="O360">
    <cfRule type="cellIs" dxfId="9854" priority="515" operator="lessThan">
      <formula>0</formula>
    </cfRule>
  </conditionalFormatting>
  <conditionalFormatting sqref="O372">
    <cfRule type="cellIs" dxfId="9853" priority="514" operator="lessThan">
      <formula>0</formula>
    </cfRule>
  </conditionalFormatting>
  <conditionalFormatting sqref="O384">
    <cfRule type="cellIs" dxfId="9852" priority="512" operator="lessThan">
      <formula>0</formula>
    </cfRule>
  </conditionalFormatting>
  <conditionalFormatting sqref="O384">
    <cfRule type="cellIs" dxfId="9851" priority="511" operator="lessThan">
      <formula>0</formula>
    </cfRule>
  </conditionalFormatting>
  <conditionalFormatting sqref="O396">
    <cfRule type="cellIs" dxfId="9850" priority="508" operator="lessThan">
      <formula>0</formula>
    </cfRule>
  </conditionalFormatting>
  <conditionalFormatting sqref="O396">
    <cfRule type="cellIs" dxfId="9849" priority="507" operator="lessThan">
      <formula>0</formula>
    </cfRule>
  </conditionalFormatting>
  <conditionalFormatting sqref="O390">
    <cfRule type="cellIs" dxfId="9848" priority="509" operator="lessThan">
      <formula>0</formula>
    </cfRule>
  </conditionalFormatting>
  <conditionalFormatting sqref="O413">
    <cfRule type="cellIs" dxfId="9847" priority="487" operator="lessThan">
      <formula>0</formula>
    </cfRule>
  </conditionalFormatting>
  <conditionalFormatting sqref="O414">
    <cfRule type="cellIs" dxfId="9846" priority="486" operator="lessThan">
      <formula>0</formula>
    </cfRule>
  </conditionalFormatting>
  <conditionalFormatting sqref="O404">
    <cfRule type="cellIs" dxfId="9845" priority="504" operator="lessThan">
      <formula>0</formula>
    </cfRule>
  </conditionalFormatting>
  <conditionalFormatting sqref="O404">
    <cfRule type="cellIs" dxfId="9844" priority="503" operator="lessThan">
      <formula>0</formula>
    </cfRule>
  </conditionalFormatting>
  <conditionalFormatting sqref="O404">
    <cfRule type="cellIs" dxfId="9843" priority="506" operator="lessThan">
      <formula>0</formula>
    </cfRule>
  </conditionalFormatting>
  <conditionalFormatting sqref="O404">
    <cfRule type="cellIs" dxfId="9842" priority="505" operator="lessThan">
      <formula>0</formula>
    </cfRule>
  </conditionalFormatting>
  <conditionalFormatting sqref="O416">
    <cfRule type="cellIs" dxfId="9841" priority="481" operator="lessThan">
      <formula>0</formula>
    </cfRule>
  </conditionalFormatting>
  <conditionalFormatting sqref="O416">
    <cfRule type="cellIs" dxfId="9840" priority="480" operator="lessThan">
      <formula>0</formula>
    </cfRule>
  </conditionalFormatting>
  <conditionalFormatting sqref="O404">
    <cfRule type="cellIs" dxfId="9839" priority="502" operator="lessThan">
      <formula>0</formula>
    </cfRule>
  </conditionalFormatting>
  <conditionalFormatting sqref="O404">
    <cfRule type="cellIs" dxfId="9838" priority="501" operator="lessThan">
      <formula>0</formula>
    </cfRule>
  </conditionalFormatting>
  <conditionalFormatting sqref="O404">
    <cfRule type="cellIs" dxfId="9837" priority="500" operator="lessThan">
      <formula>0</formula>
    </cfRule>
  </conditionalFormatting>
  <conditionalFormatting sqref="O404">
    <cfRule type="cellIs" dxfId="9836" priority="499" operator="lessThan">
      <formula>0</formula>
    </cfRule>
  </conditionalFormatting>
  <conditionalFormatting sqref="O407">
    <cfRule type="cellIs" dxfId="9835" priority="498" operator="lessThan">
      <formula>0</formula>
    </cfRule>
  </conditionalFormatting>
  <conditionalFormatting sqref="O408">
    <cfRule type="cellIs" dxfId="9834" priority="497" operator="lessThan">
      <formula>0</formula>
    </cfRule>
  </conditionalFormatting>
  <conditionalFormatting sqref="O408">
    <cfRule type="cellIs" dxfId="9833" priority="496" operator="lessThan">
      <formula>0</formula>
    </cfRule>
  </conditionalFormatting>
  <conditionalFormatting sqref="O414">
    <cfRule type="cellIs" dxfId="9832" priority="485" operator="lessThan">
      <formula>0</formula>
    </cfRule>
  </conditionalFormatting>
  <conditionalFormatting sqref="O416">
    <cfRule type="cellIs" dxfId="9831" priority="484" operator="lessThan">
      <formula>0</formula>
    </cfRule>
  </conditionalFormatting>
  <conditionalFormatting sqref="O416">
    <cfRule type="cellIs" dxfId="9830" priority="483" operator="lessThan">
      <formula>0</formula>
    </cfRule>
  </conditionalFormatting>
  <conditionalFormatting sqref="O416">
    <cfRule type="cellIs" dxfId="9829" priority="482" operator="lessThan">
      <formula>0</formula>
    </cfRule>
  </conditionalFormatting>
  <conditionalFormatting sqref="O416">
    <cfRule type="cellIs" dxfId="9828" priority="479" operator="lessThan">
      <formula>0</formula>
    </cfRule>
  </conditionalFormatting>
  <conditionalFormatting sqref="O410">
    <cfRule type="cellIs" dxfId="9827" priority="495" operator="lessThan">
      <formula>0</formula>
    </cfRule>
  </conditionalFormatting>
  <conditionalFormatting sqref="O410">
    <cfRule type="cellIs" dxfId="9826" priority="494" operator="lessThan">
      <formula>0</formula>
    </cfRule>
  </conditionalFormatting>
  <conditionalFormatting sqref="O410">
    <cfRule type="cellIs" dxfId="9825" priority="493" operator="lessThan">
      <formula>0</formula>
    </cfRule>
  </conditionalFormatting>
  <conditionalFormatting sqref="O410">
    <cfRule type="cellIs" dxfId="9824" priority="492" operator="lessThan">
      <formula>0</formula>
    </cfRule>
  </conditionalFormatting>
  <conditionalFormatting sqref="O416">
    <cfRule type="cellIs" dxfId="9823" priority="478" operator="lessThan">
      <formula>0</formula>
    </cfRule>
  </conditionalFormatting>
  <conditionalFormatting sqref="O416">
    <cfRule type="cellIs" dxfId="9822" priority="477" operator="lessThan">
      <formula>0</formula>
    </cfRule>
  </conditionalFormatting>
  <conditionalFormatting sqref="O419">
    <cfRule type="cellIs" dxfId="9821" priority="476" operator="lessThan">
      <formula>0</formula>
    </cfRule>
  </conditionalFormatting>
  <conditionalFormatting sqref="O410">
    <cfRule type="cellIs" dxfId="9820" priority="491" operator="lessThan">
      <formula>0</formula>
    </cfRule>
  </conditionalFormatting>
  <conditionalFormatting sqref="O410">
    <cfRule type="cellIs" dxfId="9819" priority="490" operator="lessThan">
      <formula>0</formula>
    </cfRule>
  </conditionalFormatting>
  <conditionalFormatting sqref="O410">
    <cfRule type="cellIs" dxfId="9818" priority="489" operator="lessThan">
      <formula>0</formula>
    </cfRule>
  </conditionalFormatting>
  <conditionalFormatting sqref="O410">
    <cfRule type="cellIs" dxfId="9817" priority="488" operator="lessThan">
      <formula>0</formula>
    </cfRule>
  </conditionalFormatting>
  <conditionalFormatting sqref="O559">
    <cfRule type="cellIs" dxfId="9816" priority="423" operator="lessThan">
      <formula>0</formula>
    </cfRule>
  </conditionalFormatting>
  <conditionalFormatting sqref="O563">
    <cfRule type="cellIs" dxfId="9815" priority="422" operator="lessThan">
      <formula>0</formula>
    </cfRule>
  </conditionalFormatting>
  <conditionalFormatting sqref="O563">
    <cfRule type="cellIs" dxfId="9814" priority="421" operator="lessThan">
      <formula>0</formula>
    </cfRule>
  </conditionalFormatting>
  <conditionalFormatting sqref="O608 O605 O602:O603">
    <cfRule type="cellIs" dxfId="9813" priority="409" operator="lessThan">
      <formula>0</formula>
    </cfRule>
  </conditionalFormatting>
  <conditionalFormatting sqref="O426">
    <cfRule type="cellIs" dxfId="9812" priority="454" operator="lessThan">
      <formula>0</formula>
    </cfRule>
  </conditionalFormatting>
  <conditionalFormatting sqref="O429">
    <cfRule type="cellIs" dxfId="9811" priority="453" operator="lessThan">
      <formula>0</formula>
    </cfRule>
  </conditionalFormatting>
  <conditionalFormatting sqref="B598:O599">
    <cfRule type="cellIs" dxfId="9810" priority="388" operator="lessThan">
      <formula>0</formula>
    </cfRule>
  </conditionalFormatting>
  <conditionalFormatting sqref="O560">
    <cfRule type="cellIs" dxfId="9809" priority="385" operator="lessThan">
      <formula>0</formula>
    </cfRule>
  </conditionalFormatting>
  <conditionalFormatting sqref="O566">
    <cfRule type="cellIs" dxfId="9808" priority="382" operator="lessThan">
      <formula>0</formula>
    </cfRule>
  </conditionalFormatting>
  <conditionalFormatting sqref="O566">
    <cfRule type="cellIs" dxfId="9807" priority="381" operator="lessThan">
      <formula>0</formula>
    </cfRule>
  </conditionalFormatting>
  <conditionalFormatting sqref="O566">
    <cfRule type="cellIs" dxfId="9806" priority="380" operator="lessThan">
      <formula>0</formula>
    </cfRule>
  </conditionalFormatting>
  <conditionalFormatting sqref="O429">
    <cfRule type="cellIs" dxfId="9805" priority="447" operator="lessThan">
      <formula>0</formula>
    </cfRule>
  </conditionalFormatting>
  <conditionalFormatting sqref="O429">
    <cfRule type="cellIs" dxfId="9804" priority="446" operator="lessThan">
      <formula>0</formula>
    </cfRule>
  </conditionalFormatting>
  <conditionalFormatting sqref="O432">
    <cfRule type="cellIs" dxfId="9803" priority="445" operator="lessThan">
      <formula>0</formula>
    </cfRule>
  </conditionalFormatting>
  <conditionalFormatting sqref="O433">
    <cfRule type="cellIs" dxfId="9802" priority="444" operator="lessThan">
      <formula>0</formula>
    </cfRule>
  </conditionalFormatting>
  <conditionalFormatting sqref="O422">
    <cfRule type="cellIs" dxfId="9801" priority="460" operator="lessThan">
      <formula>0</formula>
    </cfRule>
  </conditionalFormatting>
  <conditionalFormatting sqref="O422">
    <cfRule type="cellIs" dxfId="9800" priority="459" operator="lessThan">
      <formula>0</formula>
    </cfRule>
  </conditionalFormatting>
  <conditionalFormatting sqref="O422">
    <cfRule type="cellIs" dxfId="9799" priority="458" operator="lessThan">
      <formula>0</formula>
    </cfRule>
  </conditionalFormatting>
  <conditionalFormatting sqref="O422">
    <cfRule type="cellIs" dxfId="9798" priority="457" operator="lessThan">
      <formula>0</formula>
    </cfRule>
  </conditionalFormatting>
  <conditionalFormatting sqref="O425">
    <cfRule type="cellIs" dxfId="9797" priority="456" operator="lessThan">
      <formula>0</formula>
    </cfRule>
  </conditionalFormatting>
  <conditionalFormatting sqref="O426">
    <cfRule type="cellIs" dxfId="9796" priority="455" operator="lessThan">
      <formula>0</formula>
    </cfRule>
  </conditionalFormatting>
  <conditionalFormatting sqref="O442:O445">
    <cfRule type="expression" dxfId="9795" priority="429">
      <formula>O442/N442&gt;1</formula>
    </cfRule>
    <cfRule type="expression" dxfId="9794" priority="430">
      <formula>O442/N442&lt;1</formula>
    </cfRule>
  </conditionalFormatting>
  <conditionalFormatting sqref="O538 O552">
    <cfRule type="expression" dxfId="9793" priority="427">
      <formula>O538/#REF!&gt;1</formula>
    </cfRule>
    <cfRule type="expression" dxfId="9792" priority="428">
      <formula>O538/#REF!&lt;1</formula>
    </cfRule>
  </conditionalFormatting>
  <conditionalFormatting sqref="O493:O496">
    <cfRule type="cellIs" dxfId="9791" priority="419" operator="lessThan">
      <formula>0</formula>
    </cfRule>
  </conditionalFormatting>
  <conditionalFormatting sqref="O498">
    <cfRule type="expression" dxfId="9790" priority="424">
      <formula>O498/N498&gt;1</formula>
    </cfRule>
    <cfRule type="expression" dxfId="9789" priority="425">
      <formula>O498/N498&lt;1</formula>
    </cfRule>
  </conditionalFormatting>
  <conditionalFormatting sqref="O547:O550 O533:O536">
    <cfRule type="cellIs" dxfId="9788" priority="415" operator="lessThan">
      <formula>0</formula>
    </cfRule>
  </conditionalFormatting>
  <conditionalFormatting sqref="O662">
    <cfRule type="cellIs" dxfId="9787" priority="420" operator="lessThan">
      <formula>0</formula>
    </cfRule>
  </conditionalFormatting>
  <conditionalFormatting sqref="O608 O605 O602:O603">
    <cfRule type="expression" dxfId="9786" priority="407">
      <formula>O602/N602&gt;1</formula>
    </cfRule>
    <cfRule type="expression" dxfId="9785" priority="408">
      <formula>O602/N602&lt;1</formula>
    </cfRule>
  </conditionalFormatting>
  <conditionalFormatting sqref="O493:O496">
    <cfRule type="expression" dxfId="9784" priority="417">
      <formula>O493/N493&gt;1</formula>
    </cfRule>
    <cfRule type="expression" dxfId="9783" priority="418">
      <formula>O493/N493&lt;1</formula>
    </cfRule>
  </conditionalFormatting>
  <conditionalFormatting sqref="O551 O537">
    <cfRule type="cellIs" dxfId="9782" priority="412" operator="lessThan">
      <formula>0</formula>
    </cfRule>
  </conditionalFormatting>
  <conditionalFormatting sqref="O547:O550 O533:O536">
    <cfRule type="expression" dxfId="9781" priority="413">
      <formula>O533/N533&gt;1</formula>
    </cfRule>
    <cfRule type="expression" dxfId="9780" priority="414">
      <formula>O533/N533&lt;1</formula>
    </cfRule>
  </conditionalFormatting>
  <conditionalFormatting sqref="O551 O537">
    <cfRule type="expression" dxfId="9779" priority="410">
      <formula>O537/N537&gt;1</formula>
    </cfRule>
    <cfRule type="expression" dxfId="9778" priority="411">
      <formula>O537/N537&lt;1</formula>
    </cfRule>
  </conditionalFormatting>
  <conditionalFormatting sqref="O491">
    <cfRule type="expression" dxfId="9777" priority="568">
      <formula>O491/#REF!&gt;1</formula>
    </cfRule>
    <cfRule type="expression" dxfId="9776" priority="569">
      <formula>O491/#REF!&lt;1</formula>
    </cfRule>
  </conditionalFormatting>
  <conditionalFormatting sqref="O446">
    <cfRule type="cellIs" dxfId="9775" priority="406" operator="lessThan">
      <formula>0</formula>
    </cfRule>
  </conditionalFormatting>
  <conditionalFormatting sqref="O446">
    <cfRule type="expression" dxfId="9774" priority="404">
      <formula>O446/N446&gt;1</formula>
    </cfRule>
    <cfRule type="expression" dxfId="9773" priority="405">
      <formula>O446/N446&lt;1</formula>
    </cfRule>
  </conditionalFormatting>
  <conditionalFormatting sqref="O497">
    <cfRule type="cellIs" dxfId="9772" priority="403" operator="lessThan">
      <formula>0</formula>
    </cfRule>
  </conditionalFormatting>
  <conditionalFormatting sqref="O497">
    <cfRule type="expression" dxfId="9771" priority="401">
      <formula>O497/N497&gt;1</formula>
    </cfRule>
    <cfRule type="expression" dxfId="9770" priority="402">
      <formula>O497/N497&lt;1</formula>
    </cfRule>
  </conditionalFormatting>
  <conditionalFormatting sqref="O566">
    <cfRule type="expression" dxfId="9769" priority="378">
      <formula>O566/N566&gt;1</formula>
    </cfRule>
    <cfRule type="expression" dxfId="9768" priority="379">
      <formula>O566/N566&lt;1</formula>
    </cfRule>
  </conditionalFormatting>
  <conditionalFormatting sqref="O538">
    <cfRule type="cellIs" dxfId="9767" priority="397" operator="lessThan">
      <formula>0</formula>
    </cfRule>
  </conditionalFormatting>
  <conditionalFormatting sqref="O538">
    <cfRule type="expression" dxfId="9766" priority="395">
      <formula>O538/N538&gt;1</formula>
    </cfRule>
    <cfRule type="expression" dxfId="9765" priority="396">
      <formula>O538/N538&lt;1</formula>
    </cfRule>
  </conditionalFormatting>
  <conditionalFormatting sqref="O552">
    <cfRule type="cellIs" dxfId="9764" priority="394" operator="lessThan">
      <formula>0</formula>
    </cfRule>
  </conditionalFormatting>
  <conditionalFormatting sqref="O552">
    <cfRule type="expression" dxfId="9763" priority="392">
      <formula>O552/N552&gt;1</formula>
    </cfRule>
    <cfRule type="expression" dxfId="9762" priority="393">
      <formula>O552/N552&lt;1</formula>
    </cfRule>
  </conditionalFormatting>
  <conditionalFormatting sqref="O571">
    <cfRule type="cellIs" dxfId="9761" priority="376" operator="lessThan">
      <formula>0</formula>
    </cfRule>
  </conditionalFormatting>
  <conditionalFormatting sqref="O545">
    <cfRule type="expression" dxfId="9760" priority="389">
      <formula>O545/N545&gt;1</formula>
    </cfRule>
    <cfRule type="expression" dxfId="9759" priority="390">
      <formula>O545/N545&lt;1</formula>
    </cfRule>
  </conditionalFormatting>
  <conditionalFormatting sqref="O571">
    <cfRule type="expression" dxfId="9758" priority="373">
      <formula>O571/N571&gt;1</formula>
    </cfRule>
    <cfRule type="expression" dxfId="9757" priority="374">
      <formula>O571/N571&lt;1</formula>
    </cfRule>
  </conditionalFormatting>
  <conditionalFormatting sqref="O545">
    <cfRule type="cellIs" dxfId="9756" priority="391" operator="lessThan">
      <formula>0</formula>
    </cfRule>
  </conditionalFormatting>
  <conditionalFormatting sqref="B598:O599">
    <cfRule type="expression" dxfId="9755" priority="386">
      <formula>B598/A598&gt;1</formula>
    </cfRule>
    <cfRule type="expression" dxfId="9754" priority="387">
      <formula>B598/A598&lt;1</formula>
    </cfRule>
  </conditionalFormatting>
  <conditionalFormatting sqref="O560">
    <cfRule type="expression" dxfId="9753" priority="383">
      <formula>O560/N560&gt;1</formula>
    </cfRule>
    <cfRule type="expression" dxfId="9752" priority="384">
      <formula>O560/N560&lt;1</formula>
    </cfRule>
  </conditionalFormatting>
  <conditionalFormatting sqref="O571">
    <cfRule type="cellIs" dxfId="9751" priority="377" operator="lessThan">
      <formula>0</formula>
    </cfRule>
  </conditionalFormatting>
  <conditionalFormatting sqref="O571">
    <cfRule type="cellIs" dxfId="9750" priority="375" operator="lessThan">
      <formula>0</formula>
    </cfRule>
  </conditionalFormatting>
  <conditionalFormatting sqref="O628:O631">
    <cfRule type="cellIs" dxfId="9749" priority="372" operator="lessThan">
      <formula>0</formula>
    </cfRule>
  </conditionalFormatting>
  <conditionalFormatting sqref="O630">
    <cfRule type="cellIs" dxfId="9748" priority="371" operator="lessThan">
      <formula>0</formula>
    </cfRule>
  </conditionalFormatting>
  <conditionalFormatting sqref="O632:O635">
    <cfRule type="cellIs" dxfId="9747" priority="370" operator="lessThan">
      <formula>0</formula>
    </cfRule>
  </conditionalFormatting>
  <conditionalFormatting sqref="O634">
    <cfRule type="cellIs" dxfId="9746" priority="369" operator="lessThan">
      <formula>0</formula>
    </cfRule>
  </conditionalFormatting>
  <conditionalFormatting sqref="O636:O639">
    <cfRule type="cellIs" dxfId="9745" priority="368" operator="lessThan">
      <formula>0</formula>
    </cfRule>
  </conditionalFormatting>
  <conditionalFormatting sqref="O638">
    <cfRule type="cellIs" dxfId="9744" priority="367" operator="lessThan">
      <formula>0</formula>
    </cfRule>
  </conditionalFormatting>
  <conditionalFormatting sqref="O640:O643">
    <cfRule type="cellIs" dxfId="9743" priority="366" operator="lessThan">
      <formula>0</formula>
    </cfRule>
  </conditionalFormatting>
  <conditionalFormatting sqref="O642">
    <cfRule type="cellIs" dxfId="9742" priority="365" operator="lessThan">
      <formula>0</formula>
    </cfRule>
  </conditionalFormatting>
  <conditionalFormatting sqref="O644:O647">
    <cfRule type="cellIs" dxfId="9741" priority="364" operator="lessThan">
      <formula>0</formula>
    </cfRule>
  </conditionalFormatting>
  <conditionalFormatting sqref="O646">
    <cfRule type="cellIs" dxfId="9740" priority="363" operator="lessThan">
      <formula>0</formula>
    </cfRule>
  </conditionalFormatting>
  <conditionalFormatting sqref="O648:O651">
    <cfRule type="cellIs" dxfId="9739" priority="362" operator="lessThan">
      <formula>0</formula>
    </cfRule>
  </conditionalFormatting>
  <conditionalFormatting sqref="O650">
    <cfRule type="cellIs" dxfId="9738" priority="361" operator="lessThan">
      <formula>0</formula>
    </cfRule>
  </conditionalFormatting>
  <conditionalFormatting sqref="O652:O655">
    <cfRule type="cellIs" dxfId="9737" priority="360" operator="lessThan">
      <formula>0</formula>
    </cfRule>
  </conditionalFormatting>
  <conditionalFormatting sqref="O654">
    <cfRule type="cellIs" dxfId="9736" priority="359" operator="lessThan">
      <formula>0</formula>
    </cfRule>
  </conditionalFormatting>
  <conditionalFormatting sqref="O656:O659">
    <cfRule type="cellIs" dxfId="9735" priority="358" operator="lessThan">
      <formula>0</formula>
    </cfRule>
  </conditionalFormatting>
  <conditionalFormatting sqref="O658">
    <cfRule type="cellIs" dxfId="9734" priority="357" operator="lessThan">
      <formula>0</formula>
    </cfRule>
  </conditionalFormatting>
  <conditionalFormatting sqref="O664:O667">
    <cfRule type="cellIs" dxfId="9733" priority="356" operator="lessThan">
      <formula>0</formula>
    </cfRule>
  </conditionalFormatting>
  <conditionalFormatting sqref="O666">
    <cfRule type="cellIs" dxfId="9732" priority="355" operator="lessThan">
      <formula>0</formula>
    </cfRule>
  </conditionalFormatting>
  <conditionalFormatting sqref="O668:O671">
    <cfRule type="cellIs" dxfId="9731" priority="354" operator="lessThan">
      <formula>0</formula>
    </cfRule>
  </conditionalFormatting>
  <conditionalFormatting sqref="O670">
    <cfRule type="cellIs" dxfId="9730" priority="353" operator="lessThan">
      <formula>0</formula>
    </cfRule>
  </conditionalFormatting>
  <conditionalFormatting sqref="O447">
    <cfRule type="cellIs" dxfId="9729" priority="352" operator="lessThan">
      <formula>0</formula>
    </cfRule>
  </conditionalFormatting>
  <conditionalFormatting sqref="O499">
    <cfRule type="cellIs" dxfId="9728" priority="350" operator="lessThan">
      <formula>0</formula>
    </cfRule>
  </conditionalFormatting>
  <conditionalFormatting sqref="O553">
    <cfRule type="cellIs" dxfId="9727" priority="348" operator="lessThan">
      <formula>0</formula>
    </cfRule>
  </conditionalFormatting>
  <conditionalFormatting sqref="O364">
    <cfRule type="cellIs" dxfId="9726" priority="317" operator="lessThan">
      <formula>0</formula>
    </cfRule>
  </conditionalFormatting>
  <conditionalFormatting sqref="C362:M366 N362:N364 B361:B365">
    <cfRule type="cellIs" dxfId="9725" priority="344" operator="lessThan">
      <formula>0</formula>
    </cfRule>
  </conditionalFormatting>
  <conditionalFormatting sqref="C362:J362">
    <cfRule type="cellIs" dxfId="9724" priority="339" operator="lessThan">
      <formula>0</formula>
    </cfRule>
  </conditionalFormatting>
  <conditionalFormatting sqref="P361:Q361 Q362:Q364">
    <cfRule type="cellIs" dxfId="9723" priority="343" operator="lessThan">
      <formula>0</formula>
    </cfRule>
  </conditionalFormatting>
  <conditionalFormatting sqref="P361">
    <cfRule type="cellIs" dxfId="9722" priority="342" operator="lessThan">
      <formula>0</formula>
    </cfRule>
  </conditionalFormatting>
  <conditionalFormatting sqref="P362:P365">
    <cfRule type="cellIs" dxfId="9721" priority="341" operator="lessThan">
      <formula>0</formula>
    </cfRule>
  </conditionalFormatting>
  <conditionalFormatting sqref="I363 K363:N363 C364:M365 K362:M362">
    <cfRule type="cellIs" dxfId="9720" priority="340" operator="lessThan">
      <formula>0</formula>
    </cfRule>
  </conditionalFormatting>
  <conditionalFormatting sqref="B361">
    <cfRule type="cellIs" dxfId="9719" priority="337" operator="lessThan">
      <formula>0</formula>
    </cfRule>
  </conditionalFormatting>
  <conditionalFormatting sqref="I362">
    <cfRule type="cellIs" dxfId="9718" priority="338" operator="lessThan">
      <formula>0</formula>
    </cfRule>
  </conditionalFormatting>
  <conditionalFormatting sqref="Q366">
    <cfRule type="cellIs" dxfId="9717" priority="336" operator="lessThan">
      <formula>0</formula>
    </cfRule>
  </conditionalFormatting>
  <conditionalFormatting sqref="C363:J363">
    <cfRule type="cellIs" dxfId="9716" priority="335" operator="lessThan">
      <formula>0</formula>
    </cfRule>
  </conditionalFormatting>
  <conditionalFormatting sqref="Q365">
    <cfRule type="cellIs" dxfId="9715" priority="334" operator="lessThan">
      <formula>0</formula>
    </cfRule>
  </conditionalFormatting>
  <conditionalFormatting sqref="Q365">
    <cfRule type="cellIs" dxfId="9714" priority="333" operator="lessThan">
      <formula>0</formula>
    </cfRule>
  </conditionalFormatting>
  <conditionalFormatting sqref="H365">
    <cfRule type="cellIs" dxfId="9713" priority="331" operator="lessThan">
      <formula>0</formula>
    </cfRule>
  </conditionalFormatting>
  <conditionalFormatting sqref="H366">
    <cfRule type="cellIs" dxfId="9712" priority="330" operator="lessThan">
      <formula>0</formula>
    </cfRule>
  </conditionalFormatting>
  <conditionalFormatting sqref="C366:M366">
    <cfRule type="cellIs" dxfId="9711" priority="332" operator="lessThan">
      <formula>0</formula>
    </cfRule>
  </conditionalFormatting>
  <conditionalFormatting sqref="N364">
    <cfRule type="cellIs" dxfId="9710" priority="329" operator="lessThan">
      <formula>0</formula>
    </cfRule>
  </conditionalFormatting>
  <conditionalFormatting sqref="B362:B366">
    <cfRule type="cellIs" dxfId="9709" priority="328" operator="lessThan">
      <formula>0</formula>
    </cfRule>
  </conditionalFormatting>
  <conditionalFormatting sqref="B364:B365">
    <cfRule type="cellIs" dxfId="9708" priority="327" operator="lessThan">
      <formula>0</formula>
    </cfRule>
  </conditionalFormatting>
  <conditionalFormatting sqref="B362">
    <cfRule type="cellIs" dxfId="9707" priority="326" operator="lessThan">
      <formula>0</formula>
    </cfRule>
  </conditionalFormatting>
  <conditionalFormatting sqref="B363">
    <cfRule type="cellIs" dxfId="9706" priority="325" operator="lessThan">
      <formula>0</formula>
    </cfRule>
  </conditionalFormatting>
  <conditionalFormatting sqref="B366">
    <cfRule type="cellIs" dxfId="9705" priority="324" operator="lessThan">
      <formula>0</formula>
    </cfRule>
  </conditionalFormatting>
  <conditionalFormatting sqref="N365">
    <cfRule type="cellIs" dxfId="9704" priority="323" operator="lessThan">
      <formula>0</formula>
    </cfRule>
  </conditionalFormatting>
  <conditionalFormatting sqref="N366">
    <cfRule type="cellIs" dxfId="9703" priority="322" operator="lessThan">
      <formula>0</formula>
    </cfRule>
  </conditionalFormatting>
  <conditionalFormatting sqref="N366">
    <cfRule type="cellIs" dxfId="9702" priority="321" operator="lessThan">
      <formula>0</formula>
    </cfRule>
  </conditionalFormatting>
  <conditionalFormatting sqref="P366">
    <cfRule type="cellIs" dxfId="9701" priority="320" operator="lessThan">
      <formula>0</formula>
    </cfRule>
  </conditionalFormatting>
  <conditionalFormatting sqref="O362:O364">
    <cfRule type="cellIs" dxfId="9700" priority="319" operator="lessThan">
      <formula>0</formula>
    </cfRule>
  </conditionalFormatting>
  <conditionalFormatting sqref="O363">
    <cfRule type="cellIs" dxfId="9699" priority="318" operator="lessThan">
      <formula>0</formula>
    </cfRule>
  </conditionalFormatting>
  <conditionalFormatting sqref="O366">
    <cfRule type="cellIs" dxfId="9698" priority="314" operator="lessThan">
      <formula>0</formula>
    </cfRule>
  </conditionalFormatting>
  <conditionalFormatting sqref="O365">
    <cfRule type="cellIs" dxfId="9697" priority="316" operator="lessThan">
      <formula>0</formula>
    </cfRule>
  </conditionalFormatting>
  <conditionalFormatting sqref="O366">
    <cfRule type="cellIs" dxfId="9696" priority="315" operator="lessThan">
      <formula>0</formula>
    </cfRule>
  </conditionalFormatting>
  <conditionalFormatting sqref="P501:P504">
    <cfRule type="cellIs" dxfId="9695" priority="302" operator="lessThan">
      <formula>0</formula>
    </cfRule>
  </conditionalFormatting>
  <conditionalFormatting sqref="P500:Q500">
    <cfRule type="cellIs" dxfId="9694" priority="307" operator="lessThan">
      <formula>0</formula>
    </cfRule>
  </conditionalFormatting>
  <conditionalFormatting sqref="Q501:Q504">
    <cfRule type="cellIs" dxfId="9693" priority="306" operator="lessThan">
      <formula>0</formula>
    </cfRule>
  </conditionalFormatting>
  <conditionalFormatting sqref="Q505">
    <cfRule type="cellIs" dxfId="9692" priority="305" operator="lessThan">
      <formula>0</formula>
    </cfRule>
  </conditionalFormatting>
  <conditionalFormatting sqref="Q505">
    <cfRule type="cellIs" dxfId="9691" priority="304" operator="lessThan">
      <formula>0</formula>
    </cfRule>
  </conditionalFormatting>
  <conditionalFormatting sqref="B500">
    <cfRule type="cellIs" dxfId="9690" priority="303" operator="lessThan">
      <formula>0</formula>
    </cfRule>
  </conditionalFormatting>
  <conditionalFormatting sqref="Q506">
    <cfRule type="cellIs" dxfId="9689" priority="301" operator="lessThan">
      <formula>0</formula>
    </cfRule>
  </conditionalFormatting>
  <conditionalFormatting sqref="Q507">
    <cfRule type="cellIs" dxfId="9688" priority="299" operator="lessThan">
      <formula>0</formula>
    </cfRule>
  </conditionalFormatting>
  <conditionalFormatting sqref="P507">
    <cfRule type="cellIs" dxfId="9687" priority="298" operator="lessThan">
      <formula>0</formula>
    </cfRule>
  </conditionalFormatting>
  <conditionalFormatting sqref="P505:P506">
    <cfRule type="cellIs" dxfId="9686" priority="300" operator="lessThan">
      <formula>0</formula>
    </cfRule>
  </conditionalFormatting>
  <conditionalFormatting sqref="B507:N507">
    <cfRule type="cellIs" dxfId="9685" priority="297" operator="lessThan">
      <formula>0</formula>
    </cfRule>
  </conditionalFormatting>
  <conditionalFormatting sqref="B506:O506">
    <cfRule type="cellIs" dxfId="9684" priority="294" operator="lessThan">
      <formula>0</formula>
    </cfRule>
  </conditionalFormatting>
  <conditionalFormatting sqref="B506:O506">
    <cfRule type="expression" dxfId="9683" priority="295">
      <formula>B506/#REF!&gt;1</formula>
    </cfRule>
    <cfRule type="expression" dxfId="9682" priority="296">
      <formula>B506/#REF!&lt;1</formula>
    </cfRule>
  </conditionalFormatting>
  <conditionalFormatting sqref="O507">
    <cfRule type="cellIs" dxfId="9681" priority="293" operator="lessThan">
      <formula>0</formula>
    </cfRule>
  </conditionalFormatting>
  <conditionalFormatting sqref="P508:Q508">
    <cfRule type="cellIs" dxfId="9680" priority="274" operator="lessThan">
      <formula>0</formula>
    </cfRule>
  </conditionalFormatting>
  <conditionalFormatting sqref="Q509:Q512">
    <cfRule type="cellIs" dxfId="9679" priority="273" operator="lessThan">
      <formula>0</formula>
    </cfRule>
  </conditionalFormatting>
  <conditionalFormatting sqref="B601:N601">
    <cfRule type="cellIs" dxfId="9678" priority="275" operator="lessThan">
      <formula>0</formula>
    </cfRule>
  </conditionalFormatting>
  <conditionalFormatting sqref="Q513:Q514">
    <cfRule type="cellIs" dxfId="9677" priority="272" operator="lessThan">
      <formula>0</formula>
    </cfRule>
  </conditionalFormatting>
  <conditionalFormatting sqref="B508">
    <cfRule type="cellIs" dxfId="9676" priority="268" operator="lessThan">
      <formula>0</formula>
    </cfRule>
  </conditionalFormatting>
  <conditionalFormatting sqref="B514">
    <cfRule type="cellIs" dxfId="9675" priority="267" operator="lessThan">
      <formula>0</formula>
    </cfRule>
  </conditionalFormatting>
  <conditionalFormatting sqref="F514">
    <cfRule type="cellIs" dxfId="9674" priority="255" operator="lessThan">
      <formula>0</formula>
    </cfRule>
  </conditionalFormatting>
  <conditionalFormatting sqref="E514">
    <cfRule type="cellIs" dxfId="9673" priority="258" operator="lessThan">
      <formula>0</formula>
    </cfRule>
  </conditionalFormatting>
  <conditionalFormatting sqref="Q514">
    <cfRule type="cellIs" dxfId="9672" priority="271" operator="lessThan">
      <formula>0</formula>
    </cfRule>
  </conditionalFormatting>
  <conditionalFormatting sqref="Q513">
    <cfRule type="cellIs" dxfId="9671" priority="270" operator="lessThan">
      <formula>0</formula>
    </cfRule>
  </conditionalFormatting>
  <conditionalFormatting sqref="P509:P512">
    <cfRule type="cellIs" dxfId="9670" priority="269" operator="lessThan">
      <formula>0</formula>
    </cfRule>
  </conditionalFormatting>
  <conditionalFormatting sqref="D514">
    <cfRule type="cellIs" dxfId="9669" priority="261" operator="lessThan">
      <formula>0</formula>
    </cfRule>
  </conditionalFormatting>
  <conditionalFormatting sqref="C514">
    <cfRule type="cellIs" dxfId="9668" priority="264" operator="lessThan">
      <formula>0</formula>
    </cfRule>
  </conditionalFormatting>
  <conditionalFormatting sqref="Q508:Q515">
    <cfRule type="cellIs" dxfId="9667" priority="224" operator="lessThan">
      <formula>0</formula>
    </cfRule>
  </conditionalFormatting>
  <conditionalFormatting sqref="P508:P515">
    <cfRule type="cellIs" dxfId="9666" priority="223" operator="lessThan">
      <formula>0</formula>
    </cfRule>
  </conditionalFormatting>
  <conditionalFormatting sqref="Q515">
    <cfRule type="cellIs" dxfId="9665" priority="221" operator="lessThan">
      <formula>0</formula>
    </cfRule>
  </conditionalFormatting>
  <conditionalFormatting sqref="P515">
    <cfRule type="cellIs" dxfId="9664" priority="220" operator="lessThan">
      <formula>0</formula>
    </cfRule>
  </conditionalFormatting>
  <conditionalFormatting sqref="B514">
    <cfRule type="expression" dxfId="9663" priority="265">
      <formula>B514/#REF!&gt;1</formula>
    </cfRule>
    <cfRule type="expression" dxfId="9662" priority="266">
      <formula>B514/#REF!&lt;1</formula>
    </cfRule>
  </conditionalFormatting>
  <conditionalFormatting sqref="C514">
    <cfRule type="expression" dxfId="9661" priority="262">
      <formula>C514/B514&gt;1</formula>
    </cfRule>
    <cfRule type="expression" dxfId="9660" priority="263">
      <formula>C514/B514&lt;1</formula>
    </cfRule>
  </conditionalFormatting>
  <conditionalFormatting sqref="D514">
    <cfRule type="expression" dxfId="9659" priority="259">
      <formula>D514/C514&gt;1</formula>
    </cfRule>
    <cfRule type="expression" dxfId="9658" priority="260">
      <formula>D514/C514&lt;1</formula>
    </cfRule>
  </conditionalFormatting>
  <conditionalFormatting sqref="E514">
    <cfRule type="expression" dxfId="9657" priority="256">
      <formula>E514/D514&gt;1</formula>
    </cfRule>
    <cfRule type="expression" dxfId="9656" priority="257">
      <formula>E514/D514&lt;1</formula>
    </cfRule>
  </conditionalFormatting>
  <conditionalFormatting sqref="F514">
    <cfRule type="expression" dxfId="9655" priority="253">
      <formula>F514/E514&gt;1</formula>
    </cfRule>
    <cfRule type="expression" dxfId="9654" priority="254">
      <formula>F514/E514&lt;1</formula>
    </cfRule>
  </conditionalFormatting>
  <conditionalFormatting sqref="G514">
    <cfRule type="cellIs" dxfId="9653" priority="252" operator="lessThan">
      <formula>0</formula>
    </cfRule>
  </conditionalFormatting>
  <conditionalFormatting sqref="G514">
    <cfRule type="expression" dxfId="9652" priority="250">
      <formula>G514/F514&gt;1</formula>
    </cfRule>
    <cfRule type="expression" dxfId="9651" priority="251">
      <formula>G514/F514&lt;1</formula>
    </cfRule>
  </conditionalFormatting>
  <conditionalFormatting sqref="H514">
    <cfRule type="cellIs" dxfId="9650" priority="249" operator="lessThan">
      <formula>0</formula>
    </cfRule>
  </conditionalFormatting>
  <conditionalFormatting sqref="H514">
    <cfRule type="expression" dxfId="9649" priority="247">
      <formula>H514/G514&gt;1</formula>
    </cfRule>
    <cfRule type="expression" dxfId="9648" priority="248">
      <formula>H514/G514&lt;1</formula>
    </cfRule>
  </conditionalFormatting>
  <conditionalFormatting sqref="I514:N514">
    <cfRule type="cellIs" dxfId="9647" priority="246" operator="lessThan">
      <formula>0</formula>
    </cfRule>
  </conditionalFormatting>
  <conditionalFormatting sqref="I514:N514">
    <cfRule type="expression" dxfId="9646" priority="244">
      <formula>I514/H514&gt;1</formula>
    </cfRule>
    <cfRule type="expression" dxfId="9645" priority="245">
      <formula>I514/H514&lt;1</formula>
    </cfRule>
  </conditionalFormatting>
  <conditionalFormatting sqref="P513:P514">
    <cfRule type="cellIs" dxfId="9644" priority="243" operator="lessThan">
      <formula>0</formula>
    </cfRule>
  </conditionalFormatting>
  <conditionalFormatting sqref="C509:C512">
    <cfRule type="cellIs" dxfId="9643" priority="242" operator="lessThan">
      <formula>0</formula>
    </cfRule>
  </conditionalFormatting>
  <conditionalFormatting sqref="B509:B512">
    <cfRule type="cellIs" dxfId="9642" priority="236" operator="lessThan">
      <formula>0</formula>
    </cfRule>
  </conditionalFormatting>
  <conditionalFormatting sqref="C509:C512">
    <cfRule type="expression" dxfId="9641" priority="240">
      <formula>C509/B509&gt;1</formula>
    </cfRule>
    <cfRule type="expression" dxfId="9640" priority="241">
      <formula>C509/B509&lt;1</formula>
    </cfRule>
  </conditionalFormatting>
  <conditionalFormatting sqref="D509:N512">
    <cfRule type="cellIs" dxfId="9639" priority="239" operator="lessThan">
      <formula>0</formula>
    </cfRule>
  </conditionalFormatting>
  <conditionalFormatting sqref="D509:N512">
    <cfRule type="expression" dxfId="9638" priority="237">
      <formula>D509/C509&gt;1</formula>
    </cfRule>
    <cfRule type="expression" dxfId="9637" priority="238">
      <formula>D509/C509&lt;1</formula>
    </cfRule>
  </conditionalFormatting>
  <conditionalFormatting sqref="B509:B512">
    <cfRule type="expression" dxfId="9636" priority="234">
      <formula>B509/#REF!&gt;1</formula>
    </cfRule>
    <cfRule type="expression" dxfId="9635" priority="235">
      <formula>B509/#REF!&lt;1</formula>
    </cfRule>
  </conditionalFormatting>
  <conditionalFormatting sqref="C513">
    <cfRule type="cellIs" dxfId="9634" priority="233" operator="lessThan">
      <formula>0</formula>
    </cfRule>
  </conditionalFormatting>
  <conditionalFormatting sqref="D513:N513">
    <cfRule type="cellIs" dxfId="9633" priority="230" operator="lessThan">
      <formula>0</formula>
    </cfRule>
  </conditionalFormatting>
  <conditionalFormatting sqref="C513">
    <cfRule type="expression" dxfId="9632" priority="231">
      <formula>C513/B513&gt;1</formula>
    </cfRule>
    <cfRule type="expression" dxfId="9631" priority="232">
      <formula>C513/B513&lt;1</formula>
    </cfRule>
  </conditionalFormatting>
  <conditionalFormatting sqref="D513:N513">
    <cfRule type="expression" dxfId="9630" priority="228">
      <formula>D513/C513&gt;1</formula>
    </cfRule>
    <cfRule type="expression" dxfId="9629" priority="229">
      <formula>D513/C513&lt;1</formula>
    </cfRule>
  </conditionalFormatting>
  <conditionalFormatting sqref="B513">
    <cfRule type="cellIs" dxfId="9628" priority="227" operator="lessThan">
      <formula>0</formula>
    </cfRule>
  </conditionalFormatting>
  <conditionalFormatting sqref="B513">
    <cfRule type="expression" dxfId="9627" priority="225">
      <formula>B513/#REF!&gt;1</formula>
    </cfRule>
    <cfRule type="expression" dxfId="9626" priority="226">
      <formula>B513/#REF!&lt;1</formula>
    </cfRule>
  </conditionalFormatting>
  <conditionalFormatting sqref="B509:N515 B508">
    <cfRule type="cellIs" dxfId="9625" priority="222" operator="lessThan">
      <formula>0</formula>
    </cfRule>
  </conditionalFormatting>
  <conditionalFormatting sqref="B515:N515">
    <cfRule type="cellIs" dxfId="9624" priority="219" operator="lessThan">
      <formula>0</formula>
    </cfRule>
  </conditionalFormatting>
  <conditionalFormatting sqref="O514">
    <cfRule type="cellIs" dxfId="9623" priority="218" operator="lessThan">
      <formula>0</formula>
    </cfRule>
  </conditionalFormatting>
  <conditionalFormatting sqref="O514">
    <cfRule type="expression" dxfId="9622" priority="216">
      <formula>O514/N514&gt;1</formula>
    </cfRule>
    <cfRule type="expression" dxfId="9621" priority="217">
      <formula>O514/N514&lt;1</formula>
    </cfRule>
  </conditionalFormatting>
  <conditionalFormatting sqref="O509:O512">
    <cfRule type="cellIs" dxfId="9620" priority="215" operator="lessThan">
      <formula>0</formula>
    </cfRule>
  </conditionalFormatting>
  <conditionalFormatting sqref="O509:O512">
    <cfRule type="expression" dxfId="9619" priority="213">
      <formula>O509/N509&gt;1</formula>
    </cfRule>
    <cfRule type="expression" dxfId="9618" priority="214">
      <formula>O509/N509&lt;1</formula>
    </cfRule>
  </conditionalFormatting>
  <conditionalFormatting sqref="O513">
    <cfRule type="cellIs" dxfId="9617" priority="212" operator="lessThan">
      <formula>0</formula>
    </cfRule>
  </conditionalFormatting>
  <conditionalFormatting sqref="O513">
    <cfRule type="expression" dxfId="9616" priority="210">
      <formula>O513/N513&gt;1</formula>
    </cfRule>
    <cfRule type="expression" dxfId="9615" priority="211">
      <formula>O513/N513&lt;1</formula>
    </cfRule>
  </conditionalFormatting>
  <conditionalFormatting sqref="O509:O515">
    <cfRule type="cellIs" dxfId="9614" priority="209" operator="lessThan">
      <formula>0</formula>
    </cfRule>
  </conditionalFormatting>
  <conditionalFormatting sqref="O515">
    <cfRule type="cellIs" dxfId="9613" priority="208" operator="lessThan">
      <formula>0</formula>
    </cfRule>
  </conditionalFormatting>
  <conditionalFormatting sqref="O601">
    <cfRule type="cellIs" dxfId="9612" priority="140" operator="lessThan">
      <formula>0</formula>
    </cfRule>
  </conditionalFormatting>
  <conditionalFormatting sqref="P609:P611">
    <cfRule type="cellIs" dxfId="9611" priority="139" operator="lessThan">
      <formula>0</formula>
    </cfRule>
  </conditionalFormatting>
  <conditionalFormatting sqref="C374:M378 N374:N376 B373:B377">
    <cfRule type="cellIs" dxfId="9610" priority="138" operator="lessThan">
      <formula>0</formula>
    </cfRule>
  </conditionalFormatting>
  <conditionalFormatting sqref="Q377">
    <cfRule type="cellIs" dxfId="9609" priority="130" operator="lessThan">
      <formula>0</formula>
    </cfRule>
  </conditionalFormatting>
  <conditionalFormatting sqref="P373:Q373 Q374:Q376">
    <cfRule type="cellIs" dxfId="9608" priority="137" operator="lessThan">
      <formula>0</formula>
    </cfRule>
  </conditionalFormatting>
  <conditionalFormatting sqref="P373">
    <cfRule type="cellIs" dxfId="9607" priority="136" operator="lessThan">
      <formula>0</formula>
    </cfRule>
  </conditionalFormatting>
  <conditionalFormatting sqref="J374">
    <cfRule type="cellIs" dxfId="9606" priority="134" operator="lessThan">
      <formula>0</formula>
    </cfRule>
  </conditionalFormatting>
  <conditionalFormatting sqref="K374:N375 J376:M377">
    <cfRule type="cellIs" dxfId="9605" priority="135" operator="lessThan">
      <formula>0</formula>
    </cfRule>
  </conditionalFormatting>
  <conditionalFormatting sqref="Q378">
    <cfRule type="cellIs" dxfId="9604" priority="132" operator="lessThan">
      <formula>0</formula>
    </cfRule>
  </conditionalFormatting>
  <conditionalFormatting sqref="B373">
    <cfRule type="cellIs" dxfId="9603" priority="133" operator="lessThan">
      <formula>0</formula>
    </cfRule>
  </conditionalFormatting>
  <conditionalFormatting sqref="J375">
    <cfRule type="cellIs" dxfId="9602" priority="131" operator="lessThan">
      <formula>0</formula>
    </cfRule>
  </conditionalFormatting>
  <conditionalFormatting sqref="Q377">
    <cfRule type="cellIs" dxfId="9601" priority="129" operator="lessThan">
      <formula>0</formula>
    </cfRule>
  </conditionalFormatting>
  <conditionalFormatting sqref="J378:M378">
    <cfRule type="cellIs" dxfId="9600" priority="128" operator="lessThan">
      <formula>0</formula>
    </cfRule>
  </conditionalFormatting>
  <conditionalFormatting sqref="C376:I377">
    <cfRule type="cellIs" dxfId="9599" priority="127" operator="lessThan">
      <formula>0</formula>
    </cfRule>
  </conditionalFormatting>
  <conditionalFormatting sqref="C374:I374">
    <cfRule type="cellIs" dxfId="9598" priority="126" operator="lessThan">
      <formula>0</formula>
    </cfRule>
  </conditionalFormatting>
  <conditionalFormatting sqref="C375:I375">
    <cfRule type="cellIs" dxfId="9597" priority="125" operator="lessThan">
      <formula>0</formula>
    </cfRule>
  </conditionalFormatting>
  <conditionalFormatting sqref="C378:I378">
    <cfRule type="cellIs" dxfId="9596" priority="124" operator="lessThan">
      <formula>0</formula>
    </cfRule>
  </conditionalFormatting>
  <conditionalFormatting sqref="N376">
    <cfRule type="cellIs" dxfId="9595" priority="123" operator="lessThan">
      <formula>0</formula>
    </cfRule>
  </conditionalFormatting>
  <conditionalFormatting sqref="B374:B378">
    <cfRule type="cellIs" dxfId="9594" priority="122" operator="lessThan">
      <formula>0</formula>
    </cfRule>
  </conditionalFormatting>
  <conditionalFormatting sqref="B375">
    <cfRule type="cellIs" dxfId="9593" priority="119" operator="lessThan">
      <formula>0</formula>
    </cfRule>
  </conditionalFormatting>
  <conditionalFormatting sqref="B376:B377">
    <cfRule type="cellIs" dxfId="9592" priority="121" operator="lessThan">
      <formula>0</formula>
    </cfRule>
  </conditionalFormatting>
  <conditionalFormatting sqref="B374">
    <cfRule type="cellIs" dxfId="9591" priority="120" operator="lessThan">
      <formula>0</formula>
    </cfRule>
  </conditionalFormatting>
  <conditionalFormatting sqref="B378">
    <cfRule type="cellIs" dxfId="9590" priority="118" operator="lessThan">
      <formula>0</formula>
    </cfRule>
  </conditionalFormatting>
  <conditionalFormatting sqref="N377">
    <cfRule type="cellIs" dxfId="9589" priority="117" operator="lessThan">
      <formula>0</formula>
    </cfRule>
  </conditionalFormatting>
  <conditionalFormatting sqref="N378">
    <cfRule type="cellIs" dxfId="9588" priority="116" operator="lessThan">
      <formula>0</formula>
    </cfRule>
  </conditionalFormatting>
  <conditionalFormatting sqref="N378">
    <cfRule type="cellIs" dxfId="9587" priority="115" operator="lessThan">
      <formula>0</formula>
    </cfRule>
  </conditionalFormatting>
  <conditionalFormatting sqref="P374">
    <cfRule type="cellIs" dxfId="9586" priority="114" operator="lessThan">
      <formula>0</formula>
    </cfRule>
  </conditionalFormatting>
  <conditionalFormatting sqref="P375:P376">
    <cfRule type="cellIs" dxfId="9585" priority="113" operator="lessThan">
      <formula>0</formula>
    </cfRule>
  </conditionalFormatting>
  <conditionalFormatting sqref="P377:P378">
    <cfRule type="cellIs" dxfId="9584" priority="112" operator="lessThan">
      <formula>0</formula>
    </cfRule>
  </conditionalFormatting>
  <conditionalFormatting sqref="O374:O376">
    <cfRule type="cellIs" dxfId="9583" priority="111" operator="lessThan">
      <formula>0</formula>
    </cfRule>
  </conditionalFormatting>
  <conditionalFormatting sqref="O374:O375">
    <cfRule type="cellIs" dxfId="9582" priority="110" operator="lessThan">
      <formula>0</formula>
    </cfRule>
  </conditionalFormatting>
  <conditionalFormatting sqref="O376">
    <cfRule type="cellIs" dxfId="9581" priority="109" operator="lessThan">
      <formula>0</formula>
    </cfRule>
  </conditionalFormatting>
  <conditionalFormatting sqref="O378">
    <cfRule type="cellIs" dxfId="9580" priority="106" operator="lessThan">
      <formula>0</formula>
    </cfRule>
  </conditionalFormatting>
  <conditionalFormatting sqref="O377">
    <cfRule type="cellIs" dxfId="9579" priority="108" operator="lessThan">
      <formula>0</formula>
    </cfRule>
  </conditionalFormatting>
  <conditionalFormatting sqref="O378">
    <cfRule type="cellIs" dxfId="9578" priority="107" operator="lessThan">
      <formula>0</formula>
    </cfRule>
  </conditionalFormatting>
  <conditionalFormatting sqref="B478:O481 B450:O453">
    <cfRule type="cellIs" dxfId="9577" priority="81" operator="lessThan">
      <formula>0</formula>
    </cfRule>
  </conditionalFormatting>
  <conditionalFormatting sqref="B478:O481 B450:O453">
    <cfRule type="expression" dxfId="9576" priority="79">
      <formula>B450/A450&gt;1</formula>
    </cfRule>
    <cfRule type="expression" dxfId="9575" priority="80">
      <formula>B450/A450&lt;1</formula>
    </cfRule>
  </conditionalFormatting>
  <conditionalFormatting sqref="B482:O482 B454:O454">
    <cfRule type="cellIs" dxfId="9574" priority="78" operator="lessThan">
      <formula>0</formula>
    </cfRule>
  </conditionalFormatting>
  <conditionalFormatting sqref="B482:O482 B454:O454">
    <cfRule type="expression" dxfId="9573" priority="76">
      <formula>B454/A454&gt;1</formula>
    </cfRule>
    <cfRule type="expression" dxfId="9572" priority="77">
      <formula>B454/A454&lt;1</formula>
    </cfRule>
  </conditionalFormatting>
  <conditionalFormatting sqref="B448:O448">
    <cfRule type="cellIs" dxfId="9571" priority="75" operator="lessThan">
      <formula>0</formula>
    </cfRule>
  </conditionalFormatting>
  <conditionalFormatting sqref="Q455:Q456">
    <cfRule type="cellIs" dxfId="9570" priority="67" operator="lessThan">
      <formula>0</formula>
    </cfRule>
  </conditionalFormatting>
  <conditionalFormatting sqref="B448:O448">
    <cfRule type="expression" dxfId="9569" priority="73">
      <formula>B448/A448&gt;1</formula>
    </cfRule>
    <cfRule type="expression" dxfId="9568" priority="74">
      <formula>B448/A448&lt;1</formula>
    </cfRule>
  </conditionalFormatting>
  <conditionalFormatting sqref="Q483">
    <cfRule type="cellIs" dxfId="9567" priority="53" operator="lessThan">
      <formula>0</formula>
    </cfRule>
  </conditionalFormatting>
  <conditionalFormatting sqref="B456:O456">
    <cfRule type="cellIs" dxfId="9566" priority="63" operator="lessThan">
      <formula>0</formula>
    </cfRule>
  </conditionalFormatting>
  <conditionalFormatting sqref="B456:O456">
    <cfRule type="expression" dxfId="9565" priority="61">
      <formula>B456/A456&gt;1</formula>
    </cfRule>
    <cfRule type="expression" dxfId="9564" priority="62">
      <formula>B456/A456&lt;1</formula>
    </cfRule>
  </conditionalFormatting>
  <conditionalFormatting sqref="P455:P456">
    <cfRule type="cellIs" dxfId="9563" priority="66" operator="lessThan">
      <formula>0</formula>
    </cfRule>
  </conditionalFormatting>
  <conditionalFormatting sqref="B455:N455">
    <cfRule type="cellIs" dxfId="9562" priority="65" operator="lessThan">
      <formula>0</formula>
    </cfRule>
  </conditionalFormatting>
  <conditionalFormatting sqref="O455">
    <cfRule type="cellIs" dxfId="9561" priority="64" operator="lessThan">
      <formula>0</formula>
    </cfRule>
  </conditionalFormatting>
  <conditionalFormatting sqref="B464:O464">
    <cfRule type="cellIs" dxfId="9560" priority="56" operator="lessThan">
      <formula>0</formula>
    </cfRule>
  </conditionalFormatting>
  <conditionalFormatting sqref="B464:O464">
    <cfRule type="expression" dxfId="9559" priority="54">
      <formula>B464/A464&gt;1</formula>
    </cfRule>
    <cfRule type="expression" dxfId="9558" priority="55">
      <formula>B464/A464&lt;1</formula>
    </cfRule>
  </conditionalFormatting>
  <conditionalFormatting sqref="P483">
    <cfRule type="cellIs" dxfId="9557" priority="52" operator="lessThan">
      <formula>0</formula>
    </cfRule>
  </conditionalFormatting>
  <conditionalFormatting sqref="Q463:Q464">
    <cfRule type="cellIs" dxfId="9556" priority="60" operator="lessThan">
      <formula>0</formula>
    </cfRule>
  </conditionalFormatting>
  <conditionalFormatting sqref="P463:P464">
    <cfRule type="cellIs" dxfId="9555" priority="59" operator="lessThan">
      <formula>0</formula>
    </cfRule>
  </conditionalFormatting>
  <conditionalFormatting sqref="B463:N463">
    <cfRule type="cellIs" dxfId="9554" priority="58" operator="lessThan">
      <formula>0</formula>
    </cfRule>
  </conditionalFormatting>
  <conditionalFormatting sqref="O463">
    <cfRule type="cellIs" dxfId="9553" priority="57" operator="lessThan">
      <formula>0</formula>
    </cfRule>
  </conditionalFormatting>
  <conditionalFormatting sqref="B483:N483">
    <cfRule type="cellIs" dxfId="9552" priority="51" operator="lessThan">
      <formula>0</formula>
    </cfRule>
  </conditionalFormatting>
  <conditionalFormatting sqref="O483">
    <cfRule type="cellIs" dxfId="9551" priority="50" operator="lessThan">
      <formula>0</formula>
    </cfRule>
  </conditionalFormatting>
  <conditionalFormatting sqref="P517:P520">
    <cfRule type="cellIs" dxfId="9550" priority="30" operator="lessThan">
      <formula>0</formula>
    </cfRule>
  </conditionalFormatting>
  <conditionalFormatting sqref="P516:Q516">
    <cfRule type="cellIs" dxfId="9549" priority="35" operator="lessThan">
      <formula>0</formula>
    </cfRule>
  </conditionalFormatting>
  <conditionalFormatting sqref="Q517:Q520">
    <cfRule type="cellIs" dxfId="9548" priority="34" operator="lessThan">
      <formula>0</formula>
    </cfRule>
  </conditionalFormatting>
  <conditionalFormatting sqref="Q521">
    <cfRule type="cellIs" dxfId="9547" priority="33" operator="lessThan">
      <formula>0</formula>
    </cfRule>
  </conditionalFormatting>
  <conditionalFormatting sqref="Q521">
    <cfRule type="cellIs" dxfId="9546" priority="32" operator="lessThan">
      <formula>0</formula>
    </cfRule>
  </conditionalFormatting>
  <conditionalFormatting sqref="B516">
    <cfRule type="cellIs" dxfId="9545" priority="31" operator="lessThan">
      <formula>0</formula>
    </cfRule>
  </conditionalFormatting>
  <conditionalFormatting sqref="Q522">
    <cfRule type="cellIs" dxfId="9544" priority="29" operator="lessThan">
      <formula>0</formula>
    </cfRule>
  </conditionalFormatting>
  <conditionalFormatting sqref="Q523">
    <cfRule type="cellIs" dxfId="9543" priority="27" operator="lessThan">
      <formula>0</formula>
    </cfRule>
  </conditionalFormatting>
  <conditionalFormatting sqref="P523">
    <cfRule type="cellIs" dxfId="9542" priority="26" operator="lessThan">
      <formula>0</formula>
    </cfRule>
  </conditionalFormatting>
  <conditionalFormatting sqref="P521:P522">
    <cfRule type="cellIs" dxfId="9541" priority="28" operator="lessThan">
      <formula>0</formula>
    </cfRule>
  </conditionalFormatting>
  <conditionalFormatting sqref="B523:N523">
    <cfRule type="cellIs" dxfId="9540" priority="25" operator="lessThan">
      <formula>0</formula>
    </cfRule>
  </conditionalFormatting>
  <conditionalFormatting sqref="B522:O522">
    <cfRule type="cellIs" dxfId="9539" priority="22" operator="lessThan">
      <formula>0</formula>
    </cfRule>
  </conditionalFormatting>
  <conditionalFormatting sqref="B522:O522">
    <cfRule type="expression" dxfId="9538" priority="23">
      <formula>B522/#REF!&gt;1</formula>
    </cfRule>
    <cfRule type="expression" dxfId="9537" priority="24">
      <formula>B522/#REF!&lt;1</formula>
    </cfRule>
  </conditionalFormatting>
  <conditionalFormatting sqref="O523">
    <cfRule type="cellIs" dxfId="9536" priority="21" operator="lessThan">
      <formula>0</formula>
    </cfRule>
  </conditionalFormatting>
  <conditionalFormatting sqref="P525:P528">
    <cfRule type="cellIs" dxfId="9535" priority="15" operator="lessThan">
      <formula>0</formula>
    </cfRule>
  </conditionalFormatting>
  <conditionalFormatting sqref="P524:Q524">
    <cfRule type="cellIs" dxfId="9534" priority="20" operator="lessThan">
      <formula>0</formula>
    </cfRule>
  </conditionalFormatting>
  <conditionalFormatting sqref="Q525:Q528">
    <cfRule type="cellIs" dxfId="9533" priority="19" operator="lessThan">
      <formula>0</formula>
    </cfRule>
  </conditionalFormatting>
  <conditionalFormatting sqref="Q529">
    <cfRule type="cellIs" dxfId="9532" priority="18" operator="lessThan">
      <formula>0</formula>
    </cfRule>
  </conditionalFormatting>
  <conditionalFormatting sqref="Q529">
    <cfRule type="cellIs" dxfId="9531" priority="17" operator="lessThan">
      <formula>0</formula>
    </cfRule>
  </conditionalFormatting>
  <conditionalFormatting sqref="B524">
    <cfRule type="cellIs" dxfId="9530" priority="16" operator="lessThan">
      <formula>0</formula>
    </cfRule>
  </conditionalFormatting>
  <conditionalFormatting sqref="Q530">
    <cfRule type="cellIs" dxfId="9529" priority="14" operator="lessThan">
      <formula>0</formula>
    </cfRule>
  </conditionalFormatting>
  <conditionalFormatting sqref="Q531">
    <cfRule type="cellIs" dxfId="9528" priority="12" operator="lessThan">
      <formula>0</formula>
    </cfRule>
  </conditionalFormatting>
  <conditionalFormatting sqref="P531">
    <cfRule type="cellIs" dxfId="9527" priority="11" operator="lessThan">
      <formula>0</formula>
    </cfRule>
  </conditionalFormatting>
  <conditionalFormatting sqref="P529:P530">
    <cfRule type="cellIs" dxfId="9526" priority="13" operator="lessThan">
      <formula>0</formula>
    </cfRule>
  </conditionalFormatting>
  <conditionalFormatting sqref="B531:N531">
    <cfRule type="cellIs" dxfId="9525" priority="10" operator="lessThan">
      <formula>0</formula>
    </cfRule>
  </conditionalFormatting>
  <conditionalFormatting sqref="B530:O530">
    <cfRule type="cellIs" dxfId="9524" priority="7" operator="lessThan">
      <formula>0</formula>
    </cfRule>
  </conditionalFormatting>
  <conditionalFormatting sqref="B530:O530">
    <cfRule type="expression" dxfId="9523" priority="8">
      <formula>B530/#REF!&gt;1</formula>
    </cfRule>
    <cfRule type="expression" dxfId="9522" priority="9">
      <formula>B530/#REF!&lt;1</formula>
    </cfRule>
  </conditionalFormatting>
  <conditionalFormatting sqref="O531">
    <cfRule type="cellIs" dxfId="9521" priority="6" operator="lessThan">
      <formula>0</formula>
    </cfRule>
  </conditionalFormatting>
  <conditionalFormatting sqref="P471:Q471 B471">
    <cfRule type="cellIs" dxfId="9520" priority="5" operator="lessThan">
      <formula>0</formula>
    </cfRule>
  </conditionalFormatting>
  <conditionalFormatting sqref="Q472:Q476">
    <cfRule type="cellIs" dxfId="9519" priority="4" operator="lessThan">
      <formula>0</formula>
    </cfRule>
  </conditionalFormatting>
  <conditionalFormatting sqref="P472:P475">
    <cfRule type="cellIs" dxfId="9518" priority="3" operator="lessThan">
      <formula>0</formula>
    </cfRule>
  </conditionalFormatting>
  <conditionalFormatting sqref="P476">
    <cfRule type="cellIs" dxfId="9517" priority="2"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B636" zoomScaleNormal="100" workbookViewId="0">
      <selection activeCell="L667" sqref="L66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2414</v>
      </c>
      <c r="C2" t="s">
        <v>2415</v>
      </c>
      <c r="D2" t="s">
        <v>2416</v>
      </c>
      <c r="E2" t="s">
        <v>2417</v>
      </c>
      <c r="F2" t="s">
        <v>2418</v>
      </c>
      <c r="G2" t="s">
        <v>2419</v>
      </c>
      <c r="H2" t="s">
        <v>2420</v>
      </c>
      <c r="I2" t="s">
        <v>2421</v>
      </c>
      <c r="J2" t="s">
        <v>2422</v>
      </c>
      <c r="K2" t="s">
        <v>2423</v>
      </c>
      <c r="L2" t="s">
        <v>2424</v>
      </c>
      <c r="M2" t="s">
        <v>2425</v>
      </c>
      <c r="N2" t="s">
        <v>2426</v>
      </c>
      <c r="O2" t="s">
        <v>2427</v>
      </c>
      <c r="P2" t="s">
        <v>2428</v>
      </c>
      <c r="Q2" t="s">
        <v>2429</v>
      </c>
      <c r="R2" t="s">
        <v>2430</v>
      </c>
      <c r="S2" t="s">
        <v>2431</v>
      </c>
      <c r="T2" t="s">
        <v>2432</v>
      </c>
      <c r="U2" t="s">
        <v>2433</v>
      </c>
      <c r="V2" t="s">
        <v>2434</v>
      </c>
      <c r="W2" t="s">
        <v>2435</v>
      </c>
      <c r="X2" t="s">
        <v>2436</v>
      </c>
      <c r="Y2" t="s">
        <v>2437</v>
      </c>
      <c r="Z2" t="s">
        <v>2438</v>
      </c>
      <c r="AA2" t="s">
        <v>2439</v>
      </c>
      <c r="AB2" t="s">
        <v>2440</v>
      </c>
      <c r="AC2" t="s">
        <v>2441</v>
      </c>
      <c r="AD2" t="s">
        <v>2442</v>
      </c>
      <c r="AE2" t="s">
        <v>2443</v>
      </c>
      <c r="AF2" t="s">
        <v>2444</v>
      </c>
      <c r="AG2" t="s">
        <v>2445</v>
      </c>
      <c r="AH2" t="s">
        <v>2446</v>
      </c>
      <c r="AI2" t="s">
        <v>2447</v>
      </c>
      <c r="AJ2" t="s">
        <v>2448</v>
      </c>
      <c r="AK2" t="s">
        <v>2449</v>
      </c>
      <c r="AL2" t="s">
        <v>2450</v>
      </c>
      <c r="AM2" t="s">
        <v>2451</v>
      </c>
      <c r="AN2" t="s">
        <v>2452</v>
      </c>
      <c r="AO2" t="s">
        <v>2453</v>
      </c>
      <c r="AP2" t="s">
        <v>2454</v>
      </c>
      <c r="AQ2" t="s">
        <v>2455</v>
      </c>
      <c r="AR2" t="s">
        <v>2456</v>
      </c>
      <c r="AS2" t="s">
        <v>2457</v>
      </c>
      <c r="AT2" t="s">
        <v>2458</v>
      </c>
      <c r="AU2" t="s">
        <v>2459</v>
      </c>
      <c r="AV2" t="s">
        <v>2460</v>
      </c>
      <c r="AW2" t="s">
        <v>2461</v>
      </c>
      <c r="AX2" t="s">
        <v>2462</v>
      </c>
      <c r="AY2" t="s">
        <v>2463</v>
      </c>
      <c r="AZ2" t="s">
        <v>2464</v>
      </c>
      <c r="BA2" t="s">
        <v>2465</v>
      </c>
      <c r="BB2" t="s">
        <v>2466</v>
      </c>
      <c r="BC2"/>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x14ac:dyDescent="0.3">
      <c r="A6" t="s">
        <v>789</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x14ac:dyDescent="0.3">
      <c r="A7" t="s">
        <v>790</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x14ac:dyDescent="0.3">
      <c r="A8" t="s">
        <v>2469</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x14ac:dyDescent="0.3">
      <c r="A9" t="s">
        <v>2470</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x14ac:dyDescent="0.3">
      <c r="A10" t="s">
        <v>791</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x14ac:dyDescent="0.3">
      <c r="A11" t="s">
        <v>2471</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x14ac:dyDescent="0.3">
      <c r="A12" t="s">
        <v>2472</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2473</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x14ac:dyDescent="0.3">
      <c r="A14" t="s">
        <v>2474</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x14ac:dyDescent="0.3">
      <c r="A15" t="s">
        <v>792</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x14ac:dyDescent="0.3">
      <c r="A16" t="s">
        <v>2475</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2476</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2469</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x14ac:dyDescent="0.3">
      <c r="A19" t="s">
        <v>2477</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2478</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x14ac:dyDescent="0.3">
      <c r="A21" t="s">
        <v>2479</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x14ac:dyDescent="0.3">
      <c r="A22" t="s">
        <v>2480</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2481</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x14ac:dyDescent="0.3">
      <c r="A24" t="s">
        <v>2482</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2483</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2484</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2485</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2486</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2487</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793</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x14ac:dyDescent="0.3">
      <c r="A31" t="s">
        <v>2488</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794</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x14ac:dyDescent="0.3">
      <c r="A33" t="s">
        <v>2489</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x14ac:dyDescent="0.3">
      <c r="A34" t="s">
        <v>2490</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2491</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2492</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x14ac:dyDescent="0.3">
      <c r="A37" t="s">
        <v>2493</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x14ac:dyDescent="0.3">
      <c r="A38" t="s">
        <v>795</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x14ac:dyDescent="0.3">
      <c r="A39" t="s">
        <v>796</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x14ac:dyDescent="0.3">
      <c r="A40" t="s">
        <v>2494</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2495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797</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x14ac:dyDescent="0.3">
      <c r="A43" t="s">
        <v>798</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x14ac:dyDescent="0.3">
      <c r="A44" t="s">
        <v>2469</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x14ac:dyDescent="0.3">
      <c r="A45" t="s">
        <v>2496</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x14ac:dyDescent="0.3">
      <c r="A46" t="s">
        <v>799</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x14ac:dyDescent="0.3">
      <c r="A47" t="s">
        <v>2469</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2497</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x14ac:dyDescent="0.3">
      <c r="A49" t="s">
        <v>800</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x14ac:dyDescent="0.3">
      <c r="A50" t="s">
        <v>2498</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2497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x14ac:dyDescent="0.3">
      <c r="A52" t="s">
        <v>2499</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2500</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2501</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2502</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2503</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2504</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x14ac:dyDescent="0.3">
      <c r="A58" t="s">
        <v>2505</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x14ac:dyDescent="0.3">
      <c r="A59" t="s">
        <v>2506</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x14ac:dyDescent="0.3">
      <c r="A60" t="s">
        <v>801</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x14ac:dyDescent="0.3">
      <c r="A61" t="s">
        <v>2507</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802</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x14ac:dyDescent="0.3">
      <c r="A63" t="s">
        <v>2498</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2497</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x14ac:dyDescent="0.3">
      <c r="A65" t="s">
        <v>2499</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2508</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x14ac:dyDescent="0.3">
      <c r="A67" t="s">
        <v>2509</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2510</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2511</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2512</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x14ac:dyDescent="0.3">
      <c r="A71" t="s">
        <v>2513</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x14ac:dyDescent="0.3">
      <c r="A72" t="s">
        <v>2514</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x14ac:dyDescent="0.3">
      <c r="A73" t="s">
        <v>803</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x14ac:dyDescent="0.3">
      <c r="A74" t="s">
        <v>804</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x14ac:dyDescent="0.3">
      <c r="A75" t="s">
        <v>2515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2516</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x14ac:dyDescent="0.3">
      <c r="A77" t="s">
        <v>2517</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x14ac:dyDescent="0.3">
      <c r="A78" t="s">
        <v>2518</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x14ac:dyDescent="0.3">
      <c r="A79" t="s">
        <v>2519</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x14ac:dyDescent="0.3">
      <c r="A80" t="s">
        <v>2520</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x14ac:dyDescent="0.3">
      <c r="A81" t="s">
        <v>2521</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x14ac:dyDescent="0.3">
      <c r="A82" t="s">
        <v>2522</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2523</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x14ac:dyDescent="0.3">
      <c r="A84" t="s">
        <v>2524</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x14ac:dyDescent="0.3">
      <c r="A85" t="s">
        <v>2525</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x14ac:dyDescent="0.3">
      <c r="A86" t="s">
        <v>805</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x14ac:dyDescent="0.3">
      <c r="A87" t="s">
        <v>2526</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x14ac:dyDescent="0.3">
      <c r="A88" t="s">
        <v>2527</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x14ac:dyDescent="0.3">
      <c r="A89" t="s">
        <v>2528</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x14ac:dyDescent="0.3">
      <c r="A90" t="s">
        <v>2529</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2530</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x14ac:dyDescent="0.3">
      <c r="A92" t="s">
        <v>2531</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x14ac:dyDescent="0.3">
      <c r="A93" t="s">
        <v>2532</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x14ac:dyDescent="0.3">
      <c r="A94" t="s">
        <v>806</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x14ac:dyDescent="0.3">
      <c r="A95" t="s">
        <v>2533</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x14ac:dyDescent="0.3">
      <c r="A96" t="s">
        <v>2534</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x14ac:dyDescent="0.3">
      <c r="A97" t="s">
        <v>2535</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2414</v>
      </c>
      <c r="C128" t="s">
        <v>2536</v>
      </c>
      <c r="D128" t="s">
        <v>2416</v>
      </c>
      <c r="E128" t="s">
        <v>2417</v>
      </c>
      <c r="F128" t="s">
        <v>2418</v>
      </c>
      <c r="G128" t="s">
        <v>2537</v>
      </c>
      <c r="H128" t="s">
        <v>2420</v>
      </c>
      <c r="I128" t="s">
        <v>2421</v>
      </c>
      <c r="J128" t="s">
        <v>2422</v>
      </c>
      <c r="K128" t="s">
        <v>2538</v>
      </c>
      <c r="L128" t="s">
        <v>2424</v>
      </c>
      <c r="M128" t="s">
        <v>2425</v>
      </c>
      <c r="N128" t="s">
        <v>2426</v>
      </c>
      <c r="O128" t="s">
        <v>2539</v>
      </c>
      <c r="P128" t="s">
        <v>2428</v>
      </c>
      <c r="Q128" t="s">
        <v>2429</v>
      </c>
      <c r="R128" t="s">
        <v>2430</v>
      </c>
      <c r="S128" t="s">
        <v>2540</v>
      </c>
      <c r="T128" t="s">
        <v>2432</v>
      </c>
      <c r="U128" t="s">
        <v>2433</v>
      </c>
      <c r="V128" t="s">
        <v>2434</v>
      </c>
      <c r="W128" t="s">
        <v>2541</v>
      </c>
      <c r="X128" t="s">
        <v>2436</v>
      </c>
      <c r="Y128" t="s">
        <v>2437</v>
      </c>
      <c r="Z128" t="s">
        <v>2438</v>
      </c>
      <c r="AA128" t="s">
        <v>2542</v>
      </c>
      <c r="AB128" t="s">
        <v>2440</v>
      </c>
      <c r="AC128" t="s">
        <v>2441</v>
      </c>
      <c r="AD128" t="s">
        <v>2442</v>
      </c>
      <c r="AE128" t="s">
        <v>2543</v>
      </c>
      <c r="AF128" t="s">
        <v>2444</v>
      </c>
      <c r="AG128" t="s">
        <v>2445</v>
      </c>
      <c r="AH128" t="s">
        <v>2446</v>
      </c>
      <c r="AI128" t="s">
        <v>2544</v>
      </c>
      <c r="AJ128" t="s">
        <v>2448</v>
      </c>
      <c r="AK128" t="s">
        <v>2449</v>
      </c>
      <c r="AL128" t="s">
        <v>2450</v>
      </c>
      <c r="AM128" t="s">
        <v>2545</v>
      </c>
      <c r="AN128" t="s">
        <v>2452</v>
      </c>
      <c r="AO128" t="s">
        <v>2453</v>
      </c>
      <c r="AP128" t="s">
        <v>2454</v>
      </c>
      <c r="AQ128" t="s">
        <v>2546</v>
      </c>
      <c r="AR128" t="s">
        <v>2456</v>
      </c>
      <c r="AS128" t="s">
        <v>2457</v>
      </c>
      <c r="AT128" t="s">
        <v>2458</v>
      </c>
      <c r="AU128" t="s">
        <v>2547</v>
      </c>
      <c r="AV128" t="s">
        <v>2460</v>
      </c>
      <c r="AW128" t="s">
        <v>2461</v>
      </c>
      <c r="AX128" t="s">
        <v>2462</v>
      </c>
      <c r="AY128" t="s">
        <v>2548</v>
      </c>
      <c r="AZ128" t="s">
        <v>2464</v>
      </c>
      <c r="BA128" t="s">
        <v>2465</v>
      </c>
      <c r="BB128" t="s">
        <v>2466</v>
      </c>
      <c r="BC128"/>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x14ac:dyDescent="0.3">
      <c r="A132" t="s">
        <v>2551</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x14ac:dyDescent="0.3">
      <c r="A133" t="s">
        <v>870</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x14ac:dyDescent="0.3">
      <c r="A134" t="s">
        <v>871</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x14ac:dyDescent="0.3">
      <c r="A135" t="s">
        <v>2552</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787</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x14ac:dyDescent="0.3">
      <c r="A137" t="s">
        <v>872</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x14ac:dyDescent="0.3">
      <c r="A140" t="s">
        <v>874</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x14ac:dyDescent="0.3">
      <c r="A141" t="s">
        <v>875</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x14ac:dyDescent="0.3">
      <c r="A142" t="s">
        <v>876</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x14ac:dyDescent="0.3">
      <c r="A144" t="s">
        <v>2554</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x14ac:dyDescent="0.3">
      <c r="A145" t="s">
        <v>878</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879</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x14ac:dyDescent="0.3">
      <c r="A147" t="s">
        <v>2555</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x14ac:dyDescent="0.3">
      <c r="A148" t="s">
        <v>2556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x14ac:dyDescent="0.3">
      <c r="A149" t="s">
        <v>2557</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x14ac:dyDescent="0.3">
      <c r="A150" t="s">
        <v>880</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x14ac:dyDescent="0.3">
      <c r="A151" t="s">
        <v>881</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x14ac:dyDescent="0.3">
      <c r="A152" t="s">
        <v>2558</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x14ac:dyDescent="0.3">
      <c r="A153" t="s">
        <v>2559</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x14ac:dyDescent="0.3">
      <c r="A154" t="s">
        <v>2560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2561</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2562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2563</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2564</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x14ac:dyDescent="0.3">
      <c r="A159" t="s">
        <v>2565</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2566</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2568</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2569</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2570</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2571</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2572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882</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x14ac:dyDescent="0.3">
      <c r="A168" t="s">
        <v>2573</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x14ac:dyDescent="0.3">
      <c r="A169" t="s">
        <v>2574</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2575</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2576</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2577</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x14ac:dyDescent="0.3">
      <c r="A173" t="s">
        <v>2578</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2414</v>
      </c>
      <c r="C219" t="s">
        <v>2415</v>
      </c>
      <c r="D219" t="s">
        <v>2416</v>
      </c>
      <c r="E219" t="s">
        <v>2417</v>
      </c>
      <c r="F219" t="s">
        <v>2418</v>
      </c>
      <c r="G219" t="s">
        <v>2419</v>
      </c>
      <c r="H219" t="s">
        <v>2420</v>
      </c>
      <c r="I219" t="s">
        <v>2421</v>
      </c>
      <c r="J219" t="s">
        <v>2422</v>
      </c>
      <c r="K219" t="s">
        <v>2423</v>
      </c>
      <c r="L219" t="s">
        <v>2424</v>
      </c>
      <c r="M219" t="s">
        <v>2425</v>
      </c>
      <c r="N219" t="s">
        <v>2426</v>
      </c>
      <c r="O219" t="s">
        <v>2427</v>
      </c>
      <c r="P219" t="s">
        <v>2428</v>
      </c>
      <c r="Q219" t="s">
        <v>2429</v>
      </c>
      <c r="R219" t="s">
        <v>2430</v>
      </c>
      <c r="S219" t="s">
        <v>2431</v>
      </c>
      <c r="T219" t="s">
        <v>2432</v>
      </c>
      <c r="U219" t="s">
        <v>2433</v>
      </c>
      <c r="V219" t="s">
        <v>2434</v>
      </c>
      <c r="W219" t="s">
        <v>2435</v>
      </c>
      <c r="X219" t="s">
        <v>2436</v>
      </c>
      <c r="Y219" t="s">
        <v>2437</v>
      </c>
      <c r="Z219" t="s">
        <v>2438</v>
      </c>
      <c r="AA219" t="s">
        <v>2439</v>
      </c>
      <c r="AB219" t="s">
        <v>2440</v>
      </c>
      <c r="AC219" t="s">
        <v>2441</v>
      </c>
      <c r="AD219" t="s">
        <v>2442</v>
      </c>
      <c r="AE219" t="s">
        <v>2443</v>
      </c>
      <c r="AF219" t="s">
        <v>2444</v>
      </c>
      <c r="AG219" t="s">
        <v>2445</v>
      </c>
      <c r="AH219" t="s">
        <v>2446</v>
      </c>
      <c r="AI219" t="s">
        <v>2447</v>
      </c>
      <c r="AJ219" t="s">
        <v>2448</v>
      </c>
      <c r="AK219" t="s">
        <v>2449</v>
      </c>
      <c r="AL219" t="s">
        <v>2450</v>
      </c>
      <c r="AM219" t="s">
        <v>2451</v>
      </c>
      <c r="AN219" t="s">
        <v>2452</v>
      </c>
      <c r="AO219" t="s">
        <v>2453</v>
      </c>
      <c r="AP219" t="s">
        <v>2454</v>
      </c>
      <c r="AQ219" t="s">
        <v>2455</v>
      </c>
      <c r="AR219" t="s">
        <v>2456</v>
      </c>
      <c r="AS219" t="s">
        <v>2457</v>
      </c>
      <c r="AT219" t="s">
        <v>2458</v>
      </c>
      <c r="AU219" t="s">
        <v>2459</v>
      </c>
      <c r="AV219" t="s">
        <v>2460</v>
      </c>
      <c r="AW219" t="s">
        <v>2461</v>
      </c>
      <c r="AX219" t="s">
        <v>2462</v>
      </c>
      <c r="AY219" t="s">
        <v>2463</v>
      </c>
      <c r="AZ219" t="s">
        <v>2464</v>
      </c>
      <c r="BA219" t="s">
        <v>2465</v>
      </c>
      <c r="BB219" t="s">
        <v>2466</v>
      </c>
      <c r="BC219"/>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x14ac:dyDescent="0.3">
      <c r="A222" t="s">
        <v>883</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x14ac:dyDescent="0.3">
      <c r="A223" t="s">
        <v>2581</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x14ac:dyDescent="0.3">
      <c r="A224" t="s">
        <v>2582</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x14ac:dyDescent="0.3">
      <c r="A225" t="s">
        <v>884</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x14ac:dyDescent="0.3">
      <c r="A226" t="s">
        <v>2583</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x14ac:dyDescent="0.3">
      <c r="A227" t="s">
        <v>2584</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2585</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x14ac:dyDescent="0.3">
      <c r="A229" t="s">
        <v>2586</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x14ac:dyDescent="0.3">
      <c r="A230" t="s">
        <v>2587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2588</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x14ac:dyDescent="0.3">
      <c r="A232" t="s">
        <v>2589</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x14ac:dyDescent="0.3">
      <c r="A233" t="s">
        <v>2590</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x14ac:dyDescent="0.3">
      <c r="A234" t="s">
        <v>2591</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2592</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2593</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x14ac:dyDescent="0.3">
      <c r="A237" t="s">
        <v>2594</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2595</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2596</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x14ac:dyDescent="0.3">
      <c r="A240" t="s">
        <v>2552</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871</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880</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x14ac:dyDescent="0.3">
      <c r="A243" t="s">
        <v>881</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x14ac:dyDescent="0.3">
      <c r="A244" t="s">
        <v>2597</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2598</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x14ac:dyDescent="0.3">
      <c r="A246" t="s">
        <v>2599</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x14ac:dyDescent="0.3">
      <c r="A247" t="s">
        <v>2600</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2601</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x14ac:dyDescent="0.3">
      <c r="A249" t="s">
        <v>2602</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x14ac:dyDescent="0.3">
      <c r="A250" t="s">
        <v>2603</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x14ac:dyDescent="0.3">
      <c r="A251" t="s">
        <v>2604</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2605</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x14ac:dyDescent="0.3">
      <c r="A253" t="s">
        <v>2606</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x14ac:dyDescent="0.3">
      <c r="A254" t="s">
        <v>2607</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x14ac:dyDescent="0.3">
      <c r="A255" t="s">
        <v>2608</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x14ac:dyDescent="0.3">
      <c r="A256" t="s">
        <v>2609</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x14ac:dyDescent="0.3">
      <c r="A257" t="s">
        <v>885</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x14ac:dyDescent="0.3">
      <c r="A260" t="s">
        <v>2612</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x14ac:dyDescent="0.3">
      <c r="A261" t="s">
        <v>2613</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2614</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x14ac:dyDescent="0.3">
      <c r="A263" t="s">
        <v>2615</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x14ac:dyDescent="0.3">
      <c r="A264" t="s">
        <v>2616</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x14ac:dyDescent="0.3">
      <c r="A265" t="s">
        <v>2617</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x14ac:dyDescent="0.3">
      <c r="A266" t="s">
        <v>2618</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x14ac:dyDescent="0.3">
      <c r="A267" t="s">
        <v>2619</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x14ac:dyDescent="0.3">
      <c r="A268" t="s">
        <v>2620</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2621</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886</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x14ac:dyDescent="0.3">
      <c r="A271" t="s">
        <v>2618</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x14ac:dyDescent="0.3">
      <c r="A272" t="s">
        <v>2619</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x14ac:dyDescent="0.3">
      <c r="A273" t="s">
        <v>2621</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x14ac:dyDescent="0.3">
      <c r="A274" t="s">
        <v>2622</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x14ac:dyDescent="0.3">
      <c r="A275" t="s">
        <v>2623</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x14ac:dyDescent="0.3">
      <c r="A276" t="s">
        <v>2624</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x14ac:dyDescent="0.3">
      <c r="A277" t="s">
        <v>887</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x14ac:dyDescent="0.3">
      <c r="A278" t="s">
        <v>2625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2626</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x14ac:dyDescent="0.3">
      <c r="A280" t="s">
        <v>2627</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2628</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x14ac:dyDescent="0.3">
      <c r="A282" t="s">
        <v>2629</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x14ac:dyDescent="0.3">
      <c r="A283" t="s">
        <v>2630</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2631</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x14ac:dyDescent="0.3">
      <c r="A285" t="s">
        <v>2632</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x14ac:dyDescent="0.3">
      <c r="A286" t="s">
        <v>2633</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x14ac:dyDescent="0.3">
      <c r="A287" t="s">
        <v>2634</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x14ac:dyDescent="0.3">
      <c r="A288" t="s">
        <v>2635</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2636</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x14ac:dyDescent="0.3">
      <c r="A290" t="s">
        <v>2637</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x14ac:dyDescent="0.3">
      <c r="A291" t="s">
        <v>2638</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2639</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x14ac:dyDescent="0.3">
      <c r="A293" t="s">
        <v>2640</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x14ac:dyDescent="0.3">
      <c r="A294" t="s">
        <v>2641</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x14ac:dyDescent="0.3">
      <c r="A295" t="s">
        <v>2642</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x14ac:dyDescent="0.3">
      <c r="A296" t="s">
        <v>2643</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x14ac:dyDescent="0.3">
      <c r="A297" t="s">
        <v>2644</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2645</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x14ac:dyDescent="0.3">
      <c r="A299" t="s">
        <v>2646</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x14ac:dyDescent="0.3">
      <c r="A300" t="s">
        <v>2647</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x14ac:dyDescent="0.3">
      <c r="A301" t="s">
        <v>2648</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x14ac:dyDescent="0.3">
      <c r="A302" t="s">
        <v>888</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x14ac:dyDescent="0.3">
      <c r="A303" t="s">
        <v>889</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x14ac:dyDescent="0.3">
      <c r="A304" t="s">
        <v>2649</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2650</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x14ac:dyDescent="0.3">
      <c r="A306" t="s">
        <v>2651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x14ac:dyDescent="0.3">
      <c r="A307" t="s">
        <v>2652</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x14ac:dyDescent="0.3">
      <c r="A308" t="s">
        <v>2653</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x14ac:dyDescent="0.3">
      <c r="A309" t="s">
        <v>2654</v>
      </c>
      <c r="B309" t="s">
        <v>2655</v>
      </c>
      <c r="C309" t="s">
        <v>2656</v>
      </c>
      <c r="D309" t="s">
        <v>2657</v>
      </c>
      <c r="E309" t="s">
        <v>2658</v>
      </c>
      <c r="F309" t="s">
        <v>2659</v>
      </c>
      <c r="G309" t="s">
        <v>2660</v>
      </c>
      <c r="H309" t="s">
        <v>2661</v>
      </c>
      <c r="I309" t="s">
        <v>2662</v>
      </c>
      <c r="J309" t="s">
        <v>2663</v>
      </c>
      <c r="K309" t="s">
        <v>2664</v>
      </c>
      <c r="L309" t="s">
        <v>2665</v>
      </c>
      <c r="M309" t="s">
        <v>2666</v>
      </c>
      <c r="N309" t="s">
        <v>2667</v>
      </c>
      <c r="O309" t="s">
        <v>2668</v>
      </c>
      <c r="P309" t="s">
        <v>2669</v>
      </c>
      <c r="Q309" t="s">
        <v>2670</v>
      </c>
      <c r="R309" t="s">
        <v>2671</v>
      </c>
      <c r="S309" t="s">
        <v>2672</v>
      </c>
      <c r="T309" t="s">
        <v>2673</v>
      </c>
      <c r="U309" t="s">
        <v>2674</v>
      </c>
      <c r="V309" t="s">
        <v>2675</v>
      </c>
      <c r="W309" t="s">
        <v>2676</v>
      </c>
      <c r="X309" t="s">
        <v>2677</v>
      </c>
      <c r="Y309" t="s">
        <v>2678</v>
      </c>
      <c r="Z309" t="s">
        <v>2679</v>
      </c>
      <c r="AA309" t="s">
        <v>2680</v>
      </c>
      <c r="AB309" t="s">
        <v>2681</v>
      </c>
      <c r="AC309" t="s">
        <v>2682</v>
      </c>
      <c r="AD309" t="s">
        <v>2683</v>
      </c>
      <c r="AE309" t="s">
        <v>2684</v>
      </c>
      <c r="AF309" t="s">
        <v>2685</v>
      </c>
      <c r="AG309" t="s">
        <v>2686</v>
      </c>
      <c r="AH309" t="s">
        <v>2687</v>
      </c>
      <c r="AI309" t="s">
        <v>2688</v>
      </c>
      <c r="AJ309" t="s">
        <v>2689</v>
      </c>
      <c r="AK309" t="s">
        <v>2690</v>
      </c>
      <c r="AL309" t="s">
        <v>2691</v>
      </c>
      <c r="AM309" t="s">
        <v>2692</v>
      </c>
      <c r="AN309" t="s">
        <v>2693</v>
      </c>
      <c r="AO309" t="s">
        <v>2694</v>
      </c>
      <c r="AP309" t="s">
        <v>2695</v>
      </c>
      <c r="AQ309" t="s">
        <v>2696</v>
      </c>
      <c r="AR309" t="s">
        <v>2697</v>
      </c>
      <c r="AS309" t="s">
        <v>2698</v>
      </c>
      <c r="AT309" t="s">
        <v>2699</v>
      </c>
      <c r="AU309" t="s">
        <v>2700</v>
      </c>
      <c r="AV309" t="s">
        <v>2701</v>
      </c>
      <c r="AW309" t="s">
        <v>2702</v>
      </c>
      <c r="AX309" t="s">
        <v>2703</v>
      </c>
      <c r="AY309" t="s">
        <v>2704</v>
      </c>
      <c r="AZ309" t="s">
        <v>2705</v>
      </c>
      <c r="BA309" t="s">
        <v>2706</v>
      </c>
      <c r="BB309" t="s">
        <v>2707</v>
      </c>
    </row>
    <row r="310" spans="1:55" x14ac:dyDescent="0.3">
      <c r="A310" t="s">
        <v>2708</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2709</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2710</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84"/>
      <c r="P349" s="6"/>
      <c r="Q349" s="3"/>
    </row>
    <row r="350" spans="1:53" x14ac:dyDescent="0.3">
      <c r="B350" s="205" t="s">
        <v>788</v>
      </c>
      <c r="C350" s="205"/>
      <c r="D350" s="205"/>
      <c r="E350" s="205"/>
      <c r="F350" s="205"/>
      <c r="G350" s="205"/>
      <c r="H350" s="205"/>
      <c r="I350" s="205"/>
      <c r="J350" s="205"/>
      <c r="K350" s="205"/>
      <c r="L350" s="205"/>
      <c r="M350" s="205"/>
      <c r="N350" s="205"/>
      <c r="O350" s="205"/>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2409</v>
      </c>
    </row>
    <row r="356" spans="2:17" x14ac:dyDescent="0.3">
      <c r="B356" s="205" t="s">
        <v>789</v>
      </c>
      <c r="C356" s="205"/>
      <c r="D356" s="205"/>
      <c r="E356" s="205"/>
      <c r="F356" s="205"/>
      <c r="G356" s="205"/>
      <c r="H356" s="205"/>
      <c r="I356" s="205"/>
      <c r="J356" s="205"/>
      <c r="K356" s="205"/>
      <c r="L356" s="205"/>
      <c r="M356" s="205"/>
      <c r="N356" s="205"/>
      <c r="O356" s="205"/>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 t="shared" si="11"/>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 t="shared" si="11"/>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f t="shared" si="11"/>
        <v>2000</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 t="shared" si="11"/>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2409</v>
      </c>
    </row>
    <row r="362" spans="2:17" x14ac:dyDescent="0.3">
      <c r="B362" s="205" t="s">
        <v>790</v>
      </c>
      <c r="C362" s="205"/>
      <c r="D362" s="205"/>
      <c r="E362" s="205"/>
      <c r="F362" s="205"/>
      <c r="G362" s="205"/>
      <c r="H362" s="205"/>
      <c r="I362" s="205"/>
      <c r="J362" s="205"/>
      <c r="K362" s="205"/>
      <c r="L362" s="205"/>
      <c r="M362" s="205"/>
      <c r="N362" s="205"/>
      <c r="O362" s="205"/>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2409</v>
      </c>
    </row>
    <row r="368" spans="2:17" x14ac:dyDescent="0.3">
      <c r="B368" s="205" t="s">
        <v>791</v>
      </c>
      <c r="C368" s="205"/>
      <c r="D368" s="205"/>
      <c r="E368" s="205"/>
      <c r="F368" s="205"/>
      <c r="G368" s="205"/>
      <c r="H368" s="205"/>
      <c r="I368" s="205"/>
      <c r="J368" s="205"/>
      <c r="K368" s="205"/>
      <c r="L368" s="205"/>
      <c r="M368" s="205"/>
      <c r="N368" s="205"/>
      <c r="O368" s="205"/>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2409</v>
      </c>
    </row>
    <row r="374" spans="1:17" x14ac:dyDescent="0.3">
      <c r="A374" s="84"/>
      <c r="B374" s="206" t="s">
        <v>792</v>
      </c>
      <c r="C374" s="206"/>
      <c r="D374" s="206"/>
      <c r="E374" s="206"/>
      <c r="F374" s="206"/>
      <c r="G374" s="206"/>
      <c r="H374" s="206"/>
      <c r="I374" s="206"/>
      <c r="J374" s="206"/>
      <c r="K374" s="206"/>
      <c r="L374" s="206"/>
      <c r="M374" s="206"/>
      <c r="N374" s="206"/>
      <c r="O374" s="206"/>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2409</v>
      </c>
    </row>
    <row r="380" spans="1:17" x14ac:dyDescent="0.3">
      <c r="B380" s="205" t="s">
        <v>793</v>
      </c>
      <c r="C380" s="205"/>
      <c r="D380" s="205"/>
      <c r="E380" s="205"/>
      <c r="F380" s="205"/>
      <c r="G380" s="205"/>
      <c r="H380" s="205"/>
      <c r="I380" s="205"/>
      <c r="J380" s="205"/>
      <c r="K380" s="205"/>
      <c r="L380" s="205"/>
      <c r="M380" s="205"/>
      <c r="N380" s="205"/>
      <c r="O380" s="205"/>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2409</v>
      </c>
    </row>
    <row r="386" spans="1:17" x14ac:dyDescent="0.3">
      <c r="B386" s="205" t="s">
        <v>794</v>
      </c>
      <c r="C386" s="205"/>
      <c r="D386" s="205"/>
      <c r="E386" s="205"/>
      <c r="F386" s="205"/>
      <c r="G386" s="205"/>
      <c r="H386" s="205"/>
      <c r="I386" s="205"/>
      <c r="J386" s="205"/>
      <c r="K386" s="205"/>
      <c r="L386" s="205"/>
      <c r="M386" s="205"/>
      <c r="N386" s="205"/>
      <c r="O386" s="205"/>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2409</v>
      </c>
    </row>
    <row r="392" spans="1:17" x14ac:dyDescent="0.3">
      <c r="A392" s="84"/>
      <c r="B392" s="206" t="s">
        <v>795</v>
      </c>
      <c r="C392" s="206"/>
      <c r="D392" s="206"/>
      <c r="E392" s="206"/>
      <c r="F392" s="206"/>
      <c r="G392" s="206"/>
      <c r="H392" s="206"/>
      <c r="I392" s="206"/>
      <c r="J392" s="206"/>
      <c r="K392" s="206"/>
      <c r="L392" s="206"/>
      <c r="M392" s="206"/>
      <c r="N392" s="206"/>
      <c r="O392" s="206"/>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2409</v>
      </c>
    </row>
    <row r="398" spans="1:17" x14ac:dyDescent="0.3">
      <c r="B398" s="184" t="s">
        <v>796</v>
      </c>
      <c r="C398" s="184"/>
      <c r="D398" s="184"/>
      <c r="E398" s="184"/>
      <c r="F398" s="184"/>
      <c r="G398" s="184"/>
      <c r="H398" s="184"/>
      <c r="I398" s="184"/>
      <c r="J398" s="184"/>
      <c r="K398" s="184"/>
      <c r="L398" s="184"/>
      <c r="M398" s="184"/>
      <c r="N398" s="184"/>
      <c r="O398" s="184"/>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x14ac:dyDescent="0.3">
      <c r="B403" s="201" t="s">
        <v>1</v>
      </c>
      <c r="C403" s="201"/>
      <c r="D403" s="201"/>
      <c r="E403" s="201"/>
      <c r="F403" s="201"/>
      <c r="G403" s="201"/>
      <c r="H403" s="201"/>
      <c r="I403" s="201"/>
      <c r="J403" s="201"/>
      <c r="K403" s="201"/>
      <c r="L403" s="201"/>
      <c r="M403" s="201"/>
      <c r="N403" s="201"/>
      <c r="O403" s="201"/>
    </row>
    <row r="404" spans="1:17" x14ac:dyDescent="0.3">
      <c r="B404" s="202" t="s">
        <v>798</v>
      </c>
      <c r="C404" s="202"/>
      <c r="D404" s="202"/>
      <c r="E404" s="202"/>
      <c r="F404" s="202"/>
      <c r="G404" s="202"/>
      <c r="H404" s="202"/>
      <c r="I404" s="202"/>
      <c r="J404" s="202"/>
      <c r="K404" s="202"/>
      <c r="L404" s="202"/>
      <c r="M404" s="202"/>
      <c r="N404" s="202"/>
      <c r="O404" s="202"/>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2409</v>
      </c>
    </row>
    <row r="410" spans="1:17" x14ac:dyDescent="0.3">
      <c r="A410" s="84"/>
      <c r="B410" s="202" t="s">
        <v>801</v>
      </c>
      <c r="C410" s="202"/>
      <c r="D410" s="202"/>
      <c r="E410" s="202"/>
      <c r="F410" s="202"/>
      <c r="G410" s="202"/>
      <c r="H410" s="202"/>
      <c r="I410" s="202"/>
      <c r="J410" s="202"/>
      <c r="K410" s="202"/>
      <c r="L410" s="202"/>
      <c r="M410" s="202"/>
      <c r="N410" s="202"/>
      <c r="O410" s="202"/>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2409</v>
      </c>
    </row>
    <row r="416" spans="1:17" x14ac:dyDescent="0.3">
      <c r="B416" s="207" t="s">
        <v>2</v>
      </c>
      <c r="C416" s="207"/>
      <c r="D416" s="207"/>
      <c r="E416" s="207"/>
      <c r="F416" s="207"/>
      <c r="G416" s="207"/>
      <c r="H416" s="207"/>
      <c r="I416" s="207"/>
      <c r="J416" s="207"/>
      <c r="K416" s="207"/>
      <c r="L416" s="207"/>
      <c r="M416" s="207"/>
      <c r="N416" s="207"/>
      <c r="O416" s="207"/>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2409</v>
      </c>
    </row>
    <row r="422" spans="2:17" x14ac:dyDescent="0.3">
      <c r="B422" s="202" t="s">
        <v>3</v>
      </c>
      <c r="C422" s="202"/>
      <c r="D422" s="202"/>
      <c r="E422" s="202"/>
      <c r="F422" s="202"/>
      <c r="G422" s="202"/>
      <c r="H422" s="202"/>
      <c r="I422" s="202"/>
      <c r="J422" s="202"/>
      <c r="K422" s="202"/>
      <c r="L422" s="202"/>
      <c r="M422" s="202"/>
      <c r="N422" s="202"/>
      <c r="O422" s="202"/>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2409</v>
      </c>
    </row>
    <row r="428" spans="2:17" x14ac:dyDescent="0.3">
      <c r="B428" s="202" t="s">
        <v>4</v>
      </c>
      <c r="C428" s="202"/>
      <c r="D428" s="202"/>
      <c r="E428" s="202"/>
      <c r="F428" s="202"/>
      <c r="G428" s="202"/>
      <c r="H428" s="202"/>
      <c r="I428" s="202"/>
      <c r="J428" s="202"/>
      <c r="K428" s="202"/>
      <c r="L428" s="202"/>
      <c r="M428" s="202"/>
      <c r="N428" s="202"/>
      <c r="O428" s="202"/>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x14ac:dyDescent="0.3">
      <c r="A434" s="84"/>
      <c r="B434" s="202" t="s">
        <v>803</v>
      </c>
      <c r="C434" s="202"/>
      <c r="D434" s="202"/>
      <c r="E434" s="202"/>
      <c r="F434" s="202"/>
      <c r="G434" s="202"/>
      <c r="H434" s="202"/>
      <c r="I434" s="202"/>
      <c r="J434" s="202"/>
      <c r="K434" s="202"/>
      <c r="L434" s="202"/>
      <c r="M434" s="202"/>
      <c r="N434" s="202"/>
      <c r="O434" s="202"/>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2409</v>
      </c>
    </row>
    <row r="440" spans="1:17" x14ac:dyDescent="0.3">
      <c r="B440" s="201" t="s">
        <v>804</v>
      </c>
      <c r="C440" s="201"/>
      <c r="D440" s="201"/>
      <c r="E440" s="201"/>
      <c r="F440" s="201"/>
      <c r="G440" s="201"/>
      <c r="H440" s="201"/>
      <c r="I440" s="201"/>
      <c r="J440" s="201"/>
      <c r="K440" s="201"/>
      <c r="L440" s="201"/>
      <c r="M440" s="201"/>
      <c r="N440" s="201"/>
      <c r="O440" s="201"/>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2409</v>
      </c>
    </row>
    <row r="446" spans="1:17" x14ac:dyDescent="0.3">
      <c r="B446" s="200" t="s">
        <v>17</v>
      </c>
      <c r="C446" s="200"/>
      <c r="D446" s="200"/>
      <c r="E446" s="200"/>
      <c r="F446" s="200"/>
      <c r="G446" s="200"/>
      <c r="H446" s="200"/>
      <c r="I446" s="200"/>
      <c r="J446" s="200"/>
      <c r="K446" s="200"/>
      <c r="L446" s="200"/>
      <c r="M446" s="200"/>
      <c r="N446" s="200"/>
      <c r="O446" s="200"/>
      <c r="P446" s="6"/>
      <c r="Q446" s="11"/>
    </row>
    <row r="447" spans="1:17" x14ac:dyDescent="0.3">
      <c r="B447" s="204" t="s">
        <v>805</v>
      </c>
      <c r="C447" s="204"/>
      <c r="D447" s="204"/>
      <c r="E447" s="204"/>
      <c r="F447" s="204"/>
      <c r="G447" s="204"/>
      <c r="H447" s="204"/>
      <c r="I447" s="204"/>
      <c r="J447" s="204"/>
      <c r="K447" s="204"/>
      <c r="L447" s="204"/>
      <c r="M447" s="204"/>
      <c r="N447" s="204"/>
      <c r="O447" s="204"/>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2409</v>
      </c>
    </row>
    <row r="453" spans="1:18" x14ac:dyDescent="0.3">
      <c r="B453" s="200" t="s">
        <v>806</v>
      </c>
      <c r="C453" s="200"/>
      <c r="D453" s="200"/>
      <c r="E453" s="200"/>
      <c r="F453" s="200"/>
      <c r="G453" s="200"/>
      <c r="H453" s="200"/>
      <c r="I453" s="200"/>
      <c r="J453" s="200"/>
      <c r="K453" s="200"/>
      <c r="L453" s="200"/>
      <c r="M453" s="200"/>
      <c r="N453" s="200"/>
      <c r="O453" s="200"/>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2409</v>
      </c>
    </row>
    <row r="459" spans="1:18" x14ac:dyDescent="0.3">
      <c r="B459" s="184" t="s">
        <v>18</v>
      </c>
      <c r="C459" s="184"/>
      <c r="D459" s="184"/>
      <c r="E459" s="184"/>
      <c r="F459" s="184"/>
      <c r="G459" s="184"/>
      <c r="H459" s="184"/>
      <c r="I459" s="184"/>
      <c r="J459" s="184"/>
      <c r="K459" s="184"/>
      <c r="L459" s="184"/>
      <c r="M459" s="184"/>
      <c r="N459" s="184"/>
      <c r="O459" s="184"/>
      <c r="P459" s="6"/>
      <c r="Q459" s="15"/>
    </row>
    <row r="460" spans="1:18" x14ac:dyDescent="0.3">
      <c r="B460" s="184" t="s">
        <v>869</v>
      </c>
      <c r="C460" s="184"/>
      <c r="D460" s="184"/>
      <c r="E460" s="184"/>
      <c r="F460" s="184"/>
      <c r="G460" s="184"/>
      <c r="H460" s="184"/>
      <c r="I460" s="184"/>
      <c r="J460" s="184"/>
      <c r="K460" s="184"/>
      <c r="L460" s="184"/>
      <c r="M460" s="184"/>
      <c r="N460" s="184"/>
      <c r="O460" s="184"/>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x14ac:dyDescent="0.3">
      <c r="B467" s="184" t="s">
        <v>787</v>
      </c>
      <c r="C467" s="184"/>
      <c r="D467" s="184"/>
      <c r="E467" s="184"/>
      <c r="F467" s="184"/>
      <c r="G467" s="184"/>
      <c r="H467" s="184"/>
      <c r="I467" s="184"/>
      <c r="J467" s="184"/>
      <c r="K467" s="184"/>
      <c r="L467" s="184"/>
      <c r="M467" s="184"/>
      <c r="N467" s="184"/>
      <c r="O467" s="184"/>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x14ac:dyDescent="0.3">
      <c r="B473" s="184" t="s">
        <v>870</v>
      </c>
      <c r="C473" s="184"/>
      <c r="D473" s="184"/>
      <c r="E473" s="184"/>
      <c r="F473" s="184"/>
      <c r="G473" s="184"/>
      <c r="H473" s="184"/>
      <c r="I473" s="184"/>
      <c r="J473" s="184"/>
      <c r="K473" s="184"/>
      <c r="L473" s="184"/>
      <c r="M473" s="184"/>
      <c r="N473" s="184"/>
      <c r="O473" s="184"/>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x14ac:dyDescent="0.3">
      <c r="B479" s="184" t="s">
        <v>878</v>
      </c>
      <c r="C479" s="184"/>
      <c r="D479" s="184"/>
      <c r="E479" s="184"/>
      <c r="F479" s="184"/>
      <c r="G479" s="184"/>
      <c r="H479" s="184"/>
      <c r="I479" s="184"/>
      <c r="J479" s="184"/>
      <c r="K479" s="184"/>
      <c r="L479" s="184"/>
      <c r="M479" s="184"/>
      <c r="N479" s="184"/>
      <c r="O479" s="184"/>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x14ac:dyDescent="0.3">
      <c r="B485" s="184" t="s">
        <v>879</v>
      </c>
      <c r="C485" s="184"/>
      <c r="D485" s="184"/>
      <c r="E485" s="184"/>
      <c r="F485" s="184"/>
      <c r="G485" s="184"/>
      <c r="H485" s="184"/>
      <c r="I485" s="184"/>
      <c r="J485" s="184"/>
      <c r="K485" s="184"/>
      <c r="L485" s="184"/>
      <c r="M485" s="184"/>
      <c r="N485" s="184"/>
      <c r="O485" s="184"/>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84"/>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x14ac:dyDescent="0.3">
      <c r="B497" s="201" t="s">
        <v>21</v>
      </c>
      <c r="C497" s="201"/>
      <c r="D497" s="201"/>
      <c r="E497" s="201"/>
      <c r="F497" s="201"/>
      <c r="G497" s="201"/>
      <c r="H497" s="201"/>
      <c r="I497" s="201"/>
      <c r="J497" s="201"/>
      <c r="K497" s="201"/>
      <c r="L497" s="201"/>
      <c r="M497" s="201"/>
      <c r="N497" s="201"/>
      <c r="O497" s="201"/>
      <c r="P497" s="6"/>
      <c r="Q497" s="9"/>
    </row>
    <row r="498" spans="1:17" x14ac:dyDescent="0.3">
      <c r="B498" s="202" t="s">
        <v>873</v>
      </c>
      <c r="C498" s="202"/>
      <c r="D498" s="202"/>
      <c r="E498" s="202"/>
      <c r="F498" s="202"/>
      <c r="G498" s="202"/>
      <c r="H498" s="202"/>
      <c r="I498" s="202"/>
      <c r="J498" s="202"/>
      <c r="K498" s="202"/>
      <c r="L498" s="202"/>
      <c r="M498" s="202"/>
      <c r="N498" s="202"/>
      <c r="O498" s="202"/>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2409</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x14ac:dyDescent="0.3">
      <c r="B506" s="200" t="s">
        <v>22</v>
      </c>
      <c r="C506" s="200"/>
      <c r="D506" s="200"/>
      <c r="E506" s="200"/>
      <c r="F506" s="200"/>
      <c r="G506" s="200"/>
      <c r="H506" s="200"/>
      <c r="I506" s="200"/>
      <c r="J506" s="200"/>
      <c r="K506" s="200"/>
      <c r="L506" s="200"/>
      <c r="M506" s="200"/>
      <c r="N506" s="200"/>
      <c r="O506" s="200"/>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x14ac:dyDescent="0.3">
      <c r="B514" s="201" t="s">
        <v>24</v>
      </c>
      <c r="C514" s="201"/>
      <c r="D514" s="201"/>
      <c r="E514" s="201"/>
      <c r="F514" s="201"/>
      <c r="G514" s="201"/>
      <c r="H514" s="201"/>
      <c r="I514" s="201"/>
      <c r="J514" s="201"/>
      <c r="K514" s="201"/>
      <c r="L514" s="201"/>
      <c r="M514" s="201"/>
      <c r="N514" s="201"/>
      <c r="O514" s="201"/>
      <c r="P514" s="6"/>
      <c r="Q514" s="3"/>
    </row>
    <row r="515" spans="1:17" x14ac:dyDescent="0.3">
      <c r="B515" s="202" t="s">
        <v>875</v>
      </c>
      <c r="C515" s="202"/>
      <c r="D515" s="202"/>
      <c r="E515" s="202"/>
      <c r="F515" s="202"/>
      <c r="G515" s="202"/>
      <c r="H515" s="202"/>
      <c r="I515" s="202"/>
      <c r="J515" s="202"/>
      <c r="K515" s="202"/>
      <c r="L515" s="202"/>
      <c r="M515" s="202"/>
      <c r="N515" s="202"/>
      <c r="O515" s="202"/>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2409</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x14ac:dyDescent="0.3">
      <c r="B523" s="202" t="s">
        <v>876</v>
      </c>
      <c r="C523" s="202"/>
      <c r="D523" s="202"/>
      <c r="E523" s="202"/>
      <c r="F523" s="202"/>
      <c r="G523" s="202"/>
      <c r="H523" s="202"/>
      <c r="I523" s="202"/>
      <c r="J523" s="202"/>
      <c r="K523" s="202"/>
      <c r="L523" s="202"/>
      <c r="M523" s="202"/>
      <c r="N523" s="202"/>
      <c r="O523" s="202"/>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2409</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x14ac:dyDescent="0.3">
      <c r="B531" s="201" t="s">
        <v>874</v>
      </c>
      <c r="C531" s="201"/>
      <c r="D531" s="201"/>
      <c r="E531" s="201"/>
      <c r="F531" s="201"/>
      <c r="G531" s="201"/>
      <c r="H531" s="201"/>
      <c r="I531" s="201"/>
      <c r="J531" s="201"/>
      <c r="K531" s="201"/>
      <c r="L531" s="201"/>
      <c r="M531" s="201"/>
      <c r="N531" s="201"/>
      <c r="O531" s="201"/>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2409</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x14ac:dyDescent="0.3">
      <c r="B539" s="202" t="s">
        <v>7</v>
      </c>
      <c r="C539" s="202"/>
      <c r="D539" s="202"/>
      <c r="E539" s="202"/>
      <c r="F539" s="202"/>
      <c r="G539" s="202"/>
      <c r="H539" s="202"/>
      <c r="I539" s="202"/>
      <c r="J539" s="202"/>
      <c r="K539" s="202"/>
      <c r="L539" s="202"/>
      <c r="M539" s="202"/>
      <c r="N539" s="202"/>
      <c r="O539" s="202"/>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200"/>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x14ac:dyDescent="0.3">
      <c r="B554" s="200" t="s">
        <v>27</v>
      </c>
      <c r="C554" s="200"/>
      <c r="D554" s="200"/>
      <c r="E554" s="200"/>
      <c r="F554" s="200"/>
      <c r="G554" s="200"/>
      <c r="H554" s="200"/>
      <c r="I554" s="200"/>
      <c r="J554" s="200"/>
      <c r="K554" s="200"/>
      <c r="L554" s="200"/>
      <c r="M554" s="200"/>
      <c r="N554" s="200"/>
      <c r="O554" s="200"/>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x14ac:dyDescent="0.3">
      <c r="B562" s="202" t="s">
        <v>880</v>
      </c>
      <c r="C562" s="202"/>
      <c r="D562" s="202"/>
      <c r="E562" s="202"/>
      <c r="F562" s="202"/>
      <c r="G562" s="202"/>
      <c r="H562" s="202"/>
      <c r="I562" s="202"/>
      <c r="J562" s="202"/>
      <c r="K562" s="202"/>
      <c r="L562" s="202"/>
      <c r="M562" s="202"/>
      <c r="N562" s="202"/>
      <c r="O562" s="202"/>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2409</v>
      </c>
    </row>
    <row r="569" spans="1:17" x14ac:dyDescent="0.3">
      <c r="B569" s="200" t="s">
        <v>29</v>
      </c>
      <c r="C569" s="200"/>
      <c r="D569" s="200"/>
      <c r="E569" s="200"/>
      <c r="F569" s="200"/>
      <c r="G569" s="200"/>
      <c r="H569" s="200"/>
      <c r="I569" s="200"/>
      <c r="J569" s="200"/>
      <c r="K569" s="200"/>
      <c r="L569" s="200"/>
      <c r="M569" s="200"/>
      <c r="N569" s="200"/>
      <c r="O569" s="200"/>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x14ac:dyDescent="0.3">
      <c r="B576" s="203" t="s">
        <v>881</v>
      </c>
      <c r="C576" s="203"/>
      <c r="D576" s="203"/>
      <c r="E576" s="203"/>
      <c r="F576" s="203"/>
      <c r="G576" s="203"/>
      <c r="H576" s="203"/>
      <c r="I576" s="203"/>
      <c r="J576" s="203"/>
      <c r="K576" s="203"/>
      <c r="L576" s="203"/>
      <c r="M576" s="203"/>
      <c r="N576" s="203"/>
      <c r="O576" s="203"/>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x14ac:dyDescent="0.3">
      <c r="B583" s="200" t="s">
        <v>882</v>
      </c>
      <c r="C583" s="200"/>
      <c r="D583" s="200"/>
      <c r="E583" s="200"/>
      <c r="F583" s="200"/>
      <c r="G583" s="200"/>
      <c r="H583" s="200"/>
      <c r="I583" s="200"/>
      <c r="J583" s="200"/>
      <c r="K583" s="200"/>
      <c r="L583" s="200"/>
      <c r="M583" s="200"/>
      <c r="N583" s="200"/>
      <c r="O583" s="200"/>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x14ac:dyDescent="0.3">
      <c r="B591" s="184" t="s">
        <v>9</v>
      </c>
      <c r="C591" s="184"/>
      <c r="D591" s="184"/>
      <c r="E591" s="184"/>
      <c r="F591" s="184"/>
      <c r="G591" s="184"/>
      <c r="H591" s="184"/>
      <c r="I591" s="184"/>
      <c r="J591" s="184"/>
      <c r="K591" s="184"/>
      <c r="L591" s="184"/>
      <c r="M591" s="184"/>
      <c r="N591" s="184"/>
      <c r="O591" s="184"/>
    </row>
    <row r="592" spans="1:17" x14ac:dyDescent="0.3">
      <c r="B592" s="185" t="s">
        <v>883</v>
      </c>
      <c r="C592" s="185"/>
      <c r="D592" s="185"/>
      <c r="E592" s="185"/>
      <c r="F592" s="185"/>
      <c r="G592" s="185"/>
      <c r="H592" s="185"/>
      <c r="I592" s="185"/>
      <c r="J592" s="185"/>
      <c r="K592" s="185"/>
      <c r="L592" s="185"/>
      <c r="M592" s="185"/>
      <c r="N592" s="185"/>
      <c r="O592" s="185"/>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2409</v>
      </c>
    </row>
    <row r="598" spans="2:17" x14ac:dyDescent="0.3">
      <c r="B598" s="184" t="s">
        <v>885</v>
      </c>
      <c r="C598" s="184"/>
      <c r="D598" s="184"/>
      <c r="E598" s="184"/>
      <c r="F598" s="184"/>
      <c r="G598" s="184"/>
      <c r="H598" s="184"/>
      <c r="I598" s="184"/>
      <c r="J598" s="184"/>
      <c r="K598" s="184"/>
      <c r="L598" s="184"/>
      <c r="M598" s="184"/>
      <c r="N598" s="184"/>
      <c r="O598" s="184"/>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x14ac:dyDescent="0.3">
      <c r="B604" s="200" t="s">
        <v>34</v>
      </c>
      <c r="C604" s="200"/>
      <c r="D604" s="200"/>
      <c r="E604" s="200"/>
      <c r="F604" s="200"/>
      <c r="G604" s="200"/>
      <c r="H604" s="200"/>
      <c r="I604" s="200"/>
      <c r="J604" s="200"/>
      <c r="K604" s="200"/>
      <c r="L604" s="200"/>
      <c r="M604" s="200"/>
      <c r="N604" s="200"/>
      <c r="O604" s="200"/>
    </row>
    <row r="605" spans="2:17" x14ac:dyDescent="0.3">
      <c r="B605" s="7">
        <f t="shared" ref="B605:O605" si="104">IFERROR(B599+B611,"")</f>
        <v>318695</v>
      </c>
      <c r="C605" s="7">
        <f t="shared" si="104"/>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IFERROR(O600+O612,"")</f>
        <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IFERROR(O601+O613,"")</f>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IFERROR(O602+O614,"")</f>
        <v/>
      </c>
      <c r="P608" s="6"/>
      <c r="Q608" s="9" t="s">
        <v>15</v>
      </c>
    </row>
    <row r="609" spans="2:17" x14ac:dyDescent="0.3">
      <c r="B609" s="208" t="s">
        <v>10</v>
      </c>
      <c r="C609" s="208"/>
      <c r="D609" s="208"/>
      <c r="E609" s="208"/>
      <c r="F609" s="208"/>
      <c r="G609" s="208"/>
      <c r="H609" s="208"/>
      <c r="I609" s="208"/>
      <c r="J609" s="208"/>
      <c r="K609" s="208"/>
      <c r="L609" s="208"/>
      <c r="M609" s="208"/>
      <c r="N609" s="208"/>
      <c r="O609" s="208"/>
      <c r="P609" s="6"/>
      <c r="Q609" s="9"/>
    </row>
    <row r="610" spans="2:17" x14ac:dyDescent="0.3">
      <c r="B610" s="202" t="s">
        <v>886</v>
      </c>
      <c r="C610" s="202"/>
      <c r="D610" s="202"/>
      <c r="E610" s="202"/>
      <c r="F610" s="202"/>
      <c r="G610" s="202"/>
      <c r="H610" s="202"/>
      <c r="I610" s="202"/>
      <c r="J610" s="202"/>
      <c r="K610" s="202"/>
      <c r="L610" s="202"/>
      <c r="M610" s="202"/>
      <c r="N610" s="202"/>
      <c r="O610" s="202"/>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03" t="s">
        <v>887</v>
      </c>
      <c r="C615" s="203"/>
      <c r="D615" s="203"/>
      <c r="E615" s="203"/>
      <c r="F615" s="203"/>
      <c r="G615" s="203"/>
      <c r="H615" s="203"/>
      <c r="I615" s="203"/>
      <c r="J615" s="203"/>
      <c r="K615" s="203"/>
      <c r="L615" s="203"/>
      <c r="M615" s="203"/>
      <c r="N615" s="203"/>
      <c r="O615" s="203"/>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00" t="s">
        <v>888</v>
      </c>
      <c r="C620" s="200"/>
      <c r="D620" s="200"/>
      <c r="E620" s="200"/>
      <c r="F620" s="200"/>
      <c r="G620" s="200"/>
      <c r="H620" s="200"/>
      <c r="I620" s="200"/>
      <c r="J620" s="200"/>
      <c r="K620" s="200"/>
      <c r="L620" s="200"/>
      <c r="M620" s="200"/>
      <c r="N620" s="200"/>
      <c r="O620" s="200"/>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11" t="s">
        <v>889</v>
      </c>
      <c r="C625" s="211"/>
      <c r="D625" s="211"/>
      <c r="E625" s="211"/>
      <c r="F625" s="211"/>
      <c r="G625" s="211"/>
      <c r="H625" s="211"/>
      <c r="I625" s="211"/>
      <c r="J625" s="211"/>
      <c r="K625" s="211"/>
      <c r="L625" s="211"/>
      <c r="M625" s="211"/>
      <c r="N625" s="211"/>
      <c r="O625" s="211"/>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12" t="s">
        <v>35</v>
      </c>
      <c r="C630" s="212"/>
      <c r="D630" s="212"/>
      <c r="E630" s="212"/>
      <c r="F630" s="212"/>
      <c r="G630" s="212"/>
      <c r="H630" s="212"/>
      <c r="I630" s="212"/>
      <c r="J630" s="212"/>
      <c r="K630" s="212"/>
      <c r="L630" s="212"/>
      <c r="M630" s="212"/>
      <c r="N630" s="212"/>
      <c r="O630" s="212"/>
      <c r="P630" s="28"/>
      <c r="Q630" s="89"/>
    </row>
    <row r="631" spans="2:17" x14ac:dyDescent="0.3">
      <c r="B631" s="210" t="s">
        <v>36</v>
      </c>
      <c r="C631" s="210"/>
      <c r="D631" s="210"/>
      <c r="E631" s="210"/>
      <c r="F631" s="210"/>
      <c r="G631" s="210"/>
      <c r="H631" s="210"/>
      <c r="I631" s="210"/>
      <c r="J631" s="210"/>
      <c r="K631" s="210"/>
      <c r="L631" s="210"/>
      <c r="M631" s="210"/>
      <c r="N631" s="210"/>
      <c r="O631" s="210"/>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x14ac:dyDescent="0.3">
      <c r="B635" s="210" t="s">
        <v>59</v>
      </c>
      <c r="C635" s="210"/>
      <c r="D635" s="210"/>
      <c r="E635" s="210"/>
      <c r="F635" s="210"/>
      <c r="G635" s="210"/>
      <c r="H635" s="210"/>
      <c r="I635" s="210"/>
      <c r="J635" s="210"/>
      <c r="K635" s="210"/>
      <c r="L635" s="210"/>
      <c r="M635" s="210"/>
      <c r="N635" s="210"/>
      <c r="O635" s="210"/>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2411</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2412</v>
      </c>
    </row>
    <row r="638" spans="2:17" x14ac:dyDescent="0.3">
      <c r="B638" s="210" t="s">
        <v>890</v>
      </c>
      <c r="C638" s="210"/>
      <c r="D638" s="210"/>
      <c r="E638" s="210"/>
      <c r="F638" s="210"/>
      <c r="G638" s="210"/>
      <c r="H638" s="210"/>
      <c r="I638" s="210"/>
      <c r="J638" s="210"/>
      <c r="K638" s="210"/>
      <c r="L638" s="210"/>
      <c r="M638" s="210"/>
      <c r="N638" s="210"/>
      <c r="O638" s="210"/>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x14ac:dyDescent="0.3">
      <c r="B641" s="219" t="s">
        <v>2410</v>
      </c>
      <c r="C641" s="219"/>
      <c r="D641" s="219"/>
      <c r="E641" s="219"/>
      <c r="F641" s="219"/>
      <c r="G641" s="219"/>
      <c r="H641" s="219"/>
      <c r="I641" s="219"/>
      <c r="J641" s="219"/>
      <c r="K641" s="219"/>
      <c r="L641" s="219"/>
      <c r="M641" s="219"/>
      <c r="N641" s="219"/>
      <c r="O641" s="219"/>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x14ac:dyDescent="0.3">
      <c r="B645" s="162"/>
      <c r="C645" s="163">
        <f t="shared" ref="C645:M645" si="120">C643+C642-C644</f>
        <v>-54.046455902245164</v>
      </c>
      <c r="D645" s="163">
        <f t="shared" si="120"/>
        <v>-49.502173023976084</v>
      </c>
      <c r="E645" s="163">
        <f t="shared" si="120"/>
        <v>-45.584346890396461</v>
      </c>
      <c r="F645" s="163">
        <f t="shared" si="120"/>
        <v>-50.585353465835666</v>
      </c>
      <c r="G645" s="163">
        <f t="shared" si="120"/>
        <v>-51.689461841955428</v>
      </c>
      <c r="H645" s="163">
        <f t="shared" si="120"/>
        <v>-48.252365538043207</v>
      </c>
      <c r="I645" s="163">
        <f t="shared" si="120"/>
        <v>-46.126632998046176</v>
      </c>
      <c r="J645" s="163">
        <f t="shared" si="120"/>
        <v>-42.787302597371436</v>
      </c>
      <c r="K645" s="163">
        <f t="shared" si="120"/>
        <v>-47.720953287805202</v>
      </c>
      <c r="L645" s="163">
        <f t="shared" si="120"/>
        <v>-52.041145071507238</v>
      </c>
      <c r="M645" s="163">
        <f t="shared" si="120"/>
        <v>-48.24533976122791</v>
      </c>
      <c r="N645" s="164">
        <f>N643+N642-N644</f>
        <v>-46.074281289583958</v>
      </c>
      <c r="O645" s="164">
        <f>O643+O642-O644</f>
        <v>-41.793297240775608</v>
      </c>
      <c r="P645" s="40"/>
      <c r="Q645" s="41" t="s">
        <v>63</v>
      </c>
    </row>
    <row r="646" spans="2:17" x14ac:dyDescent="0.3">
      <c r="B646" s="210" t="s">
        <v>42</v>
      </c>
      <c r="C646" s="210"/>
      <c r="D646" s="210"/>
      <c r="E646" s="210"/>
      <c r="F646" s="210"/>
      <c r="G646" s="210"/>
      <c r="H646" s="210"/>
      <c r="I646" s="210"/>
      <c r="J646" s="210"/>
      <c r="K646" s="210"/>
      <c r="L646" s="210"/>
      <c r="M646" s="210"/>
      <c r="N646" s="210"/>
      <c r="O646" s="210"/>
      <c r="P646" s="28"/>
      <c r="Q646" s="89"/>
    </row>
    <row r="647" spans="2:17" x14ac:dyDescent="0.3">
      <c r="B647" s="168">
        <v>8983101.3479999993</v>
      </c>
      <c r="C647" s="168">
        <v>8983101.3479999993</v>
      </c>
      <c r="D647" s="168">
        <v>8983101.3479999993</v>
      </c>
      <c r="E647" s="168">
        <v>8983101.3479999993</v>
      </c>
      <c r="F647" s="168">
        <v>8983101.3479999993</v>
      </c>
      <c r="G647" s="168">
        <v>8983101.3479999993</v>
      </c>
      <c r="H647" s="168">
        <v>8983101.3479999993</v>
      </c>
      <c r="I647" s="168">
        <v>8983101.3479999993</v>
      </c>
      <c r="J647" s="168">
        <v>8983101.3479999993</v>
      </c>
      <c r="K647" s="168">
        <v>8983101.3479999993</v>
      </c>
      <c r="L647" s="168">
        <v>8983101.3479999993</v>
      </c>
      <c r="M647" s="168">
        <v>8983101.3479999993</v>
      </c>
      <c r="N647" s="169">
        <v>8983101.3479999993</v>
      </c>
      <c r="O647" s="169">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523265653.52099997</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5.251412058404834</v>
      </c>
      <c r="P655" s="35">
        <f>(SUM(INDEX($B655:$O655,,$Q$348-$B$348-$P$348+1):INDEX($B655:$O655,$Q$348-$B$348+1))-MAX(INDEX($B655:$O655,,$Q$348-$B$348-$P$348+1):INDEX($B655:$O655,$Q$348-$B$348+1))-MIN(INDEX($B655:$O655,,$Q$348-$B$348-$P$348+1):INDEX($B655:$O655,$Q$348-$B$348+1)))/(COUNT(INDEX($B655:$O655,,$Q$348-$B$348-$P$348+1):INDEX($B655:$O655,$Q$348-$B$348+1))-2)</f>
        <v>8.7265364679393151</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50.332299001079235</v>
      </c>
      <c r="P656" s="35">
        <f>(SUM(INDEX($B656:$O656,,$Q$348-$B$348-$P$348+1):INDEX($B656:$O656,$Q$348-$B$348+1))-MAX(INDEX($B656:$O656,,$Q$348-$B$348-$P$348+1):INDEX($B656:$O656,$Q$348-$B$348+1))-MIN(INDEX($B656:$O656,,$Q$348-$B$348-$P$348+1):INDEX($B656:$O656,$Q$348-$B$348+1)))/(COUNT(INDEX($B656:$O656,,$Q$348-$B$348-$P$348+1):INDEX($B656:$O656,$Q$348-$B$348+1))-2)</f>
        <v>33.133667466580491</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16.318108939694902</v>
      </c>
      <c r="P657" s="35">
        <f>(SUM(INDEX($B657:$O657,,$Q$348-$B$348-$P$348+1):INDEX($B657:$O657,$Q$348-$B$348+1))-MAX(INDEX($B657:$O657,,$Q$348-$B$348-$P$348+1):INDEX($B657:$O657,$Q$348-$B$348+1))-MIN(INDEX($B657:$O657,,$Q$348-$B$348-$P$348+1):INDEX($B657:$O657,$Q$348-$B$348+1)))/(COUNT(INDEX($B657:$O657,,$Q$348-$B$348-$P$348+1):INDEX($B657:$O657,$Q$348-$B$348+1))-2)</f>
        <v>18.101015853848402</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1.0176418154702647</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5">
        <v>5.2491849366169854</v>
      </c>
      <c r="C661" s="165">
        <v>8.1554616495149972</v>
      </c>
      <c r="D661" s="165">
        <v>16.192163216643618</v>
      </c>
      <c r="E661" s="165">
        <v>21.956111427822005</v>
      </c>
      <c r="F661" s="165">
        <v>35.979110818001651</v>
      </c>
      <c r="G661" s="165">
        <v>40.968307016663573</v>
      </c>
      <c r="H661" s="165">
        <v>43.307963477590924</v>
      </c>
      <c r="I661" s="165">
        <v>44.929326180233147</v>
      </c>
      <c r="J661" s="165">
        <v>51.854621941617118</v>
      </c>
      <c r="K661" s="165">
        <v>63.886186878030081</v>
      </c>
      <c r="L661" s="165">
        <v>74.881668222146772</v>
      </c>
      <c r="M661" s="165">
        <v>79.377094553269586</v>
      </c>
      <c r="N661" s="166">
        <v>65.137412514660483</v>
      </c>
      <c r="O661" s="167">
        <f>VLOOKUP($P661,Price!$A:$E,5,FALSE)</f>
        <v>58.25</v>
      </c>
      <c r="P661" s="151" t="s">
        <v>645</v>
      </c>
      <c r="Q661" s="36" t="s">
        <v>57</v>
      </c>
    </row>
    <row r="662" spans="1:17" x14ac:dyDescent="0.3">
      <c r="B662" s="218" t="s">
        <v>64</v>
      </c>
      <c r="C662" s="218"/>
      <c r="D662" s="218"/>
      <c r="E662" s="218"/>
      <c r="F662" s="218"/>
      <c r="G662" s="218"/>
      <c r="H662" s="218"/>
      <c r="I662" s="218"/>
      <c r="J662" s="218"/>
      <c r="K662" s="218"/>
      <c r="L662" s="218"/>
      <c r="M662" s="218"/>
      <c r="N662" s="218"/>
      <c r="O662" s="218"/>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-1.420335954496823</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x14ac:dyDescent="0.3">
      <c r="B665" s="48">
        <f t="shared" ref="B665:O668" si="132">($P655-B655)/$P655</f>
        <v>0.67718391791257515</v>
      </c>
      <c r="C665" s="49">
        <f t="shared" si="132"/>
        <v>0.55202289232097745</v>
      </c>
      <c r="D665" s="48">
        <f t="shared" si="132"/>
        <v>6.1245214616749394E-2</v>
      </c>
      <c r="E665" s="49">
        <f t="shared" si="132"/>
        <v>-5.1698320281667993E-2</v>
      </c>
      <c r="F665" s="48">
        <f t="shared" si="132"/>
        <v>-0.3848803447797422</v>
      </c>
      <c r="G665" s="49">
        <f t="shared" si="132"/>
        <v>-0.46530262685544826</v>
      </c>
      <c r="H665" s="48">
        <f t="shared" si="132"/>
        <v>-0.44827957661613876</v>
      </c>
      <c r="I665" s="49">
        <f t="shared" si="132"/>
        <v>-0.23831229600878526</v>
      </c>
      <c r="J665" s="48">
        <f t="shared" si="132"/>
        <v>3.2918801450561919E-2</v>
      </c>
      <c r="K665" s="49">
        <f t="shared" si="132"/>
        <v>0.12701539938300707</v>
      </c>
      <c r="L665" s="48">
        <f t="shared" si="132"/>
        <v>9.1329723357278444E-2</v>
      </c>
      <c r="M665" s="49">
        <f t="shared" si="132"/>
        <v>0.12831428564422134</v>
      </c>
      <c r="N665" s="50">
        <f t="shared" si="132"/>
        <v>0.30701366278985737</v>
      </c>
      <c r="O665" s="50">
        <f t="shared" si="132"/>
        <v>0.39822493406196663</v>
      </c>
      <c r="P665" s="31"/>
      <c r="Q665" s="51" t="s">
        <v>67</v>
      </c>
    </row>
    <row r="666" spans="1:17" x14ac:dyDescent="0.3">
      <c r="B666" s="48">
        <f t="shared" si="132"/>
        <v>0.56893657305050649</v>
      </c>
      <c r="C666" s="49">
        <f t="shared" si="132"/>
        <v>0.55708076756039926</v>
      </c>
      <c r="D666" s="48">
        <f t="shared" si="132"/>
        <v>0.34118771828660188</v>
      </c>
      <c r="E666" s="49">
        <f t="shared" si="132"/>
        <v>0.25661885063318624</v>
      </c>
      <c r="F666" s="48">
        <f t="shared" si="132"/>
        <v>0.11509162745892072</v>
      </c>
      <c r="G666" s="49">
        <f t="shared" si="132"/>
        <v>-5.4115714962298479E-2</v>
      </c>
      <c r="H666" s="48">
        <f t="shared" si="132"/>
        <v>-0.15566497260827569</v>
      </c>
      <c r="I666" s="49">
        <f t="shared" si="132"/>
        <v>0.10972837846989857</v>
      </c>
      <c r="J666" s="48">
        <f t="shared" si="132"/>
        <v>0.15697766000399563</v>
      </c>
      <c r="K666" s="49">
        <f t="shared" si="132"/>
        <v>0.12995344415299867</v>
      </c>
      <c r="L666" s="48">
        <f t="shared" si="132"/>
        <v>3.000313823112977E-2</v>
      </c>
      <c r="M666" s="49">
        <f t="shared" si="132"/>
        <v>3.6816896040730414E-2</v>
      </c>
      <c r="N666" s="50">
        <f t="shared" si="132"/>
        <v>-9.6721169324184092E-2</v>
      </c>
      <c r="O666" s="50">
        <f t="shared" si="132"/>
        <v>-0.51906815180799859</v>
      </c>
      <c r="P666" s="31"/>
      <c r="Q666" s="51" t="s">
        <v>68</v>
      </c>
    </row>
    <row r="667" spans="1:17" x14ac:dyDescent="0.3">
      <c r="B667" s="48">
        <f t="shared" si="132"/>
        <v>0.70644732829187462</v>
      </c>
      <c r="C667" s="49">
        <f t="shared" si="132"/>
        <v>0.64934439564030078</v>
      </c>
      <c r="D667" s="48">
        <f t="shared" si="132"/>
        <v>0.42396873677486135</v>
      </c>
      <c r="E667" s="49">
        <f t="shared" si="132"/>
        <v>0.29821132227715291</v>
      </c>
      <c r="F667" s="48">
        <f t="shared" si="132"/>
        <v>4.0194690207703235E-2</v>
      </c>
      <c r="G667" s="49">
        <f t="shared" si="132"/>
        <v>-0.47330436952747507</v>
      </c>
      <c r="H667" s="48">
        <f t="shared" si="132"/>
        <v>-0.17593882272896644</v>
      </c>
      <c r="I667" s="49">
        <f t="shared" si="132"/>
        <v>3.5563535618291037E-2</v>
      </c>
      <c r="J667" s="48">
        <f t="shared" si="132"/>
        <v>6.5060483518542586E-2</v>
      </c>
      <c r="K667" s="49">
        <f t="shared" si="132"/>
        <v>3.9243901835967085E-2</v>
      </c>
      <c r="L667" s="48">
        <f t="shared" si="132"/>
        <v>-2.8564737720128911E-2</v>
      </c>
      <c r="M667" s="49">
        <f t="shared" si="132"/>
        <v>-3.1927568685847341E-2</v>
      </c>
      <c r="N667" s="50">
        <f t="shared" si="132"/>
        <v>9.6563208162141007E-2</v>
      </c>
      <c r="O667" s="50">
        <f t="shared" si="132"/>
        <v>9.8497616296736284E-2</v>
      </c>
      <c r="P667" s="31"/>
      <c r="Q667" s="51" t="s">
        <v>69</v>
      </c>
    </row>
    <row r="668" spans="1:17" x14ac:dyDescent="0.3">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0.12453954501008777</v>
      </c>
      <c r="P668" s="31"/>
      <c r="Q668" s="51" t="s">
        <v>70</v>
      </c>
    </row>
    <row r="669" spans="1:17" x14ac:dyDescent="0.3">
      <c r="B669" s="105"/>
      <c r="D669" s="105"/>
      <c r="F669" s="105"/>
      <c r="H669" s="105"/>
      <c r="I669" s="96"/>
      <c r="J669" s="95"/>
      <c r="K669" s="96"/>
      <c r="L669" s="95"/>
      <c r="M669" s="96"/>
      <c r="N669" s="97">
        <f>N664/N661-1</f>
        <v>-1</v>
      </c>
      <c r="O669" s="97">
        <f>O664/O661-1</f>
        <v>0.15021459227467804</v>
      </c>
      <c r="P669" s="28"/>
      <c r="Q669" s="98" t="s">
        <v>71</v>
      </c>
    </row>
    <row r="670" spans="1:17" x14ac:dyDescent="0.3">
      <c r="B670" s="95">
        <f t="shared" ref="B670:M670" si="133">AVERAGE(B665:B669)</f>
        <v>0.65641063765110153</v>
      </c>
      <c r="C670" s="96">
        <f t="shared" si="133"/>
        <v>0.54940191093861901</v>
      </c>
      <c r="D670" s="95">
        <f t="shared" si="133"/>
        <v>0.22479285186257109</v>
      </c>
      <c r="E670" s="96">
        <f t="shared" si="133"/>
        <v>0.10274408981288015</v>
      </c>
      <c r="F670" s="95">
        <f t="shared" si="133"/>
        <v>-0.17576634990605702</v>
      </c>
      <c r="G670" s="96">
        <f t="shared" si="133"/>
        <v>-0.28887151875287692</v>
      </c>
      <c r="H670" s="95">
        <f t="shared" si="133"/>
        <v>-0.17884172839331877</v>
      </c>
      <c r="I670" s="96">
        <f t="shared" si="133"/>
        <v>5.2038749824590003E-3</v>
      </c>
      <c r="J670" s="48">
        <f t="shared" si="133"/>
        <v>8.3280131735657736E-2</v>
      </c>
      <c r="K670" s="49">
        <f t="shared" si="133"/>
        <v>6.2035786649675316E-2</v>
      </c>
      <c r="L670" s="48">
        <f t="shared" si="133"/>
        <v>-1.1285280421626218E-2</v>
      </c>
      <c r="M670" s="49">
        <f t="shared" si="133"/>
        <v>4.9696535881970684E-3</v>
      </c>
      <c r="N670" s="50">
        <f>AVERAGE(N665:N669)</f>
        <v>-0.13007127551957653</v>
      </c>
      <c r="O670" s="50">
        <f>AVERAGE(O665:O669)</f>
        <v>5.0481707167094027E-2</v>
      </c>
      <c r="P670" s="31"/>
      <c r="Q670" s="51" t="s">
        <v>72</v>
      </c>
    </row>
    <row r="671" spans="1:17" x14ac:dyDescent="0.3">
      <c r="B671" s="217" t="s">
        <v>73</v>
      </c>
      <c r="C671" s="217"/>
      <c r="D671" s="217"/>
      <c r="E671" s="217"/>
      <c r="F671" s="217"/>
      <c r="G671" s="217"/>
      <c r="H671" s="217"/>
      <c r="I671" s="217"/>
      <c r="J671" s="217"/>
      <c r="K671" s="217"/>
      <c r="L671" s="217"/>
      <c r="M671" s="217"/>
      <c r="N671" s="217"/>
      <c r="O671" s="217"/>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69.849999999999994</v>
      </c>
      <c r="P673" s="31"/>
      <c r="Q673" s="36" t="s">
        <v>75</v>
      </c>
    </row>
    <row r="674" spans="1:17" s="3" customFormat="1" ht="14.25" x14ac:dyDescent="0.2">
      <c r="B674" s="72"/>
      <c r="I674" s="61"/>
      <c r="J674" s="61"/>
      <c r="K674" s="61"/>
      <c r="L674" s="61"/>
      <c r="M674" s="61"/>
      <c r="N674" s="62"/>
      <c r="O674" s="62">
        <f>+O673/B673-1</f>
        <v>12.306827792014733</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0.220301856668768</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69.55</v>
      </c>
      <c r="P677" s="31"/>
      <c r="Q677" s="36" t="s">
        <v>75</v>
      </c>
    </row>
    <row r="678" spans="1:17" s="3" customFormat="1" ht="14.25" x14ac:dyDescent="0.2">
      <c r="B678" s="72"/>
      <c r="I678" s="61"/>
      <c r="J678" s="61"/>
      <c r="K678" s="61"/>
      <c r="L678" s="61"/>
      <c r="M678" s="61"/>
      <c r="N678" s="62"/>
      <c r="O678" s="62">
        <f>+O677/C677-1</f>
        <v>7.5280273501299728</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0.19555818037546377</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69.150000000000006</v>
      </c>
      <c r="P681" s="31"/>
      <c r="Q681" s="36" t="s">
        <v>75</v>
      </c>
    </row>
    <row r="682" spans="1:17" s="3" customFormat="1" ht="14.25" x14ac:dyDescent="0.2">
      <c r="B682" s="72"/>
      <c r="I682" s="61"/>
      <c r="J682" s="61"/>
      <c r="K682" s="61"/>
      <c r="L682" s="61"/>
      <c r="M682" s="61"/>
      <c r="N682" s="62"/>
      <c r="O682" s="62">
        <f>+O681/D681-1</f>
        <v>3.2705844225262029</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0.1410824563379105</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68.45</v>
      </c>
      <c r="P685" s="31"/>
      <c r="Q685" s="36" t="s">
        <v>75</v>
      </c>
    </row>
    <row r="686" spans="1:17" s="3" customFormat="1" ht="14.25" x14ac:dyDescent="0.2">
      <c r="B686" s="72"/>
      <c r="I686" s="61"/>
      <c r="J686" s="61"/>
      <c r="K686" s="61"/>
      <c r="L686" s="61"/>
      <c r="M686" s="61"/>
      <c r="N686" s="62"/>
      <c r="O686" s="62">
        <f>+O685/E685-1</f>
        <v>2.117583012138597</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0.12042245102090061</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67.2</v>
      </c>
      <c r="P689" s="31"/>
      <c r="Q689" s="36" t="s">
        <v>75</v>
      </c>
    </row>
    <row r="690" spans="1:17" s="3" customFormat="1" ht="14.25" x14ac:dyDescent="0.2">
      <c r="B690" s="72"/>
      <c r="I690" s="61"/>
      <c r="J690" s="61"/>
      <c r="K690" s="61"/>
      <c r="L690" s="61"/>
      <c r="M690" s="61"/>
      <c r="N690" s="62"/>
      <c r="O690" s="62">
        <f>+O689/F689-1</f>
        <v>0.86775043830092136</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7.1880915598268105E-2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66.3</v>
      </c>
      <c r="P693" s="31"/>
      <c r="Q693" s="36" t="s">
        <v>75</v>
      </c>
    </row>
    <row r="694" spans="1:17" s="3" customFormat="1" ht="14.25" x14ac:dyDescent="0.2">
      <c r="B694" s="72"/>
      <c r="I694" s="61"/>
      <c r="J694" s="61"/>
      <c r="K694" s="61"/>
      <c r="L694" s="61"/>
      <c r="M694" s="61"/>
      <c r="N694" s="62"/>
      <c r="O694" s="62">
        <f>+O693/G693-1</f>
        <v>0.61832413463004299</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6.2021206552152319E-2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65.400000000000006</v>
      </c>
      <c r="P697" s="31"/>
      <c r="Q697" s="36" t="s">
        <v>75</v>
      </c>
    </row>
    <row r="698" spans="1:17" s="3" customFormat="1" ht="14.25" x14ac:dyDescent="0.2">
      <c r="B698" s="72"/>
      <c r="I698" s="61"/>
      <c r="J698" s="61"/>
      <c r="K698" s="61"/>
      <c r="L698" s="61"/>
      <c r="M698" s="61"/>
      <c r="N698" s="62"/>
      <c r="O698" s="62">
        <f>+O697/H697-1</f>
        <v>0.51011487838351677</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6.0651853438966848E-2</v>
      </c>
      <c r="P699" s="68"/>
      <c r="Q699" s="69" t="s">
        <v>77</v>
      </c>
    </row>
    <row r="700" spans="1:17" s="3" customFormat="1" ht="14.25" x14ac:dyDescent="0.2">
      <c r="B700" s="55"/>
      <c r="C700" s="56"/>
      <c r="D700" s="56"/>
      <c r="E700" s="56"/>
      <c r="F700" s="56"/>
      <c r="G700" s="56"/>
      <c r="H700" s="56"/>
      <c r="I700" s="56"/>
      <c r="J700" s="56">
        <f t="shared" ref="J700:O700" si="155">+I$651+I700</f>
        <v>0.9</v>
      </c>
      <c r="K700" s="56">
        <f t="shared" si="155"/>
        <v>1.9</v>
      </c>
      <c r="L700" s="56">
        <f t="shared" si="155"/>
        <v>3</v>
      </c>
      <c r="M700" s="56">
        <f t="shared" si="155"/>
        <v>4.2</v>
      </c>
      <c r="N700" s="57">
        <f t="shared" si="155"/>
        <v>5.45</v>
      </c>
      <c r="O700" s="57">
        <f t="shared" si="155"/>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64.599999999999994</v>
      </c>
      <c r="P701" s="31"/>
      <c r="Q701" s="36" t="s">
        <v>75</v>
      </c>
    </row>
    <row r="702" spans="1:17" s="3" customFormat="1" ht="14.25" x14ac:dyDescent="0.2">
      <c r="B702" s="72"/>
      <c r="I702" s="61"/>
      <c r="J702" s="61"/>
      <c r="K702" s="61"/>
      <c r="L702" s="61"/>
      <c r="M702" s="61"/>
      <c r="N702" s="62"/>
      <c r="O702" s="62">
        <f>+O701/I701-1</f>
        <v>0.43781368411487653</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6.23894976046733E-2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63.7</v>
      </c>
      <c r="P705" s="31"/>
      <c r="Q705" s="36" t="s">
        <v>75</v>
      </c>
    </row>
    <row r="706" spans="1:17" s="3" customFormat="1" ht="14.25" x14ac:dyDescent="0.2">
      <c r="B706" s="72"/>
      <c r="I706" s="61"/>
      <c r="J706" s="61"/>
      <c r="K706" s="61"/>
      <c r="L706" s="61"/>
      <c r="M706" s="61"/>
      <c r="N706" s="62"/>
      <c r="O706" s="62">
        <f>+O705/J705-1</f>
        <v>0.22843437315422999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4.2006413444497494E-2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62.7</v>
      </c>
      <c r="P709" s="31"/>
      <c r="Q709" s="36" t="s">
        <v>75</v>
      </c>
    </row>
    <row r="710" spans="1:17" s="3" customFormat="1" ht="14.25" x14ac:dyDescent="0.2">
      <c r="B710" s="72"/>
      <c r="I710" s="61"/>
      <c r="J710" s="61"/>
      <c r="K710" s="61"/>
      <c r="L710" s="61"/>
      <c r="M710" s="61"/>
      <c r="N710" s="62"/>
      <c r="O710" s="62">
        <f>+O709/K709-1</f>
        <v>-1.856718855822026E-2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-4.6744711391897929E-3</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61.6</v>
      </c>
      <c r="P713" s="31"/>
      <c r="Q713" s="36" t="s">
        <v>75</v>
      </c>
    </row>
    <row r="714" spans="1:17" s="3" customFormat="1" ht="14.25" x14ac:dyDescent="0.2">
      <c r="B714" s="72"/>
      <c r="I714" s="61"/>
      <c r="J714" s="61"/>
      <c r="K714" s="61"/>
      <c r="L714" s="61"/>
      <c r="M714" s="61"/>
      <c r="N714" s="62"/>
      <c r="O714" s="62">
        <f>+O713/L713-1</f>
        <v>-0.17736875442925326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-6.3009760290335767E-2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60.4</v>
      </c>
      <c r="P717" s="31"/>
      <c r="Q717" s="36" t="s">
        <v>75</v>
      </c>
    </row>
    <row r="718" spans="1:17" s="3" customFormat="1" ht="14.25" x14ac:dyDescent="0.2">
      <c r="B718" s="72"/>
      <c r="I718" s="61"/>
      <c r="J718" s="61"/>
      <c r="K718" s="61"/>
      <c r="L718" s="61"/>
      <c r="M718" s="61"/>
      <c r="N718" s="62"/>
      <c r="O718" s="62">
        <f>+O717/M717-1</f>
        <v>-0.23907519744923578</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-0.12768996190987522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59.15</v>
      </c>
      <c r="P721" s="31"/>
      <c r="Q721" s="36" t="s">
        <v>75</v>
      </c>
    </row>
    <row r="722" spans="1:17" s="3" customFormat="1" ht="14.25" x14ac:dyDescent="0.2">
      <c r="B722" s="72"/>
      <c r="I722" s="61"/>
      <c r="J722" s="61"/>
      <c r="K722" s="61"/>
      <c r="L722" s="61"/>
      <c r="M722" s="61"/>
      <c r="N722" s="62"/>
      <c r="O722" s="62">
        <f>+O721/N721-1</f>
        <v>-9.1919716849558575E-2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-9.1919716849558464E-2</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9516" priority="1203" operator="lessThan">
      <formula>0</formula>
    </cfRule>
  </conditionalFormatting>
  <conditionalFormatting sqref="P583">
    <cfRule type="cellIs" dxfId="9515" priority="1198" operator="lessThan">
      <formula>0</formula>
    </cfRule>
  </conditionalFormatting>
  <conditionalFormatting sqref="B348:N348">
    <cfRule type="cellIs" dxfId="9514" priority="1197" operator="lessThan">
      <formula>0</formula>
    </cfRule>
  </conditionalFormatting>
  <conditionalFormatting sqref="P514:P515">
    <cfRule type="cellIs" dxfId="9513" priority="1199" operator="lessThan">
      <formula>0</formula>
    </cfRule>
  </conditionalFormatting>
  <conditionalFormatting sqref="P523 Q529 Q539:Q545">
    <cfRule type="cellIs" dxfId="9512" priority="1200" operator="lessThan">
      <formula>0</formula>
    </cfRule>
  </conditionalFormatting>
  <conditionalFormatting sqref="P531">
    <cfRule type="cellIs" dxfId="9511" priority="1201" operator="lessThan">
      <formula>0</formula>
    </cfRule>
  </conditionalFormatting>
  <conditionalFormatting sqref="P562">
    <cfRule type="cellIs" dxfId="9510" priority="1202" operator="lessThan">
      <formula>0</formula>
    </cfRule>
  </conditionalFormatting>
  <conditionalFormatting sqref="B348:N348">
    <cfRule type="cellIs" dxfId="9509" priority="1196" operator="lessThan">
      <formula>0</formula>
    </cfRule>
  </conditionalFormatting>
  <conditionalFormatting sqref="Q588">
    <cfRule type="cellIs" dxfId="9508" priority="1181" operator="lessThan">
      <formula>0</formula>
    </cfRule>
  </conditionalFormatting>
  <conditionalFormatting sqref="Q499:Q502">
    <cfRule type="cellIs" dxfId="9507" priority="1195" operator="lessThan">
      <formula>0</formula>
    </cfRule>
  </conditionalFormatting>
  <conditionalFormatting sqref="Q503">
    <cfRule type="cellIs" dxfId="9506" priority="1194" operator="lessThan">
      <formula>0</formula>
    </cfRule>
  </conditionalFormatting>
  <conditionalFormatting sqref="Q503">
    <cfRule type="cellIs" dxfId="9505" priority="1193" operator="lessThan">
      <formula>0</formula>
    </cfRule>
  </conditionalFormatting>
  <conditionalFormatting sqref="B514">
    <cfRule type="cellIs" dxfId="9504" priority="1191" operator="lessThan">
      <formula>0</formula>
    </cfRule>
  </conditionalFormatting>
  <conditionalFormatting sqref="B531">
    <cfRule type="cellIs" dxfId="9503" priority="1190" operator="lessThan">
      <formula>0</formula>
    </cfRule>
  </conditionalFormatting>
  <conditionalFormatting sqref="Q520">
    <cfRule type="cellIs" dxfId="9502" priority="1189" operator="lessThan">
      <formula>0</formula>
    </cfRule>
  </conditionalFormatting>
  <conditionalFormatting sqref="Q520">
    <cfRule type="cellIs" dxfId="9501" priority="1188" operator="lessThan">
      <formula>0</formula>
    </cfRule>
  </conditionalFormatting>
  <conditionalFormatting sqref="Q567">
    <cfRule type="cellIs" dxfId="9500" priority="1183" operator="lessThan">
      <formula>0</formula>
    </cfRule>
  </conditionalFormatting>
  <conditionalFormatting sqref="B523 B515">
    <cfRule type="cellIs" dxfId="9499" priority="1192" operator="lessThan">
      <formula>0</formula>
    </cfRule>
  </conditionalFormatting>
  <conditionalFormatting sqref="Q528">
    <cfRule type="cellIs" dxfId="9498" priority="1186" operator="lessThan">
      <formula>0</formula>
    </cfRule>
  </conditionalFormatting>
  <conditionalFormatting sqref="Q536">
    <cfRule type="cellIs" dxfId="9497" priority="1185" operator="lessThan">
      <formula>0</formula>
    </cfRule>
  </conditionalFormatting>
  <conditionalFormatting sqref="Q536">
    <cfRule type="cellIs" dxfId="9496" priority="1184" operator="lessThan">
      <formula>0</formula>
    </cfRule>
  </conditionalFormatting>
  <conditionalFormatting sqref="P539">
    <cfRule type="cellIs" dxfId="9495" priority="1172" operator="lessThan">
      <formula>0</formula>
    </cfRule>
  </conditionalFormatting>
  <conditionalFormatting sqref="Q528">
    <cfRule type="cellIs" dxfId="9494" priority="1187" operator="lessThan">
      <formula>0</formula>
    </cfRule>
  </conditionalFormatting>
  <conditionalFormatting sqref="Q567">
    <cfRule type="cellIs" dxfId="9493" priority="1182" operator="lessThan">
      <formula>0</formula>
    </cfRule>
  </conditionalFormatting>
  <conditionalFormatting sqref="P584:P587">
    <cfRule type="cellIs" dxfId="9492" priority="1174" operator="lessThan">
      <formula>0</formula>
    </cfRule>
  </conditionalFormatting>
  <conditionalFormatting sqref="P563:P566">
    <cfRule type="cellIs" dxfId="9491" priority="1175" operator="lessThan">
      <formula>0</formula>
    </cfRule>
  </conditionalFormatting>
  <conditionalFormatting sqref="Q366">
    <cfRule type="cellIs" dxfId="9490" priority="1133" operator="lessThan">
      <formula>0</formula>
    </cfRule>
  </conditionalFormatting>
  <conditionalFormatting sqref="Q588">
    <cfRule type="cellIs" dxfId="9489" priority="1180" operator="lessThan">
      <formula>0</formula>
    </cfRule>
  </conditionalFormatting>
  <conditionalFormatting sqref="Q544">
    <cfRule type="cellIs" dxfId="9488" priority="1171" operator="lessThan">
      <formula>0</formula>
    </cfRule>
  </conditionalFormatting>
  <conditionalFormatting sqref="J353:N354 K351:N352">
    <cfRule type="cellIs" dxfId="9487" priority="1160" operator="lessThan">
      <formula>0</formula>
    </cfRule>
  </conditionalFormatting>
  <conditionalFormatting sqref="P516:P519">
    <cfRule type="cellIs" dxfId="9486" priority="1179" operator="lessThan">
      <formula>0</formula>
    </cfRule>
  </conditionalFormatting>
  <conditionalFormatting sqref="P524:P527">
    <cfRule type="cellIs" dxfId="9485" priority="1178" operator="lessThan">
      <formula>0</formula>
    </cfRule>
  </conditionalFormatting>
  <conditionalFormatting sqref="P539:P543">
    <cfRule type="cellIs" dxfId="9484" priority="1177" operator="lessThan">
      <formula>0</formula>
    </cfRule>
  </conditionalFormatting>
  <conditionalFormatting sqref="P532:P535">
    <cfRule type="cellIs" dxfId="9483" priority="1176" operator="lessThan">
      <formula>0</formula>
    </cfRule>
  </conditionalFormatting>
  <conditionalFormatting sqref="Q544">
    <cfRule type="cellIs" dxfId="9482" priority="1170" operator="lessThan">
      <formula>0</formula>
    </cfRule>
  </conditionalFormatting>
  <conditionalFormatting sqref="Q354">
    <cfRule type="cellIs" dxfId="9481" priority="1153" operator="lessThan">
      <formula>0</formula>
    </cfRule>
  </conditionalFormatting>
  <conditionalFormatting sqref="Q540:Q543 B539">
    <cfRule type="cellIs" dxfId="9480" priority="1173" operator="lessThan">
      <formula>0</formula>
    </cfRule>
  </conditionalFormatting>
  <conditionalFormatting sqref="P555:P558">
    <cfRule type="cellIs" dxfId="9479" priority="1165" operator="lessThan">
      <formula>0</formula>
    </cfRule>
  </conditionalFormatting>
  <conditionalFormatting sqref="Q555:Q558 Q560">
    <cfRule type="cellIs" dxfId="9478" priority="1168" operator="lessThan">
      <formula>0</formula>
    </cfRule>
  </conditionalFormatting>
  <conditionalFormatting sqref="Q559">
    <cfRule type="cellIs" dxfId="9477" priority="1167" operator="lessThan">
      <formula>0</formula>
    </cfRule>
  </conditionalFormatting>
  <conditionalFormatting sqref="Q468:Q472">
    <cfRule type="cellIs" dxfId="9476" priority="1164" operator="lessThan">
      <formula>0</formula>
    </cfRule>
  </conditionalFormatting>
  <conditionalFormatting sqref="Q559">
    <cfRule type="cellIs" dxfId="9475" priority="1166" operator="lessThan">
      <formula>0</formula>
    </cfRule>
  </conditionalFormatting>
  <conditionalFormatting sqref="J351">
    <cfRule type="cellIs" dxfId="9474" priority="1159" operator="lessThan">
      <formula>0</formula>
    </cfRule>
  </conditionalFormatting>
  <conditionalFormatting sqref="P540:P543">
    <cfRule type="cellIs" dxfId="9473" priority="1169" operator="lessThan">
      <formula>0</formula>
    </cfRule>
  </conditionalFormatting>
  <conditionalFormatting sqref="P349:Q350 Q351:Q353">
    <cfRule type="cellIs" dxfId="9472" priority="1163" operator="lessThan">
      <formula>0</formula>
    </cfRule>
  </conditionalFormatting>
  <conditionalFormatting sqref="Q396">
    <cfRule type="cellIs" dxfId="9471" priority="1086" operator="lessThan">
      <formula>0</formula>
    </cfRule>
  </conditionalFormatting>
  <conditionalFormatting sqref="B349">
    <cfRule type="cellIs" dxfId="9470" priority="1158" operator="lessThan">
      <formula>0</formula>
    </cfRule>
  </conditionalFormatting>
  <conditionalFormatting sqref="P393:P395">
    <cfRule type="cellIs" dxfId="9469" priority="1090" operator="lessThan">
      <formula>0</formula>
    </cfRule>
  </conditionalFormatting>
  <conditionalFormatting sqref="Q397">
    <cfRule type="cellIs" dxfId="9468" priority="1088" operator="lessThan">
      <formula>0</formula>
    </cfRule>
  </conditionalFormatting>
  <conditionalFormatting sqref="P349:P350">
    <cfRule type="cellIs" dxfId="9467" priority="1162" operator="lessThan">
      <formula>0</formula>
    </cfRule>
  </conditionalFormatting>
  <conditionalFormatting sqref="P351:P354">
    <cfRule type="cellIs" dxfId="9466" priority="1161" operator="lessThan">
      <formula>0</formula>
    </cfRule>
  </conditionalFormatting>
  <conditionalFormatting sqref="C397:M397">
    <cfRule type="cellIs" dxfId="9465" priority="1085" operator="lessThan">
      <formula>0</formula>
    </cfRule>
  </conditionalFormatting>
  <conditionalFormatting sqref="Q355">
    <cfRule type="cellIs" dxfId="9464" priority="1156" operator="lessThan">
      <formula>0</formula>
    </cfRule>
  </conditionalFormatting>
  <conditionalFormatting sqref="P398:Q398 Q399:Q401">
    <cfRule type="cellIs" dxfId="9463" priority="1084" operator="lessThan">
      <formula>0</formula>
    </cfRule>
  </conditionalFormatting>
  <conditionalFormatting sqref="P399:P401">
    <cfRule type="cellIs" dxfId="9462" priority="1082" operator="lessThan">
      <formula>0</formula>
    </cfRule>
  </conditionalFormatting>
  <conditionalFormatting sqref="C357:J357">
    <cfRule type="cellIs" dxfId="9461" priority="1147" operator="lessThan">
      <formula>0</formula>
    </cfRule>
  </conditionalFormatting>
  <conditionalFormatting sqref="H385">
    <cfRule type="cellIs" dxfId="9460" priority="1047" operator="lessThan">
      <formula>0</formula>
    </cfRule>
  </conditionalFormatting>
  <conditionalFormatting sqref="Q402">
    <cfRule type="cellIs" dxfId="9459" priority="1080" operator="lessThan">
      <formula>0</formula>
    </cfRule>
  </conditionalFormatting>
  <conditionalFormatting sqref="B350">
    <cfRule type="cellIs" dxfId="9458" priority="1157" operator="lessThan">
      <formula>0</formula>
    </cfRule>
  </conditionalFormatting>
  <conditionalFormatting sqref="J352">
    <cfRule type="cellIs" dxfId="9457" priority="1154" operator="lessThan">
      <formula>0</formula>
    </cfRule>
  </conditionalFormatting>
  <conditionalFormatting sqref="P355">
    <cfRule type="cellIs" dxfId="9456" priority="1155" operator="lessThan">
      <formula>0</formula>
    </cfRule>
  </conditionalFormatting>
  <conditionalFormatting sqref="P440">
    <cfRule type="cellIs" dxfId="9455" priority="1033" operator="lessThan">
      <formula>0</formula>
    </cfRule>
  </conditionalFormatting>
  <conditionalFormatting sqref="Q354">
    <cfRule type="cellIs" dxfId="9454" priority="1152" operator="lessThan">
      <formula>0</formula>
    </cfRule>
  </conditionalFormatting>
  <conditionalFormatting sqref="P356:Q356 Q357:Q359">
    <cfRule type="cellIs" dxfId="9453" priority="1151" operator="lessThan">
      <formula>0</formula>
    </cfRule>
  </conditionalFormatting>
  <conditionalFormatting sqref="P356">
    <cfRule type="cellIs" dxfId="9452" priority="1150" operator="lessThan">
      <formula>0</formula>
    </cfRule>
  </conditionalFormatting>
  <conditionalFormatting sqref="P357:P360">
    <cfRule type="cellIs" dxfId="9451" priority="1149" operator="lessThan">
      <formula>0</formula>
    </cfRule>
  </conditionalFormatting>
  <conditionalFormatting sqref="I358 K358:N358 C359:M360 K357:M357">
    <cfRule type="cellIs" dxfId="9450" priority="1148" operator="lessThan">
      <formula>0</formula>
    </cfRule>
  </conditionalFormatting>
  <conditionalFormatting sqref="B356">
    <cfRule type="cellIs" dxfId="9449" priority="1145" operator="lessThan">
      <formula>0</formula>
    </cfRule>
  </conditionalFormatting>
  <conditionalFormatting sqref="I357">
    <cfRule type="cellIs" dxfId="9448" priority="1146" operator="lessThan">
      <formula>0</formula>
    </cfRule>
  </conditionalFormatting>
  <conditionalFormatting sqref="Q361">
    <cfRule type="cellIs" dxfId="9447" priority="1144" operator="lessThan">
      <formula>0</formula>
    </cfRule>
  </conditionalFormatting>
  <conditionalFormatting sqref="C358:J358">
    <cfRule type="cellIs" dxfId="9446" priority="1143" operator="lessThan">
      <formula>0</formula>
    </cfRule>
  </conditionalFormatting>
  <conditionalFormatting sqref="Q360">
    <cfRule type="cellIs" dxfId="9445" priority="1142" operator="lessThan">
      <formula>0</formula>
    </cfRule>
  </conditionalFormatting>
  <conditionalFormatting sqref="Q360">
    <cfRule type="cellIs" dxfId="9444" priority="1141" operator="lessThan">
      <formula>0</formula>
    </cfRule>
  </conditionalFormatting>
  <conditionalFormatting sqref="P362:Q362 Q363:Q365">
    <cfRule type="cellIs" dxfId="9443" priority="1140" operator="lessThan">
      <formula>0</formula>
    </cfRule>
  </conditionalFormatting>
  <conditionalFormatting sqref="P362">
    <cfRule type="cellIs" dxfId="9442" priority="1139" operator="lessThan">
      <formula>0</formula>
    </cfRule>
  </conditionalFormatting>
  <conditionalFormatting sqref="J363">
    <cfRule type="cellIs" dxfId="9441" priority="1137" operator="lessThan">
      <formula>0</formula>
    </cfRule>
  </conditionalFormatting>
  <conditionalFormatting sqref="K363:N364 J365:M366">
    <cfRule type="cellIs" dxfId="9440" priority="1138" operator="lessThan">
      <formula>0</formula>
    </cfRule>
  </conditionalFormatting>
  <conditionalFormatting sqref="P368">
    <cfRule type="cellIs" dxfId="9439" priority="1130" operator="lessThan">
      <formula>0</formula>
    </cfRule>
  </conditionalFormatting>
  <conditionalFormatting sqref="Q367">
    <cfRule type="cellIs" dxfId="9438" priority="1135" operator="lessThan">
      <formula>0</formula>
    </cfRule>
  </conditionalFormatting>
  <conditionalFormatting sqref="B362">
    <cfRule type="cellIs" dxfId="9437" priority="1136" operator="lessThan">
      <formula>0</formula>
    </cfRule>
  </conditionalFormatting>
  <conditionalFormatting sqref="P405:P407">
    <cfRule type="cellIs" dxfId="9436" priority="1068" operator="lessThan">
      <formula>0</formula>
    </cfRule>
  </conditionalFormatting>
  <conditionalFormatting sqref="J364">
    <cfRule type="cellIs" dxfId="9435" priority="1134" operator="lessThan">
      <formula>0</formula>
    </cfRule>
  </conditionalFormatting>
  <conditionalFormatting sqref="Q366">
    <cfRule type="cellIs" dxfId="9434" priority="1132" operator="lessThan">
      <formula>0</formula>
    </cfRule>
  </conditionalFormatting>
  <conditionalFormatting sqref="P368:Q368 Q369:Q371">
    <cfRule type="cellIs" dxfId="9433" priority="1131" operator="lessThan">
      <formula>0</formula>
    </cfRule>
  </conditionalFormatting>
  <conditionalFormatting sqref="Q372">
    <cfRule type="cellIs" dxfId="9432" priority="1122" operator="lessThan">
      <formula>0</formula>
    </cfRule>
  </conditionalFormatting>
  <conditionalFormatting sqref="I370 K369:N370 C371:M372">
    <cfRule type="cellIs" dxfId="9431" priority="1129" operator="lessThan">
      <formula>0</formula>
    </cfRule>
  </conditionalFormatting>
  <conditionalFormatting sqref="I369">
    <cfRule type="cellIs" dxfId="9430" priority="1127" operator="lessThan">
      <formula>0</formula>
    </cfRule>
  </conditionalFormatting>
  <conditionalFormatting sqref="C369:J369">
    <cfRule type="cellIs" dxfId="9429" priority="1128" operator="lessThan">
      <formula>0</formula>
    </cfRule>
  </conditionalFormatting>
  <conditionalFormatting sqref="B368">
    <cfRule type="cellIs" dxfId="9428" priority="1126" operator="lessThan">
      <formula>0</formula>
    </cfRule>
  </conditionalFormatting>
  <conditionalFormatting sqref="Q373">
    <cfRule type="cellIs" dxfId="9427" priority="1125" operator="lessThan">
      <formula>0</formula>
    </cfRule>
  </conditionalFormatting>
  <conditionalFormatting sqref="P411:P413">
    <cfRule type="cellIs" dxfId="9426" priority="1061" operator="lessThan">
      <formula>0</formula>
    </cfRule>
  </conditionalFormatting>
  <conditionalFormatting sqref="C370:J370">
    <cfRule type="cellIs" dxfId="9425" priority="1124" operator="lessThan">
      <formula>0</formula>
    </cfRule>
  </conditionalFormatting>
  <conditionalFormatting sqref="Q372">
    <cfRule type="cellIs" dxfId="9424" priority="1123" operator="lessThan">
      <formula>0</formula>
    </cfRule>
  </conditionalFormatting>
  <conditionalFormatting sqref="P374:Q374 Q375:Q377">
    <cfRule type="cellIs" dxfId="9423" priority="1121" operator="lessThan">
      <formula>0</formula>
    </cfRule>
  </conditionalFormatting>
  <conditionalFormatting sqref="P374">
    <cfRule type="cellIs" dxfId="9422" priority="1120" operator="lessThan">
      <formula>0</formula>
    </cfRule>
  </conditionalFormatting>
  <conditionalFormatting sqref="P375:P377">
    <cfRule type="cellIs" dxfId="9421" priority="1119" operator="lessThan">
      <formula>0</formula>
    </cfRule>
  </conditionalFormatting>
  <conditionalFormatting sqref="I376 K375:N376 C377:M378">
    <cfRule type="cellIs" dxfId="9420" priority="1118" operator="lessThan">
      <formula>0</formula>
    </cfRule>
  </conditionalFormatting>
  <conditionalFormatting sqref="I375">
    <cfRule type="cellIs" dxfId="9419" priority="1116" operator="lessThan">
      <formula>0</formula>
    </cfRule>
  </conditionalFormatting>
  <conditionalFormatting sqref="C375:J375">
    <cfRule type="cellIs" dxfId="9418" priority="1117" operator="lessThan">
      <formula>0</formula>
    </cfRule>
  </conditionalFormatting>
  <conditionalFormatting sqref="B374">
    <cfRule type="cellIs" dxfId="9417" priority="1115" operator="lessThan">
      <formula>0</formula>
    </cfRule>
  </conditionalFormatting>
  <conditionalFormatting sqref="Q379">
    <cfRule type="cellIs" dxfId="9416" priority="1114" operator="lessThan">
      <formula>0</formula>
    </cfRule>
  </conditionalFormatting>
  <conditionalFormatting sqref="C376:J376">
    <cfRule type="cellIs" dxfId="9415" priority="1113" operator="lessThan">
      <formula>0</formula>
    </cfRule>
  </conditionalFormatting>
  <conditionalFormatting sqref="Q378">
    <cfRule type="cellIs" dxfId="9414" priority="1112" operator="lessThan">
      <formula>0</formula>
    </cfRule>
  </conditionalFormatting>
  <conditionalFormatting sqref="Q378">
    <cfRule type="cellIs" dxfId="9413" priority="1111" operator="lessThan">
      <formula>0</formula>
    </cfRule>
  </conditionalFormatting>
  <conditionalFormatting sqref="P380:Q380 Q381:Q383">
    <cfRule type="cellIs" dxfId="9412" priority="1110" operator="lessThan">
      <formula>0</formula>
    </cfRule>
  </conditionalFormatting>
  <conditionalFormatting sqref="P380">
    <cfRule type="cellIs" dxfId="9411" priority="1109" operator="lessThan">
      <formula>0</formula>
    </cfRule>
  </conditionalFormatting>
  <conditionalFormatting sqref="P381:P383">
    <cfRule type="cellIs" dxfId="9410" priority="1108" operator="lessThan">
      <formula>0</formula>
    </cfRule>
  </conditionalFormatting>
  <conditionalFormatting sqref="I382 K381:N382 C383:N383 C384:M384">
    <cfRule type="cellIs" dxfId="9409" priority="1107" operator="lessThan">
      <formula>0</formula>
    </cfRule>
  </conditionalFormatting>
  <conditionalFormatting sqref="I381">
    <cfRule type="cellIs" dxfId="9408" priority="1105" operator="lessThan">
      <formula>0</formula>
    </cfRule>
  </conditionalFormatting>
  <conditionalFormatting sqref="C381:J381">
    <cfRule type="cellIs" dxfId="9407" priority="1106" operator="lessThan">
      <formula>0</formula>
    </cfRule>
  </conditionalFormatting>
  <conditionalFormatting sqref="B380">
    <cfRule type="cellIs" dxfId="9406" priority="1104" operator="lessThan">
      <formula>0</formula>
    </cfRule>
  </conditionalFormatting>
  <conditionalFormatting sqref="Q385">
    <cfRule type="cellIs" dxfId="9405" priority="1103" operator="lessThan">
      <formula>0</formula>
    </cfRule>
  </conditionalFormatting>
  <conditionalFormatting sqref="C382:J382">
    <cfRule type="cellIs" dxfId="9404" priority="1102" operator="lessThan">
      <formula>0</formula>
    </cfRule>
  </conditionalFormatting>
  <conditionalFormatting sqref="Q384">
    <cfRule type="cellIs" dxfId="9403" priority="1101" operator="lessThan">
      <formula>0</formula>
    </cfRule>
  </conditionalFormatting>
  <conditionalFormatting sqref="Q384">
    <cfRule type="cellIs" dxfId="9402" priority="1100" operator="lessThan">
      <formula>0</formula>
    </cfRule>
  </conditionalFormatting>
  <conditionalFormatting sqref="P386:Q386 Q387:Q389">
    <cfRule type="cellIs" dxfId="9401" priority="1099" operator="lessThan">
      <formula>0</formula>
    </cfRule>
  </conditionalFormatting>
  <conditionalFormatting sqref="P386">
    <cfRule type="cellIs" dxfId="9400" priority="1098" operator="lessThan">
      <formula>0</formula>
    </cfRule>
  </conditionalFormatting>
  <conditionalFormatting sqref="P387:P389">
    <cfRule type="cellIs" dxfId="9399" priority="1097" operator="lessThan">
      <formula>0</formula>
    </cfRule>
  </conditionalFormatting>
  <conditionalFormatting sqref="B386">
    <cfRule type="cellIs" dxfId="9398" priority="1096" operator="lessThan">
      <formula>0</formula>
    </cfRule>
  </conditionalFormatting>
  <conditionalFormatting sqref="Q391">
    <cfRule type="cellIs" dxfId="9397" priority="1095" operator="lessThan">
      <formula>0</formula>
    </cfRule>
  </conditionalFormatting>
  <conditionalFormatting sqref="Q390">
    <cfRule type="cellIs" dxfId="9396" priority="1094" operator="lessThan">
      <formula>0</formula>
    </cfRule>
  </conditionalFormatting>
  <conditionalFormatting sqref="Q390">
    <cfRule type="cellIs" dxfId="9395" priority="1093" operator="lessThan">
      <formula>0</formula>
    </cfRule>
  </conditionalFormatting>
  <conditionalFormatting sqref="P392:Q392 Q393:Q395">
    <cfRule type="cellIs" dxfId="9394" priority="1092" operator="lessThan">
      <formula>0</formula>
    </cfRule>
  </conditionalFormatting>
  <conditionalFormatting sqref="P392">
    <cfRule type="cellIs" dxfId="9393" priority="1091" operator="lessThan">
      <formula>0</formula>
    </cfRule>
  </conditionalFormatting>
  <conditionalFormatting sqref="H397">
    <cfRule type="cellIs" dxfId="9392" priority="1050" operator="lessThan">
      <formula>0</formula>
    </cfRule>
  </conditionalFormatting>
  <conditionalFormatting sqref="B392">
    <cfRule type="cellIs" dxfId="9391" priority="1089" operator="lessThan">
      <formula>0</formula>
    </cfRule>
  </conditionalFormatting>
  <conditionalFormatting sqref="H378">
    <cfRule type="cellIs" dxfId="9390" priority="1046" operator="lessThan">
      <formula>0</formula>
    </cfRule>
  </conditionalFormatting>
  <conditionalFormatting sqref="Q396">
    <cfRule type="cellIs" dxfId="9389" priority="1087" operator="lessThan">
      <formula>0</formula>
    </cfRule>
  </conditionalFormatting>
  <conditionalFormatting sqref="H360">
    <cfRule type="cellIs" dxfId="9388" priority="1044" operator="lessThan">
      <formula>0</formula>
    </cfRule>
  </conditionalFormatting>
  <conditionalFormatting sqref="H361">
    <cfRule type="cellIs" dxfId="9387" priority="1043" operator="lessThan">
      <formula>0</formula>
    </cfRule>
  </conditionalFormatting>
  <conditionalFormatting sqref="P398">
    <cfRule type="cellIs" dxfId="9386" priority="1083" operator="lessThan">
      <formula>0</formula>
    </cfRule>
  </conditionalFormatting>
  <conditionalFormatting sqref="Q438">
    <cfRule type="cellIs" dxfId="9385" priority="1036" operator="lessThan">
      <formula>0</formula>
    </cfRule>
  </conditionalFormatting>
  <conditionalFormatting sqref="H372">
    <cfRule type="cellIs" dxfId="9384" priority="1042" operator="lessThan">
      <formula>0</formula>
    </cfRule>
  </conditionalFormatting>
  <conditionalFormatting sqref="Q402">
    <cfRule type="cellIs" dxfId="9383" priority="1081" operator="lessThan">
      <formula>0</formula>
    </cfRule>
  </conditionalFormatting>
  <conditionalFormatting sqref="P440:Q440 Q441:Q443">
    <cfRule type="cellIs" dxfId="9382" priority="1034" operator="lessThan">
      <formula>0</formula>
    </cfRule>
  </conditionalFormatting>
  <conditionalFormatting sqref="C391:M391">
    <cfRule type="cellIs" dxfId="9381" priority="1079" operator="lessThan">
      <formula>0</formula>
    </cfRule>
  </conditionalFormatting>
  <conditionalFormatting sqref="C385:M385">
    <cfRule type="cellIs" dxfId="9380" priority="1078" operator="lessThan">
      <formula>0</formula>
    </cfRule>
  </conditionalFormatting>
  <conditionalFormatting sqref="C379:M379">
    <cfRule type="cellIs" dxfId="9379" priority="1077" operator="lessThan">
      <formula>0</formula>
    </cfRule>
  </conditionalFormatting>
  <conditionalFormatting sqref="C373:M373">
    <cfRule type="cellIs" dxfId="9378" priority="1076" operator="lessThan">
      <formula>0</formula>
    </cfRule>
  </conditionalFormatting>
  <conditionalFormatting sqref="J367:M367">
    <cfRule type="cellIs" dxfId="9377" priority="1075" operator="lessThan">
      <formula>0</formula>
    </cfRule>
  </conditionalFormatting>
  <conditionalFormatting sqref="C361:M361">
    <cfRule type="cellIs" dxfId="9376" priority="1074" operator="lessThan">
      <formula>0</formula>
    </cfRule>
  </conditionalFormatting>
  <conditionalFormatting sqref="J355:N355">
    <cfRule type="cellIs" dxfId="9375" priority="1073" operator="lessThan">
      <formula>0</formula>
    </cfRule>
  </conditionalFormatting>
  <conditionalFormatting sqref="B398">
    <cfRule type="cellIs" dxfId="9374" priority="1072" operator="lessThan">
      <formula>0</formula>
    </cfRule>
  </conditionalFormatting>
  <conditionalFormatting sqref="B403">
    <cfRule type="cellIs" dxfId="9373" priority="1071" operator="lessThan">
      <formula>0</formula>
    </cfRule>
  </conditionalFormatting>
  <conditionalFormatting sqref="Q408">
    <cfRule type="cellIs" dxfId="9372" priority="1065" operator="lessThan">
      <formula>0</formula>
    </cfRule>
  </conditionalFormatting>
  <conditionalFormatting sqref="Q409">
    <cfRule type="cellIs" dxfId="9371" priority="1067" operator="lessThan">
      <formula>0</formula>
    </cfRule>
  </conditionalFormatting>
  <conditionalFormatting sqref="P404:Q404 Q405:Q407">
    <cfRule type="cellIs" dxfId="9370" priority="1070" operator="lessThan">
      <formula>0</formula>
    </cfRule>
  </conditionalFormatting>
  <conditionalFormatting sqref="P404">
    <cfRule type="cellIs" dxfId="9369" priority="1069" operator="lessThan">
      <formula>0</formula>
    </cfRule>
  </conditionalFormatting>
  <conditionalFormatting sqref="Q408">
    <cfRule type="cellIs" dxfId="9368" priority="1066" operator="lessThan">
      <formula>0</formula>
    </cfRule>
  </conditionalFormatting>
  <conditionalFormatting sqref="B404">
    <cfRule type="cellIs" dxfId="9367" priority="1064" operator="lessThan">
      <formula>0</formula>
    </cfRule>
  </conditionalFormatting>
  <conditionalFormatting sqref="Q414">
    <cfRule type="cellIs" dxfId="9366" priority="1058" operator="lessThan">
      <formula>0</formula>
    </cfRule>
  </conditionalFormatting>
  <conditionalFormatting sqref="Q415">
    <cfRule type="cellIs" dxfId="9365" priority="1060" operator="lessThan">
      <formula>0</formula>
    </cfRule>
  </conditionalFormatting>
  <conditionalFormatting sqref="P410:Q410 Q411:Q413">
    <cfRule type="cellIs" dxfId="9364" priority="1063" operator="lessThan">
      <formula>0</formula>
    </cfRule>
  </conditionalFormatting>
  <conditionalFormatting sqref="P410">
    <cfRule type="cellIs" dxfId="9363" priority="1062" operator="lessThan">
      <formula>0</formula>
    </cfRule>
  </conditionalFormatting>
  <conditionalFormatting sqref="Q414">
    <cfRule type="cellIs" dxfId="9362" priority="1059" operator="lessThan">
      <formula>0</formula>
    </cfRule>
  </conditionalFormatting>
  <conditionalFormatting sqref="B410">
    <cfRule type="cellIs" dxfId="9361" priority="1057" operator="lessThan">
      <formula>0</formula>
    </cfRule>
  </conditionalFormatting>
  <conditionalFormatting sqref="Q432">
    <cfRule type="cellIs" dxfId="9360" priority="1051" operator="lessThan">
      <formula>0</formula>
    </cfRule>
  </conditionalFormatting>
  <conditionalFormatting sqref="P429:P431">
    <cfRule type="cellIs" dxfId="9359" priority="1054" operator="lessThan">
      <formula>0</formula>
    </cfRule>
  </conditionalFormatting>
  <conditionalFormatting sqref="Q433">
    <cfRule type="cellIs" dxfId="9358" priority="1053" operator="lessThan">
      <formula>0</formula>
    </cfRule>
  </conditionalFormatting>
  <conditionalFormatting sqref="P428:Q428 Q429:Q431">
    <cfRule type="cellIs" dxfId="9357" priority="1056" operator="lessThan">
      <formula>0</formula>
    </cfRule>
  </conditionalFormatting>
  <conditionalFormatting sqref="P428">
    <cfRule type="cellIs" dxfId="9356" priority="1055" operator="lessThan">
      <formula>0</formula>
    </cfRule>
  </conditionalFormatting>
  <conditionalFormatting sqref="Q432">
    <cfRule type="cellIs" dxfId="9355" priority="1052" operator="lessThan">
      <formula>0</formula>
    </cfRule>
  </conditionalFormatting>
  <conditionalFormatting sqref="H391">
    <cfRule type="cellIs" dxfId="9354" priority="1049" operator="lessThan">
      <formula>0</formula>
    </cfRule>
  </conditionalFormatting>
  <conditionalFormatting sqref="P435:P437">
    <cfRule type="cellIs" dxfId="9353" priority="1038" operator="lessThan">
      <formula>0</formula>
    </cfRule>
  </conditionalFormatting>
  <conditionalFormatting sqref="Q444">
    <cfRule type="cellIs" dxfId="9352" priority="1030" operator="lessThan">
      <formula>0</formula>
    </cfRule>
  </conditionalFormatting>
  <conditionalFormatting sqref="H384">
    <cfRule type="cellIs" dxfId="9351" priority="1048" operator="lessThan">
      <formula>0</formula>
    </cfRule>
  </conditionalFormatting>
  <conditionalFormatting sqref="H379">
    <cfRule type="cellIs" dxfId="9350" priority="1045" operator="lessThan">
      <formula>0</formula>
    </cfRule>
  </conditionalFormatting>
  <conditionalFormatting sqref="Q438">
    <cfRule type="cellIs" dxfId="9349" priority="1037" operator="lessThan">
      <formula>0</formula>
    </cfRule>
  </conditionalFormatting>
  <conditionalFormatting sqref="H373">
    <cfRule type="cellIs" dxfId="9348" priority="1041" operator="lessThan">
      <formula>0</formula>
    </cfRule>
  </conditionalFormatting>
  <conditionalFormatting sqref="P441:P443">
    <cfRule type="cellIs" dxfId="9347" priority="1032" operator="lessThan">
      <formula>0</formula>
    </cfRule>
  </conditionalFormatting>
  <conditionalFormatting sqref="P434:Q434 Q435:Q437">
    <cfRule type="cellIs" dxfId="9346" priority="1040" operator="lessThan">
      <formula>0</formula>
    </cfRule>
  </conditionalFormatting>
  <conditionalFormatting sqref="P434">
    <cfRule type="cellIs" dxfId="9345" priority="1039" operator="lessThan">
      <formula>0</formula>
    </cfRule>
  </conditionalFormatting>
  <conditionalFormatting sqref="B434">
    <cfRule type="cellIs" dxfId="9344" priority="1035" operator="lessThan">
      <formula>0</formula>
    </cfRule>
  </conditionalFormatting>
  <conditionalFormatting sqref="Q445:Q446">
    <cfRule type="cellIs" dxfId="9343" priority="1026" operator="lessThan">
      <formula>0</formula>
    </cfRule>
  </conditionalFormatting>
  <conditionalFormatting sqref="Q444">
    <cfRule type="cellIs" dxfId="9342" priority="1029" operator="lessThan">
      <formula>0</formula>
    </cfRule>
  </conditionalFormatting>
  <conditionalFormatting sqref="B446">
    <cfRule type="cellIs" dxfId="9341" priority="1025" operator="lessThan">
      <formula>0</formula>
    </cfRule>
  </conditionalFormatting>
  <conditionalFormatting sqref="B440">
    <cfRule type="cellIs" dxfId="9340" priority="1028" operator="lessThan">
      <formula>0</formula>
    </cfRule>
  </conditionalFormatting>
  <conditionalFormatting sqref="P446">
    <cfRule type="cellIs" dxfId="9339" priority="1031" operator="lessThan">
      <formula>0</formula>
    </cfRule>
  </conditionalFormatting>
  <conditionalFormatting sqref="B447">
    <cfRule type="cellIs" dxfId="9338" priority="1024" operator="lessThan">
      <formula>0</formula>
    </cfRule>
  </conditionalFormatting>
  <conditionalFormatting sqref="Q439">
    <cfRule type="cellIs" dxfId="9337" priority="1027" operator="lessThan">
      <formula>0</formula>
    </cfRule>
  </conditionalFormatting>
  <conditionalFormatting sqref="Q448:Q450">
    <cfRule type="cellIs" dxfId="9336" priority="1023" operator="lessThan">
      <formula>0</formula>
    </cfRule>
  </conditionalFormatting>
  <conditionalFormatting sqref="P448:P450">
    <cfRule type="cellIs" dxfId="9335" priority="1022" operator="lessThan">
      <formula>0</formula>
    </cfRule>
  </conditionalFormatting>
  <conditionalFormatting sqref="Q603">
    <cfRule type="cellIs" dxfId="9334" priority="997" operator="lessThan">
      <formula>0</formula>
    </cfRule>
  </conditionalFormatting>
  <conditionalFormatting sqref="B625">
    <cfRule type="cellIs" dxfId="9333" priority="961" operator="lessThan">
      <formula>0</formula>
    </cfRule>
  </conditionalFormatting>
  <conditionalFormatting sqref="P454:P456">
    <cfRule type="cellIs" dxfId="9332" priority="1018" operator="lessThan">
      <formula>0</formula>
    </cfRule>
  </conditionalFormatting>
  <conditionalFormatting sqref="Q457">
    <cfRule type="cellIs" dxfId="9331" priority="1017" operator="lessThan">
      <formula>0</formula>
    </cfRule>
  </conditionalFormatting>
  <conditionalFormatting sqref="Q597">
    <cfRule type="cellIs" dxfId="9330" priority="1006" operator="lessThan">
      <formula>0</formula>
    </cfRule>
  </conditionalFormatting>
  <conditionalFormatting sqref="Q451">
    <cfRule type="cellIs" dxfId="9329" priority="1021" operator="lessThan">
      <formula>0</formula>
    </cfRule>
  </conditionalFormatting>
  <conditionalFormatting sqref="Q451">
    <cfRule type="cellIs" dxfId="9328" priority="1020" operator="lessThan">
      <formula>0</formula>
    </cfRule>
  </conditionalFormatting>
  <conditionalFormatting sqref="Q457">
    <cfRule type="cellIs" dxfId="9327" priority="1016" operator="lessThan">
      <formula>0</formula>
    </cfRule>
  </conditionalFormatting>
  <conditionalFormatting sqref="J593:N595 J596:M596">
    <cfRule type="cellIs" dxfId="9326" priority="1010" operator="lessThan">
      <formula>0</formula>
    </cfRule>
  </conditionalFormatting>
  <conditionalFormatting sqref="B453">
    <cfRule type="cellIs" dxfId="9325" priority="1014" operator="lessThan">
      <formula>0</formula>
    </cfRule>
  </conditionalFormatting>
  <conditionalFormatting sqref="P599:P602">
    <cfRule type="cellIs" dxfId="9324" priority="1003" operator="lessThan">
      <formula>0</formula>
    </cfRule>
  </conditionalFormatting>
  <conditionalFormatting sqref="Q454:Q456">
    <cfRule type="cellIs" dxfId="9323" priority="1019" operator="lessThan">
      <formula>0</formula>
    </cfRule>
  </conditionalFormatting>
  <conditionalFormatting sqref="Q593:Q595">
    <cfRule type="cellIs" dxfId="9322" priority="1013" operator="lessThan">
      <formula>0</formula>
    </cfRule>
  </conditionalFormatting>
  <conditionalFormatting sqref="Q596">
    <cfRule type="cellIs" dxfId="9321" priority="1008" operator="lessThan">
      <formula>0</formula>
    </cfRule>
  </conditionalFormatting>
  <conditionalFormatting sqref="Q452">
    <cfRule type="cellIs" dxfId="9320" priority="1015" operator="lessThan">
      <formula>0</formula>
    </cfRule>
  </conditionalFormatting>
  <conditionalFormatting sqref="B592">
    <cfRule type="cellIs" dxfId="9319" priority="1005" operator="lessThan">
      <formula>0</formula>
    </cfRule>
  </conditionalFormatting>
  <conditionalFormatting sqref="P593:P595">
    <cfRule type="cellIs" dxfId="9318" priority="1012" operator="lessThan">
      <formula>0</formula>
    </cfRule>
  </conditionalFormatting>
  <conditionalFormatting sqref="J594">
    <cfRule type="cellIs" dxfId="9317" priority="1009" operator="lessThan">
      <formula>0</formula>
    </cfRule>
  </conditionalFormatting>
  <conditionalFormatting sqref="Q602">
    <cfRule type="cellIs" dxfId="9316" priority="998" operator="lessThan">
      <formula>0</formula>
    </cfRule>
  </conditionalFormatting>
  <conditionalFormatting sqref="J595:N595 K593:N594 J596:M596">
    <cfRule type="cellIs" dxfId="9315" priority="1011" operator="lessThan">
      <formula>0</formula>
    </cfRule>
  </conditionalFormatting>
  <conditionalFormatting sqref="Q596">
    <cfRule type="cellIs" dxfId="9314" priority="1007" operator="lessThan">
      <formula>0</formula>
    </cfRule>
  </conditionalFormatting>
  <conditionalFormatting sqref="J599:N599 J601:N602 J600:M600">
    <cfRule type="cellIs" dxfId="9313" priority="1001" operator="lessThan">
      <formula>0</formula>
    </cfRule>
  </conditionalFormatting>
  <conditionalFormatting sqref="P616:P619">
    <cfRule type="cellIs" dxfId="9312" priority="995" operator="lessThan">
      <formula>0</formula>
    </cfRule>
  </conditionalFormatting>
  <conditionalFormatting sqref="Q602">
    <cfRule type="cellIs" dxfId="9311" priority="999" operator="lessThan">
      <formula>0</formula>
    </cfRule>
  </conditionalFormatting>
  <conditionalFormatting sqref="J600">
    <cfRule type="cellIs" dxfId="9310" priority="1000" operator="lessThan">
      <formula>0</formula>
    </cfRule>
  </conditionalFormatting>
  <conditionalFormatting sqref="J601:N602 K599:N599 K600:M600">
    <cfRule type="cellIs" dxfId="9309" priority="1002" operator="lessThan">
      <formula>0</formula>
    </cfRule>
  </conditionalFormatting>
  <conditionalFormatting sqref="Q599:Q601">
    <cfRule type="cellIs" dxfId="9308" priority="1004" operator="lessThan">
      <formula>0</formula>
    </cfRule>
  </conditionalFormatting>
  <conditionalFormatting sqref="Q629">
    <cfRule type="cellIs" dxfId="9307" priority="965" operator="lessThan">
      <formula>0</formula>
    </cfRule>
  </conditionalFormatting>
  <conditionalFormatting sqref="I626">
    <cfRule type="cellIs" dxfId="9306" priority="968" operator="lessThan">
      <formula>0</formula>
    </cfRule>
  </conditionalFormatting>
  <conditionalFormatting sqref="C616:N619">
    <cfRule type="cellIs" dxfId="9305" priority="993" operator="lessThan">
      <formula>0</formula>
    </cfRule>
  </conditionalFormatting>
  <conditionalFormatting sqref="Q619">
    <cfRule type="cellIs" dxfId="9304" priority="989" operator="lessThan">
      <formula>0</formula>
    </cfRule>
  </conditionalFormatting>
  <conditionalFormatting sqref="I616">
    <cfRule type="cellIs" dxfId="9303" priority="992" operator="lessThan">
      <formula>0</formula>
    </cfRule>
  </conditionalFormatting>
  <conditionalFormatting sqref="H621:H624">
    <cfRule type="cellIs" dxfId="9302" priority="975" operator="lessThan">
      <formula>0</formula>
    </cfRule>
  </conditionalFormatting>
  <conditionalFormatting sqref="Q619">
    <cfRule type="cellIs" dxfId="9301" priority="990" operator="lessThan">
      <formula>0</formula>
    </cfRule>
  </conditionalFormatting>
  <conditionalFormatting sqref="H616">
    <cfRule type="cellIs" dxfId="9300" priority="986" operator="lessThan">
      <formula>0</formula>
    </cfRule>
  </conditionalFormatting>
  <conditionalFormatting sqref="H616:H619">
    <cfRule type="cellIs" dxfId="9299" priority="987" operator="lessThan">
      <formula>0</formula>
    </cfRule>
  </conditionalFormatting>
  <conditionalFormatting sqref="C617:J617">
    <cfRule type="cellIs" dxfId="9298" priority="991" operator="lessThan">
      <formula>0</formula>
    </cfRule>
  </conditionalFormatting>
  <conditionalFormatting sqref="H617:H619">
    <cfRule type="cellIs" dxfId="9297" priority="988" operator="lessThan">
      <formula>0</formula>
    </cfRule>
  </conditionalFormatting>
  <conditionalFormatting sqref="I617 K616:N617 C618:N619">
    <cfRule type="cellIs" dxfId="9296" priority="994" operator="lessThan">
      <formula>0</formula>
    </cfRule>
  </conditionalFormatting>
  <conditionalFormatting sqref="Q616:Q618">
    <cfRule type="cellIs" dxfId="9295" priority="996" operator="lessThan">
      <formula>0</formula>
    </cfRule>
  </conditionalFormatting>
  <conditionalFormatting sqref="B615">
    <cfRule type="cellIs" dxfId="9294" priority="985" operator="lessThan">
      <formula>0</formula>
    </cfRule>
  </conditionalFormatting>
  <conditionalFormatting sqref="Q624">
    <cfRule type="cellIs" dxfId="9293" priority="977" operator="lessThan">
      <formula>0</formula>
    </cfRule>
  </conditionalFormatting>
  <conditionalFormatting sqref="I621">
    <cfRule type="cellIs" dxfId="9292" priority="980" operator="lessThan">
      <formula>0</formula>
    </cfRule>
  </conditionalFormatting>
  <conditionalFormatting sqref="C621:N624">
    <cfRule type="cellIs" dxfId="9291" priority="981" operator="lessThan">
      <formula>0</formula>
    </cfRule>
  </conditionalFormatting>
  <conditionalFormatting sqref="Q624">
    <cfRule type="cellIs" dxfId="9290" priority="978" operator="lessThan">
      <formula>0</formula>
    </cfRule>
  </conditionalFormatting>
  <conditionalFormatting sqref="H621">
    <cfRule type="cellIs" dxfId="9289" priority="974" operator="lessThan">
      <formula>0</formula>
    </cfRule>
  </conditionalFormatting>
  <conditionalFormatting sqref="P621:P624">
    <cfRule type="cellIs" dxfId="9288" priority="983" operator="lessThan">
      <formula>0</formula>
    </cfRule>
  </conditionalFormatting>
  <conditionalFormatting sqref="C622:J622">
    <cfRule type="cellIs" dxfId="9287" priority="979" operator="lessThan">
      <formula>0</formula>
    </cfRule>
  </conditionalFormatting>
  <conditionalFormatting sqref="H622:H624">
    <cfRule type="cellIs" dxfId="9286" priority="976" operator="lessThan">
      <formula>0</formula>
    </cfRule>
  </conditionalFormatting>
  <conditionalFormatting sqref="I622 K621:N622 C623:N624">
    <cfRule type="cellIs" dxfId="9285" priority="982" operator="lessThan">
      <formula>0</formula>
    </cfRule>
  </conditionalFormatting>
  <conditionalFormatting sqref="Q621:Q623">
    <cfRule type="cellIs" dxfId="9284" priority="984" operator="lessThan">
      <formula>0</formula>
    </cfRule>
  </conditionalFormatting>
  <conditionalFormatting sqref="B620">
    <cfRule type="cellIs" dxfId="9283" priority="973" operator="lessThan">
      <formula>0</formula>
    </cfRule>
  </conditionalFormatting>
  <conditionalFormatting sqref="C626:N629">
    <cfRule type="cellIs" dxfId="9282" priority="969" operator="lessThan">
      <formula>0</formula>
    </cfRule>
  </conditionalFormatting>
  <conditionalFormatting sqref="Q629">
    <cfRule type="cellIs" dxfId="9281" priority="966" operator="lessThan">
      <formula>0</formula>
    </cfRule>
  </conditionalFormatting>
  <conditionalFormatting sqref="H626">
    <cfRule type="cellIs" dxfId="9280" priority="962" operator="lessThan">
      <formula>0</formula>
    </cfRule>
  </conditionalFormatting>
  <conditionalFormatting sqref="H626:H629">
    <cfRule type="cellIs" dxfId="9279" priority="963" operator="lessThan">
      <formula>0</formula>
    </cfRule>
  </conditionalFormatting>
  <conditionalFormatting sqref="P626:P629">
    <cfRule type="cellIs" dxfId="9278" priority="971" operator="lessThan">
      <formula>0</formula>
    </cfRule>
  </conditionalFormatting>
  <conditionalFormatting sqref="C627:J627">
    <cfRule type="cellIs" dxfId="9277" priority="967" operator="lessThan">
      <formula>0</formula>
    </cfRule>
  </conditionalFormatting>
  <conditionalFormatting sqref="H627:H629">
    <cfRule type="cellIs" dxfId="9276" priority="964" operator="lessThan">
      <formula>0</formula>
    </cfRule>
  </conditionalFormatting>
  <conditionalFormatting sqref="I627 K626:N627 C628:N629">
    <cfRule type="cellIs" dxfId="9275" priority="970" operator="lessThan">
      <formula>0</formula>
    </cfRule>
  </conditionalFormatting>
  <conditionalFormatting sqref="Q626:Q628">
    <cfRule type="cellIs" dxfId="9274" priority="972" operator="lessThan">
      <formula>0</formula>
    </cfRule>
  </conditionalFormatting>
  <conditionalFormatting sqref="C351:I351">
    <cfRule type="cellIs" dxfId="9273" priority="958" operator="lessThan">
      <formula>0</formula>
    </cfRule>
  </conditionalFormatting>
  <conditionalFormatting sqref="C353:I354">
    <cfRule type="cellIs" dxfId="9272" priority="959" operator="lessThan">
      <formula>0</formula>
    </cfRule>
  </conditionalFormatting>
  <conditionalFormatting sqref="P506:Q506">
    <cfRule type="cellIs" dxfId="9271" priority="942" operator="lessThan">
      <formula>0</formula>
    </cfRule>
  </conditionalFormatting>
  <conditionalFormatting sqref="P499:P502">
    <cfRule type="cellIs" dxfId="9270" priority="943" operator="lessThan">
      <formula>0</formula>
    </cfRule>
  </conditionalFormatting>
  <conditionalFormatting sqref="Q611:Q613">
    <cfRule type="cellIs" dxfId="9269" priority="905" operator="lessThan">
      <formula>0</formula>
    </cfRule>
  </conditionalFormatting>
  <conditionalFormatting sqref="B498">
    <cfRule type="cellIs" dxfId="9268" priority="960" operator="lessThan">
      <formula>0</formula>
    </cfRule>
  </conditionalFormatting>
  <conditionalFormatting sqref="N427">
    <cfRule type="cellIs" dxfId="9267" priority="679" operator="lessThan">
      <formula>0</formula>
    </cfRule>
  </conditionalFormatting>
  <conditionalFormatting sqref="C352:I352">
    <cfRule type="cellIs" dxfId="9266" priority="957" operator="lessThan">
      <formula>0</formula>
    </cfRule>
  </conditionalFormatting>
  <conditionalFormatting sqref="C355:I355">
    <cfRule type="cellIs" dxfId="9265" priority="956" operator="lessThan">
      <formula>0</formula>
    </cfRule>
  </conditionalFormatting>
  <conditionalFormatting sqref="C365:I366">
    <cfRule type="cellIs" dxfId="9264" priority="955" operator="lessThan">
      <formula>0</formula>
    </cfRule>
  </conditionalFormatting>
  <conditionalFormatting sqref="C363:I363">
    <cfRule type="cellIs" dxfId="9263" priority="954" operator="lessThan">
      <formula>0</formula>
    </cfRule>
  </conditionalFormatting>
  <conditionalFormatting sqref="C364:I364">
    <cfRule type="cellIs" dxfId="9262" priority="953" operator="lessThan">
      <formula>0</formula>
    </cfRule>
  </conditionalFormatting>
  <conditionalFormatting sqref="C367:I367">
    <cfRule type="cellIs" dxfId="9261" priority="952" operator="lessThan">
      <formula>0</formula>
    </cfRule>
  </conditionalFormatting>
  <conditionalFormatting sqref="C593:I596">
    <cfRule type="cellIs" dxfId="9260" priority="950" operator="lessThan">
      <formula>0</formula>
    </cfRule>
  </conditionalFormatting>
  <conditionalFormatting sqref="C594:I594">
    <cfRule type="cellIs" dxfId="9259" priority="949" operator="lessThan">
      <formula>0</formula>
    </cfRule>
  </conditionalFormatting>
  <conditionalFormatting sqref="C595:I596">
    <cfRule type="cellIs" dxfId="9258" priority="951" operator="lessThan">
      <formula>0</formula>
    </cfRule>
  </conditionalFormatting>
  <conditionalFormatting sqref="Q551">
    <cfRule type="cellIs" dxfId="9257" priority="931" operator="lessThan">
      <formula>0</formula>
    </cfRule>
  </conditionalFormatting>
  <conditionalFormatting sqref="Q551">
    <cfRule type="cellIs" dxfId="9256" priority="932" operator="lessThan">
      <formula>0</formula>
    </cfRule>
  </conditionalFormatting>
  <conditionalFormatting sqref="C599:I602">
    <cfRule type="cellIs" dxfId="9255" priority="947" operator="lessThan">
      <formula>0</formula>
    </cfRule>
  </conditionalFormatting>
  <conditionalFormatting sqref="C600:I600">
    <cfRule type="cellIs" dxfId="9254" priority="946" operator="lessThan">
      <formula>0</formula>
    </cfRule>
  </conditionalFormatting>
  <conditionalFormatting sqref="C601:I602">
    <cfRule type="cellIs" dxfId="9253" priority="948" operator="lessThan">
      <formula>0</formula>
    </cfRule>
  </conditionalFormatting>
  <conditionalFormatting sqref="C461:C464">
    <cfRule type="cellIs" dxfId="9252" priority="945" operator="lessThan">
      <formula>0</formula>
    </cfRule>
  </conditionalFormatting>
  <conditionalFormatting sqref="P468:P471">
    <cfRule type="cellIs" dxfId="9251" priority="944" operator="lessThan">
      <formula>0</formula>
    </cfRule>
  </conditionalFormatting>
  <conditionalFormatting sqref="Q507:Q510">
    <cfRule type="cellIs" dxfId="9250" priority="941" operator="lessThan">
      <formula>0</formula>
    </cfRule>
  </conditionalFormatting>
  <conditionalFormatting sqref="Q511:Q512">
    <cfRule type="cellIs" dxfId="9249" priority="940" operator="lessThan">
      <formula>0</formula>
    </cfRule>
  </conditionalFormatting>
  <conditionalFormatting sqref="Q512">
    <cfRule type="cellIs" dxfId="9248" priority="939" operator="lessThan">
      <formula>0</formula>
    </cfRule>
  </conditionalFormatting>
  <conditionalFormatting sqref="Q511">
    <cfRule type="cellIs" dxfId="9247" priority="938" operator="lessThan">
      <formula>0</formula>
    </cfRule>
  </conditionalFormatting>
  <conditionalFormatting sqref="P507:P510">
    <cfRule type="cellIs" dxfId="9246" priority="937" operator="lessThan">
      <formula>0</formula>
    </cfRule>
  </conditionalFormatting>
  <conditionalFormatting sqref="B506">
    <cfRule type="cellIs" dxfId="9245" priority="936" operator="lessThan">
      <formula>0</formula>
    </cfRule>
  </conditionalFormatting>
  <conditionalFormatting sqref="C611:N614">
    <cfRule type="cellIs" dxfId="9244" priority="902" operator="lessThan">
      <formula>0</formula>
    </cfRule>
  </conditionalFormatting>
  <conditionalFormatting sqref="Q614">
    <cfRule type="cellIs" dxfId="9243" priority="899" operator="lessThan">
      <formula>0</formula>
    </cfRule>
  </conditionalFormatting>
  <conditionalFormatting sqref="P547:P550">
    <cfRule type="cellIs" dxfId="9242" priority="930" operator="lessThan">
      <formula>0</formula>
    </cfRule>
  </conditionalFormatting>
  <conditionalFormatting sqref="H611:H614">
    <cfRule type="cellIs" dxfId="9241" priority="896" operator="lessThan">
      <formula>0</formula>
    </cfRule>
  </conditionalFormatting>
  <conditionalFormatting sqref="Q504">
    <cfRule type="cellIs" dxfId="9240" priority="935" operator="lessThan">
      <formula>0</formula>
    </cfRule>
  </conditionalFormatting>
  <conditionalFormatting sqref="Q547:Q550 Q552 Q554:Q560">
    <cfRule type="cellIs" dxfId="9239" priority="934" operator="lessThan">
      <formula>0</formula>
    </cfRule>
  </conditionalFormatting>
  <conditionalFormatting sqref="P546">
    <cfRule type="cellIs" dxfId="9238" priority="933" operator="lessThan">
      <formula>0</formula>
    </cfRule>
  </conditionalFormatting>
  <conditionalFormatting sqref="P554:P558">
    <cfRule type="cellIs" dxfId="9237" priority="929" operator="lessThan">
      <formula>0</formula>
    </cfRule>
  </conditionalFormatting>
  <conditionalFormatting sqref="Q570:Q573 Q575">
    <cfRule type="cellIs" dxfId="9236" priority="927" operator="lessThan">
      <formula>0</formula>
    </cfRule>
  </conditionalFormatting>
  <conditionalFormatting sqref="B546">
    <cfRule type="cellIs" dxfId="9235" priority="928" operator="lessThan">
      <formula>0</formula>
    </cfRule>
  </conditionalFormatting>
  <conditionalFormatting sqref="P569">
    <cfRule type="cellIs" dxfId="9234" priority="926" operator="lessThan">
      <formula>0</formula>
    </cfRule>
  </conditionalFormatting>
  <conditionalFormatting sqref="Q574">
    <cfRule type="cellIs" dxfId="9233" priority="925" operator="lessThan">
      <formula>0</formula>
    </cfRule>
  </conditionalFormatting>
  <conditionalFormatting sqref="Q574">
    <cfRule type="cellIs" dxfId="9232" priority="924" operator="lessThan">
      <formula>0</formula>
    </cfRule>
  </conditionalFormatting>
  <conditionalFormatting sqref="P570:P573">
    <cfRule type="cellIs" dxfId="9231" priority="923" operator="lessThan">
      <formula>0</formula>
    </cfRule>
  </conditionalFormatting>
  <conditionalFormatting sqref="Q582 Q577:Q580">
    <cfRule type="cellIs" dxfId="9230" priority="921" operator="lessThan">
      <formula>0</formula>
    </cfRule>
  </conditionalFormatting>
  <conditionalFormatting sqref="Q581">
    <cfRule type="cellIs" dxfId="9229" priority="919" operator="lessThan">
      <formula>0</formula>
    </cfRule>
  </conditionalFormatting>
  <conditionalFormatting sqref="B569">
    <cfRule type="cellIs" dxfId="9228" priority="922" operator="lessThan">
      <formula>0</formula>
    </cfRule>
  </conditionalFormatting>
  <conditionalFormatting sqref="P576">
    <cfRule type="cellIs" dxfId="9227" priority="920" operator="lessThan">
      <formula>0</formula>
    </cfRule>
  </conditionalFormatting>
  <conditionalFormatting sqref="P577:P580">
    <cfRule type="cellIs" dxfId="9226" priority="917" operator="lessThan">
      <formula>0</formula>
    </cfRule>
  </conditionalFormatting>
  <conditionalFormatting sqref="Q581">
    <cfRule type="cellIs" dxfId="9225" priority="918" operator="lessThan">
      <formula>0</formula>
    </cfRule>
  </conditionalFormatting>
  <conditionalFormatting sqref="P605:P607 P609">
    <cfRule type="cellIs" dxfId="9224" priority="915" operator="lessThan">
      <formula>0</formula>
    </cfRule>
  </conditionalFormatting>
  <conditionalFormatting sqref="Q605:Q607">
    <cfRule type="cellIs" dxfId="9223" priority="916" operator="lessThan">
      <formula>0</formula>
    </cfRule>
  </conditionalFormatting>
  <conditionalFormatting sqref="C607:I607">
    <cfRule type="cellIs" dxfId="9222" priority="908" operator="lessThan">
      <formula>0</formula>
    </cfRule>
  </conditionalFormatting>
  <conditionalFormatting sqref="C605:I607">
    <cfRule type="cellIs" dxfId="9221" priority="907" operator="lessThan">
      <formula>0</formula>
    </cfRule>
  </conditionalFormatting>
  <conditionalFormatting sqref="B604">
    <cfRule type="cellIs" dxfId="9220" priority="909" operator="lessThan">
      <formula>0</formula>
    </cfRule>
  </conditionalFormatting>
  <conditionalFormatting sqref="J605:N607">
    <cfRule type="cellIs" dxfId="9219" priority="913" operator="lessThan">
      <formula>0</formula>
    </cfRule>
  </conditionalFormatting>
  <conditionalFormatting sqref="P611:P614">
    <cfRule type="cellIs" dxfId="9218" priority="904" operator="lessThan">
      <formula>0</formula>
    </cfRule>
  </conditionalFormatting>
  <conditionalFormatting sqref="Q608:Q609">
    <cfRule type="cellIs" dxfId="9217" priority="910" operator="lessThan">
      <formula>0</formula>
    </cfRule>
  </conditionalFormatting>
  <conditionalFormatting sqref="C433:M433">
    <cfRule type="cellIs" dxfId="9216" priority="677" operator="lessThan">
      <formula>0</formula>
    </cfRule>
  </conditionalFormatting>
  <conditionalFormatting sqref="Q608:Q609">
    <cfRule type="cellIs" dxfId="9215" priority="911" operator="lessThan">
      <formula>0</formula>
    </cfRule>
  </conditionalFormatting>
  <conditionalFormatting sqref="J606">
    <cfRule type="cellIs" dxfId="9214" priority="912" operator="lessThan">
      <formula>0</formula>
    </cfRule>
  </conditionalFormatting>
  <conditionalFormatting sqref="J607:N607 K605:N606">
    <cfRule type="cellIs" dxfId="9213" priority="914" operator="lessThan">
      <formula>0</formula>
    </cfRule>
  </conditionalFormatting>
  <conditionalFormatting sqref="I612 K611:N612 C613:N614">
    <cfRule type="cellIs" dxfId="9212" priority="903" operator="lessThan">
      <formula>0</formula>
    </cfRule>
  </conditionalFormatting>
  <conditionalFormatting sqref="N427">
    <cfRule type="cellIs" dxfId="9211" priority="680" operator="lessThan">
      <formula>0</formula>
    </cfRule>
  </conditionalFormatting>
  <conditionalFormatting sqref="B429:N429">
    <cfRule type="cellIs" dxfId="9210" priority="672" operator="lessThan">
      <formula>0</formula>
    </cfRule>
  </conditionalFormatting>
  <conditionalFormatting sqref="C606:I606">
    <cfRule type="cellIs" dxfId="9209" priority="906" operator="lessThan">
      <formula>0</formula>
    </cfRule>
  </conditionalFormatting>
  <conditionalFormatting sqref="B429:N429">
    <cfRule type="cellIs" dxfId="9208" priority="673" operator="lessThan">
      <formula>0</formula>
    </cfRule>
  </conditionalFormatting>
  <conditionalFormatting sqref="H433">
    <cfRule type="cellIs" dxfId="9207" priority="676" operator="lessThan">
      <formula>0</formula>
    </cfRule>
  </conditionalFormatting>
  <conditionalFormatting sqref="B433">
    <cfRule type="cellIs" dxfId="9206" priority="675" operator="lessThan">
      <formula>0</formula>
    </cfRule>
  </conditionalFormatting>
  <conditionalFormatting sqref="B433">
    <cfRule type="cellIs" dxfId="9205" priority="674" operator="lessThan">
      <formula>0</formula>
    </cfRule>
  </conditionalFormatting>
  <conditionalFormatting sqref="B429:N429">
    <cfRule type="cellIs" dxfId="9204" priority="670" operator="lessThan">
      <formula>0</formula>
    </cfRule>
  </conditionalFormatting>
  <conditionalFormatting sqref="B429:N429">
    <cfRule type="cellIs" dxfId="9203" priority="671" operator="lessThan">
      <formula>0</formula>
    </cfRule>
  </conditionalFormatting>
  <conditionalFormatting sqref="B435:N435">
    <cfRule type="cellIs" dxfId="9202" priority="657" operator="lessThan">
      <formula>0</formula>
    </cfRule>
  </conditionalFormatting>
  <conditionalFormatting sqref="H611">
    <cfRule type="cellIs" dxfId="9201" priority="895" operator="lessThan">
      <formula>0</formula>
    </cfRule>
  </conditionalFormatting>
  <conditionalFormatting sqref="C433:M433">
    <cfRule type="cellIs" dxfId="9200" priority="678" operator="lessThan">
      <formula>0</formula>
    </cfRule>
  </conditionalFormatting>
  <conditionalFormatting sqref="H612:H614">
    <cfRule type="cellIs" dxfId="9199" priority="897" operator="lessThan">
      <formula>0</formula>
    </cfRule>
  </conditionalFormatting>
  <conditionalFormatting sqref="Q614">
    <cfRule type="cellIs" dxfId="9198" priority="898" operator="lessThan">
      <formula>0</formula>
    </cfRule>
  </conditionalFormatting>
  <conditionalFormatting sqref="I611">
    <cfRule type="cellIs" dxfId="9197" priority="901" operator="lessThan">
      <formula>0</formula>
    </cfRule>
  </conditionalFormatting>
  <conditionalFormatting sqref="N439">
    <cfRule type="cellIs" dxfId="9196" priority="650" operator="lessThan">
      <formula>0</formula>
    </cfRule>
  </conditionalFormatting>
  <conditionalFormatting sqref="C612:J612">
    <cfRule type="cellIs" dxfId="9195" priority="900" operator="lessThan">
      <formula>0</formula>
    </cfRule>
  </conditionalFormatting>
  <conditionalFormatting sqref="B610">
    <cfRule type="cellIs" dxfId="9194" priority="894" operator="lessThan">
      <formula>0</formula>
    </cfRule>
  </conditionalFormatting>
  <conditionalFormatting sqref="B435:N435">
    <cfRule type="cellIs" dxfId="9193" priority="656" operator="lessThan">
      <formula>0</formula>
    </cfRule>
  </conditionalFormatting>
  <conditionalFormatting sqref="C445:M445">
    <cfRule type="cellIs" dxfId="9192" priority="647" operator="lessThan">
      <formula>0</formula>
    </cfRule>
  </conditionalFormatting>
  <conditionalFormatting sqref="C445:M445">
    <cfRule type="cellIs" dxfId="9191" priority="648" operator="lessThan">
      <formula>0</formula>
    </cfRule>
  </conditionalFormatting>
  <conditionalFormatting sqref="B435:N435">
    <cfRule type="cellIs" dxfId="9190" priority="655" operator="lessThan">
      <formula>0</formula>
    </cfRule>
  </conditionalFormatting>
  <conditionalFormatting sqref="N438">
    <cfRule type="cellIs" dxfId="9189" priority="651" operator="lessThan">
      <formula>0</formula>
    </cfRule>
  </conditionalFormatting>
  <conditionalFormatting sqref="B435:N435">
    <cfRule type="cellIs" dxfId="9188" priority="654" operator="lessThan">
      <formula>0</formula>
    </cfRule>
  </conditionalFormatting>
  <conditionalFormatting sqref="B435:N435">
    <cfRule type="cellIs" dxfId="9187" priority="652" operator="lessThan">
      <formula>0</formula>
    </cfRule>
  </conditionalFormatting>
  <conditionalFormatting sqref="B598">
    <cfRule type="cellIs" dxfId="9186" priority="893" operator="lessThan">
      <formula>0</formula>
    </cfRule>
  </conditionalFormatting>
  <conditionalFormatting sqref="N439">
    <cfRule type="cellIs" dxfId="9185" priority="649" operator="lessThan">
      <formula>0</formula>
    </cfRule>
  </conditionalFormatting>
  <conditionalFormatting sqref="B435:N435">
    <cfRule type="cellIs" dxfId="9184" priority="653" operator="lessThan">
      <formula>0</formula>
    </cfRule>
  </conditionalFormatting>
  <conditionalFormatting sqref="B598">
    <cfRule type="cellIs" dxfId="9183" priority="892" operator="lessThan">
      <formula>0</formula>
    </cfRule>
  </conditionalFormatting>
  <conditionalFormatting sqref="B641">
    <cfRule type="cellIs" dxfId="9182" priority="880" operator="lessThan">
      <formula>0</formula>
    </cfRule>
  </conditionalFormatting>
  <conditionalFormatting sqref="B591">
    <cfRule type="cellIs" dxfId="9181" priority="890" operator="lessThan">
      <formula>0</formula>
    </cfRule>
  </conditionalFormatting>
  <conditionalFormatting sqref="B591">
    <cfRule type="cellIs" dxfId="9180" priority="891" operator="lessThan">
      <formula>0</formula>
    </cfRule>
  </conditionalFormatting>
  <conditionalFormatting sqref="B609">
    <cfRule type="cellIs" dxfId="9179" priority="888" operator="lessThan">
      <formula>0</formula>
    </cfRule>
  </conditionalFormatting>
  <conditionalFormatting sqref="B609">
    <cfRule type="cellIs" dxfId="9178" priority="88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177" priority="887" operator="lessThan">
      <formula>0</formula>
    </cfRule>
  </conditionalFormatting>
  <conditionalFormatting sqref="B646">
    <cfRule type="cellIs" dxfId="9176" priority="884" operator="lessThan">
      <formula>0</formula>
    </cfRule>
  </conditionalFormatting>
  <conditionalFormatting sqref="B631">
    <cfRule type="cellIs" dxfId="9175" priority="886" operator="lessThan">
      <formula>0</formula>
    </cfRule>
  </conditionalFormatting>
  <conditionalFormatting sqref="B635">
    <cfRule type="cellIs" dxfId="9174" priority="885" operator="lessThan">
      <formula>0</formula>
    </cfRule>
  </conditionalFormatting>
  <conditionalFormatting sqref="B662">
    <cfRule type="cellIs" dxfId="9173" priority="883" operator="lessThan">
      <formula>0</formula>
    </cfRule>
  </conditionalFormatting>
  <conditionalFormatting sqref="B671">
    <cfRule type="cellIs" dxfId="9172" priority="882" operator="lessThan">
      <formula>0</formula>
    </cfRule>
  </conditionalFormatting>
  <conditionalFormatting sqref="I674:N674 P672:Q675">
    <cfRule type="cellIs" dxfId="9171" priority="881" operator="lessThan">
      <formula>0</formula>
    </cfRule>
  </conditionalFormatting>
  <conditionalFormatting sqref="P641">
    <cfRule type="cellIs" dxfId="9170" priority="878" operator="lessThan">
      <formula>0</formula>
    </cfRule>
  </conditionalFormatting>
  <conditionalFormatting sqref="P641">
    <cfRule type="cellIs" dxfId="9169" priority="879" operator="lessThan">
      <formula>0</formula>
    </cfRule>
  </conditionalFormatting>
  <conditionalFormatting sqref="P422:Q422 Q423:Q425">
    <cfRule type="cellIs" dxfId="9168" priority="865" operator="lessThan">
      <formula>0</formula>
    </cfRule>
  </conditionalFormatting>
  <conditionalFormatting sqref="B416">
    <cfRule type="cellIs" dxfId="9167" priority="866" operator="lessThan">
      <formula>0</formula>
    </cfRule>
  </conditionalFormatting>
  <conditionalFormatting sqref="P423:P425">
    <cfRule type="cellIs" dxfId="9166" priority="863" operator="lessThan">
      <formula>0</formula>
    </cfRule>
  </conditionalFormatting>
  <conditionalFormatting sqref="P422">
    <cfRule type="cellIs" dxfId="9165" priority="864" operator="lessThan">
      <formula>0</formula>
    </cfRule>
  </conditionalFormatting>
  <conditionalFormatting sqref="Q426">
    <cfRule type="cellIs" dxfId="9164" priority="861" operator="lessThan">
      <formula>0</formula>
    </cfRule>
  </conditionalFormatting>
  <conditionalFormatting sqref="Q427">
    <cfRule type="cellIs" dxfId="9163" priority="862" operator="lessThan">
      <formula>0</formula>
    </cfRule>
  </conditionalFormatting>
  <conditionalFormatting sqref="B422">
    <cfRule type="cellIs" dxfId="9162" priority="859" operator="lessThan">
      <formula>0</formula>
    </cfRule>
  </conditionalFormatting>
  <conditionalFormatting sqref="Q426">
    <cfRule type="cellIs" dxfId="9161" priority="860" operator="lessThan">
      <formula>0</formula>
    </cfRule>
  </conditionalFormatting>
  <conditionalFormatting sqref="B454:N454">
    <cfRule type="cellIs" dxfId="9160" priority="610" operator="lessThan">
      <formula>0</formula>
    </cfRule>
  </conditionalFormatting>
  <conditionalFormatting sqref="B454:N454">
    <cfRule type="cellIs" dxfId="9159" priority="611" operator="lessThan">
      <formula>0</formula>
    </cfRule>
  </conditionalFormatting>
  <conditionalFormatting sqref="C652:I652">
    <cfRule type="cellIs" dxfId="9158" priority="877" operator="lessThan">
      <formula>0</formula>
    </cfRule>
  </conditionalFormatting>
  <conditionalFormatting sqref="C653:I653">
    <cfRule type="cellIs" dxfId="9157" priority="876" operator="lessThan">
      <formula>0</formula>
    </cfRule>
  </conditionalFormatting>
  <conditionalFormatting sqref="C658:M658">
    <cfRule type="cellIs" dxfId="9156" priority="875" operator="lessThan">
      <formula>0</formula>
    </cfRule>
  </conditionalFormatting>
  <conditionalFormatting sqref="B647:N647">
    <cfRule type="cellIs" dxfId="9155" priority="874" operator="lessThan">
      <formula>0</formula>
    </cfRule>
  </conditionalFormatting>
  <conditionalFormatting sqref="P650">
    <cfRule type="cellIs" dxfId="9154" priority="873" operator="lessThan">
      <formula>0</formula>
    </cfRule>
  </conditionalFormatting>
  <conditionalFormatting sqref="P417:P419">
    <cfRule type="cellIs" dxfId="9153" priority="870" operator="lessThan">
      <formula>0</formula>
    </cfRule>
  </conditionalFormatting>
  <conditionalFormatting sqref="Q420">
    <cfRule type="cellIs" dxfId="9152" priority="867" operator="lessThan">
      <formula>0</formula>
    </cfRule>
  </conditionalFormatting>
  <conditionalFormatting sqref="Q421">
    <cfRule type="cellIs" dxfId="9151" priority="869" operator="lessThan">
      <formula>0</formula>
    </cfRule>
  </conditionalFormatting>
  <conditionalFormatting sqref="P416:Q416 Q417:Q419">
    <cfRule type="cellIs" dxfId="9150" priority="872" operator="lessThan">
      <formula>0</formula>
    </cfRule>
  </conditionalFormatting>
  <conditionalFormatting sqref="P416">
    <cfRule type="cellIs" dxfId="9149" priority="871" operator="lessThan">
      <formula>0</formula>
    </cfRule>
  </conditionalFormatting>
  <conditionalFormatting sqref="Q420">
    <cfRule type="cellIs" dxfId="9148" priority="868" operator="lessThan">
      <formula>0</formula>
    </cfRule>
  </conditionalFormatting>
  <conditionalFormatting sqref="B454:N454">
    <cfRule type="cellIs" dxfId="9147" priority="609" operator="lessThan">
      <formula>0</formula>
    </cfRule>
  </conditionalFormatting>
  <conditionalFormatting sqref="B454:N454">
    <cfRule type="cellIs" dxfId="9146" priority="608" operator="lessThan">
      <formula>0</formula>
    </cfRule>
  </conditionalFormatting>
  <conditionalFormatting sqref="B454:N454">
    <cfRule type="cellIs" dxfId="9145" priority="607" operator="lessThan">
      <formula>0</formula>
    </cfRule>
  </conditionalFormatting>
  <conditionalFormatting sqref="B454:N454">
    <cfRule type="cellIs" dxfId="9144" priority="605" operator="lessThan">
      <formula>0</formula>
    </cfRule>
  </conditionalFormatting>
  <conditionalFormatting sqref="B454:N454">
    <cfRule type="cellIs" dxfId="9143" priority="606" operator="lessThan">
      <formula>0</formula>
    </cfRule>
  </conditionalFormatting>
  <conditionalFormatting sqref="N457">
    <cfRule type="cellIs" dxfId="9142" priority="603" operator="lessThan">
      <formula>0</formula>
    </cfRule>
  </conditionalFormatting>
  <conditionalFormatting sqref="B454:N454">
    <cfRule type="cellIs" dxfId="9141" priority="604" operator="lessThan">
      <formula>0</formula>
    </cfRule>
  </conditionalFormatting>
  <conditionalFormatting sqref="N458">
    <cfRule type="cellIs" dxfId="9140" priority="602" operator="lessThan">
      <formula>0</formula>
    </cfRule>
  </conditionalFormatting>
  <conditionalFormatting sqref="P530">
    <cfRule type="cellIs" dxfId="9139" priority="324" operator="lessThan">
      <formula>0</formula>
    </cfRule>
  </conditionalFormatting>
  <conditionalFormatting sqref="N458">
    <cfRule type="cellIs" dxfId="9138" priority="601" operator="lessThan">
      <formula>0</formula>
    </cfRule>
  </conditionalFormatting>
  <conditionalFormatting sqref="D461:N464">
    <cfRule type="cellIs" dxfId="9137" priority="598" operator="lessThan">
      <formula>0</formula>
    </cfRule>
  </conditionalFormatting>
  <conditionalFormatting sqref="P538">
    <cfRule type="cellIs" dxfId="9136" priority="321" operator="lessThan">
      <formula>0</formula>
    </cfRule>
  </conditionalFormatting>
  <conditionalFormatting sqref="B461:B464">
    <cfRule type="cellIs" dxfId="9135" priority="595" operator="lessThan">
      <formula>0</formula>
    </cfRule>
  </conditionalFormatting>
  <conditionalFormatting sqref="P553">
    <cfRule type="cellIs" dxfId="9134" priority="318" operator="lessThan">
      <formula>0</formula>
    </cfRule>
  </conditionalFormatting>
  <conditionalFormatting sqref="B512">
    <cfRule type="cellIs" dxfId="9133" priority="592" operator="lessThan">
      <formula>0</formula>
    </cfRule>
  </conditionalFormatting>
  <conditionalFormatting sqref="C512">
    <cfRule type="cellIs" dxfId="9132" priority="589" operator="lessThan">
      <formula>0</formula>
    </cfRule>
  </conditionalFormatting>
  <conditionalFormatting sqref="P561">
    <cfRule type="cellIs" dxfId="9131" priority="315" operator="lessThan">
      <formula>0</formula>
    </cfRule>
  </conditionalFormatting>
  <conditionalFormatting sqref="P590">
    <cfRule type="cellIs" dxfId="9130" priority="312" operator="lessThan">
      <formula>0</formula>
    </cfRule>
  </conditionalFormatting>
  <conditionalFormatting sqref="N365">
    <cfRule type="cellIs" dxfId="9129" priority="858" operator="lessThan">
      <formula>0</formula>
    </cfRule>
  </conditionalFormatting>
  <conditionalFormatting sqref="N371">
    <cfRule type="cellIs" dxfId="9128" priority="857" operator="lessThan">
      <formula>0</formula>
    </cfRule>
  </conditionalFormatting>
  <conditionalFormatting sqref="N377">
    <cfRule type="cellIs" dxfId="9127" priority="856" operator="lessThan">
      <formula>0</formula>
    </cfRule>
  </conditionalFormatting>
  <conditionalFormatting sqref="N359">
    <cfRule type="cellIs" dxfId="9126" priority="855" operator="lessThan">
      <formula>0</formula>
    </cfRule>
  </conditionalFormatting>
  <conditionalFormatting sqref="B376">
    <cfRule type="cellIs" dxfId="9125" priority="839" operator="lessThan">
      <formula>0</formula>
    </cfRule>
  </conditionalFormatting>
  <conditionalFormatting sqref="B588">
    <cfRule type="cellIs" dxfId="9124" priority="849" operator="lessThan">
      <formula>0</formula>
    </cfRule>
  </conditionalFormatting>
  <conditionalFormatting sqref="B371:B372">
    <cfRule type="cellIs" dxfId="9123" priority="844" operator="lessThan">
      <formula>0</formula>
    </cfRule>
  </conditionalFormatting>
  <conditionalFormatting sqref="B377:B378">
    <cfRule type="cellIs" dxfId="9122" priority="841" operator="lessThan">
      <formula>0</formula>
    </cfRule>
  </conditionalFormatting>
  <conditionalFormatting sqref="C351:M354">
    <cfRule type="cellIs" dxfId="9121" priority="854" operator="lessThan">
      <formula>0</formula>
    </cfRule>
  </conditionalFormatting>
  <conditionalFormatting sqref="B428">
    <cfRule type="cellIs" dxfId="9120" priority="853" operator="lessThan">
      <formula>0</formula>
    </cfRule>
  </conditionalFormatting>
  <conditionalFormatting sqref="B428">
    <cfRule type="cellIs" dxfId="9119" priority="852" operator="lessThan">
      <formula>0</formula>
    </cfRule>
  </conditionalFormatting>
  <conditionalFormatting sqref="B391 B397 B381:B385 B375:B379 B369:B373 B363:B367 B357:B361 B351:B355">
    <cfRule type="cellIs" dxfId="9118" priority="851" operator="lessThan">
      <formula>0</formula>
    </cfRule>
  </conditionalFormatting>
  <conditionalFormatting sqref="B359:B360">
    <cfRule type="cellIs" dxfId="9117" priority="847" operator="lessThan">
      <formula>0</formula>
    </cfRule>
  </conditionalFormatting>
  <conditionalFormatting sqref="B357">
    <cfRule type="cellIs" dxfId="9116" priority="846" operator="lessThan">
      <formula>0</formula>
    </cfRule>
  </conditionalFormatting>
  <conditionalFormatting sqref="B585:B587">
    <cfRule type="cellIs" dxfId="9115" priority="850" operator="lessThan">
      <formula>0</formula>
    </cfRule>
  </conditionalFormatting>
  <conditionalFormatting sqref="B584">
    <cfRule type="cellIs" dxfId="9114" priority="848" operator="lessThan">
      <formula>0</formula>
    </cfRule>
  </conditionalFormatting>
  <conditionalFormatting sqref="B397">
    <cfRule type="cellIs" dxfId="9113" priority="835" operator="lessThan">
      <formula>0</formula>
    </cfRule>
  </conditionalFormatting>
  <conditionalFormatting sqref="B358">
    <cfRule type="cellIs" dxfId="9112" priority="845" operator="lessThan">
      <formula>0</formula>
    </cfRule>
  </conditionalFormatting>
  <conditionalFormatting sqref="B369">
    <cfRule type="cellIs" dxfId="9111" priority="843" operator="lessThan">
      <formula>0</formula>
    </cfRule>
  </conditionalFormatting>
  <conditionalFormatting sqref="B370">
    <cfRule type="cellIs" dxfId="9110" priority="842" operator="lessThan">
      <formula>0</formula>
    </cfRule>
  </conditionalFormatting>
  <conditionalFormatting sqref="B375">
    <cfRule type="cellIs" dxfId="9109" priority="840" operator="lessThan">
      <formula>0</formula>
    </cfRule>
  </conditionalFormatting>
  <conditionalFormatting sqref="B383:B384">
    <cfRule type="cellIs" dxfId="9108" priority="838" operator="lessThan">
      <formula>0</formula>
    </cfRule>
  </conditionalFormatting>
  <conditionalFormatting sqref="B381">
    <cfRule type="cellIs" dxfId="9107" priority="837" operator="lessThan">
      <formula>0</formula>
    </cfRule>
  </conditionalFormatting>
  <conditionalFormatting sqref="B382">
    <cfRule type="cellIs" dxfId="9106" priority="836" operator="lessThan">
      <formula>0</formula>
    </cfRule>
  </conditionalFormatting>
  <conditionalFormatting sqref="B391">
    <cfRule type="cellIs" dxfId="9105" priority="834" operator="lessThan">
      <formula>0</formula>
    </cfRule>
  </conditionalFormatting>
  <conditionalFormatting sqref="B385">
    <cfRule type="cellIs" dxfId="9104" priority="833" operator="lessThan">
      <formula>0</formula>
    </cfRule>
  </conditionalFormatting>
  <conditionalFormatting sqref="B379">
    <cfRule type="cellIs" dxfId="9103" priority="832" operator="lessThan">
      <formula>0</formula>
    </cfRule>
  </conditionalFormatting>
  <conditionalFormatting sqref="B373">
    <cfRule type="cellIs" dxfId="9102" priority="831" operator="lessThan">
      <formula>0</formula>
    </cfRule>
  </conditionalFormatting>
  <conditionalFormatting sqref="B361">
    <cfRule type="cellIs" dxfId="9101" priority="830" operator="lessThan">
      <formula>0</formula>
    </cfRule>
  </conditionalFormatting>
  <conditionalFormatting sqref="B621:B624">
    <cfRule type="cellIs" dxfId="9100" priority="825" operator="lessThan">
      <formula>0</formula>
    </cfRule>
  </conditionalFormatting>
  <conditionalFormatting sqref="B616:B619">
    <cfRule type="cellIs" dxfId="9099" priority="828" operator="lessThan">
      <formula>0</formula>
    </cfRule>
  </conditionalFormatting>
  <conditionalFormatting sqref="B617">
    <cfRule type="cellIs" dxfId="9098" priority="827" operator="lessThan">
      <formula>0</formula>
    </cfRule>
  </conditionalFormatting>
  <conditionalFormatting sqref="B618:B619">
    <cfRule type="cellIs" dxfId="9097" priority="829" operator="lessThan">
      <formula>0</formula>
    </cfRule>
  </conditionalFormatting>
  <conditionalFormatting sqref="B628:B629">
    <cfRule type="cellIs" dxfId="9096" priority="823" operator="lessThan">
      <formula>0</formula>
    </cfRule>
  </conditionalFormatting>
  <conditionalFormatting sqref="B622">
    <cfRule type="cellIs" dxfId="9095" priority="824" operator="lessThan">
      <formula>0</formula>
    </cfRule>
  </conditionalFormatting>
  <conditionalFormatting sqref="B623:B624">
    <cfRule type="cellIs" dxfId="9094" priority="826" operator="lessThan">
      <formula>0</formula>
    </cfRule>
  </conditionalFormatting>
  <conditionalFormatting sqref="B626:B629">
    <cfRule type="cellIs" dxfId="9093" priority="822" operator="lessThan">
      <formula>0</formula>
    </cfRule>
  </conditionalFormatting>
  <conditionalFormatting sqref="B627">
    <cfRule type="cellIs" dxfId="9092" priority="821" operator="lessThan">
      <formula>0</formula>
    </cfRule>
  </conditionalFormatting>
  <conditionalFormatting sqref="B365:B366">
    <cfRule type="cellIs" dxfId="9091" priority="816" operator="lessThan">
      <formula>0</formula>
    </cfRule>
  </conditionalFormatting>
  <conditionalFormatting sqref="B355">
    <cfRule type="cellIs" dxfId="9090" priority="817" operator="lessThan">
      <formula>0</formula>
    </cfRule>
  </conditionalFormatting>
  <conditionalFormatting sqref="B393:N393">
    <cfRule type="cellIs" dxfId="9089" priority="771" operator="lessThan">
      <formula>0</formula>
    </cfRule>
  </conditionalFormatting>
  <conditionalFormatting sqref="B387:N387">
    <cfRule type="cellIs" dxfId="9088" priority="782" operator="lessThan">
      <formula>0</formula>
    </cfRule>
  </conditionalFormatting>
  <conditionalFormatting sqref="B387:N387">
    <cfRule type="cellIs" dxfId="9087" priority="781" operator="lessThan">
      <formula>0</formula>
    </cfRule>
  </conditionalFormatting>
  <conditionalFormatting sqref="B353:B354">
    <cfRule type="cellIs" dxfId="9086" priority="820" operator="lessThan">
      <formula>0</formula>
    </cfRule>
  </conditionalFormatting>
  <conditionalFormatting sqref="B351">
    <cfRule type="cellIs" dxfId="9085" priority="819" operator="lessThan">
      <formula>0</formula>
    </cfRule>
  </conditionalFormatting>
  <conditionalFormatting sqref="B352">
    <cfRule type="cellIs" dxfId="9084" priority="818" operator="lessThan">
      <formula>0</formula>
    </cfRule>
  </conditionalFormatting>
  <conditionalFormatting sqref="B363">
    <cfRule type="cellIs" dxfId="9083" priority="815" operator="lessThan">
      <formula>0</formula>
    </cfRule>
  </conditionalFormatting>
  <conditionalFormatting sqref="B364">
    <cfRule type="cellIs" dxfId="9082" priority="814" operator="lessThan">
      <formula>0</formula>
    </cfRule>
  </conditionalFormatting>
  <conditionalFormatting sqref="B367">
    <cfRule type="cellIs" dxfId="9081" priority="813" operator="lessThan">
      <formula>0</formula>
    </cfRule>
  </conditionalFormatting>
  <conditionalFormatting sqref="B593:B596">
    <cfRule type="cellIs" dxfId="9080" priority="811" operator="lessThan">
      <formula>0</formula>
    </cfRule>
  </conditionalFormatting>
  <conditionalFormatting sqref="B594">
    <cfRule type="cellIs" dxfId="9079" priority="810" operator="lessThan">
      <formula>0</formula>
    </cfRule>
  </conditionalFormatting>
  <conditionalFormatting sqref="B595:B596">
    <cfRule type="cellIs" dxfId="9078" priority="812" operator="lessThan">
      <formula>0</formula>
    </cfRule>
  </conditionalFormatting>
  <conditionalFormatting sqref="B603">
    <cfRule type="cellIs" dxfId="9077" priority="805" operator="lessThan">
      <formula>0</formula>
    </cfRule>
  </conditionalFormatting>
  <conditionalFormatting sqref="B603">
    <cfRule type="cellIs" dxfId="9076" priority="806" operator="lessThan">
      <formula>0</formula>
    </cfRule>
  </conditionalFormatting>
  <conditionalFormatting sqref="B599:B602">
    <cfRule type="cellIs" dxfId="9075" priority="808" operator="lessThan">
      <formula>0</formula>
    </cfRule>
  </conditionalFormatting>
  <conditionalFormatting sqref="B600">
    <cfRule type="cellIs" dxfId="9074" priority="807" operator="lessThan">
      <formula>0</formula>
    </cfRule>
  </conditionalFormatting>
  <conditionalFormatting sqref="B601:B602">
    <cfRule type="cellIs" dxfId="9073" priority="809" operator="lessThan">
      <formula>0</formula>
    </cfRule>
  </conditionalFormatting>
  <conditionalFormatting sqref="N390">
    <cfRule type="cellIs" dxfId="9072" priority="776" operator="lessThan">
      <formula>0</formula>
    </cfRule>
  </conditionalFormatting>
  <conditionalFormatting sqref="B393:N393">
    <cfRule type="cellIs" dxfId="9071" priority="774" operator="lessThan">
      <formula>0</formula>
    </cfRule>
  </conditionalFormatting>
  <conditionalFormatting sqref="B571:B573">
    <cfRule type="cellIs" dxfId="9070" priority="804" operator="lessThan">
      <formula>0</formula>
    </cfRule>
  </conditionalFormatting>
  <conditionalFormatting sqref="B574">
    <cfRule type="cellIs" dxfId="9069" priority="803" operator="lessThan">
      <formula>0</formula>
    </cfRule>
  </conditionalFormatting>
  <conditionalFormatting sqref="B570">
    <cfRule type="cellIs" dxfId="9068" priority="802" operator="lessThan">
      <formula>0</formula>
    </cfRule>
  </conditionalFormatting>
  <conditionalFormatting sqref="B607:B608">
    <cfRule type="cellIs" dxfId="9067" priority="801" operator="lessThan">
      <formula>0</formula>
    </cfRule>
  </conditionalFormatting>
  <conditionalFormatting sqref="B605:B608">
    <cfRule type="cellIs" dxfId="9066" priority="800" operator="lessThan">
      <formula>0</formula>
    </cfRule>
  </conditionalFormatting>
  <conditionalFormatting sqref="B589">
    <cfRule type="cellIs" dxfId="9065" priority="526" operator="lessThan">
      <formula>0</formula>
    </cfRule>
  </conditionalFormatting>
  <conditionalFormatting sqref="B613:B614">
    <cfRule type="cellIs" dxfId="9064" priority="798" operator="lessThan">
      <formula>0</formula>
    </cfRule>
  </conditionalFormatting>
  <conditionalFormatting sqref="B606">
    <cfRule type="cellIs" dxfId="9063" priority="799" operator="lessThan">
      <formula>0</formula>
    </cfRule>
  </conditionalFormatting>
  <conditionalFormatting sqref="B611:B614">
    <cfRule type="cellIs" dxfId="9062" priority="797" operator="lessThan">
      <formula>0</formula>
    </cfRule>
  </conditionalFormatting>
  <conditionalFormatting sqref="O616:O619">
    <cfRule type="cellIs" dxfId="9061" priority="274" operator="lessThan">
      <formula>0</formula>
    </cfRule>
  </conditionalFormatting>
  <conditionalFormatting sqref="O599 O601:O602">
    <cfRule type="cellIs" dxfId="9060" priority="276" operator="lessThan">
      <formula>0</formula>
    </cfRule>
  </conditionalFormatting>
  <conditionalFormatting sqref="B612">
    <cfRule type="cellIs" dxfId="9059" priority="796" operator="lessThan">
      <formula>0</formula>
    </cfRule>
  </conditionalFormatting>
  <conditionalFormatting sqref="D589">
    <cfRule type="cellIs" dxfId="9058" priority="520" operator="lessThan">
      <formula>0</formula>
    </cfRule>
  </conditionalFormatting>
  <conditionalFormatting sqref="O605:O607">
    <cfRule type="cellIs" dxfId="9057" priority="268" operator="lessThan">
      <formula>0</formula>
    </cfRule>
  </conditionalFormatting>
  <conditionalFormatting sqref="O626:O629">
    <cfRule type="cellIs" dxfId="9056" priority="270" operator="lessThan">
      <formula>0</formula>
    </cfRule>
  </conditionalFormatting>
  <conditionalFormatting sqref="B650 B655:B657 B663 B665:B668 B642:B645 B670">
    <cfRule type="cellIs" dxfId="9055" priority="795" operator="lessThan">
      <formula>0</formula>
    </cfRule>
  </conditionalFormatting>
  <conditionalFormatting sqref="N378">
    <cfRule type="cellIs" dxfId="9054" priority="786" operator="lessThan">
      <formula>0</formula>
    </cfRule>
  </conditionalFormatting>
  <conditionalFormatting sqref="N372">
    <cfRule type="cellIs" dxfId="9053" priority="787" operator="lessThan">
      <formula>0</formula>
    </cfRule>
  </conditionalFormatting>
  <conditionalFormatting sqref="B387:N387">
    <cfRule type="cellIs" dxfId="9052" priority="784" operator="lessThan">
      <formula>0</formula>
    </cfRule>
  </conditionalFormatting>
  <conditionalFormatting sqref="N384">
    <cfRule type="cellIs" dxfId="9051" priority="785" operator="lessThan">
      <formula>0</formula>
    </cfRule>
  </conditionalFormatting>
  <conditionalFormatting sqref="B387:N387">
    <cfRule type="cellIs" dxfId="9050" priority="783" operator="lessThan">
      <formula>0</formula>
    </cfRule>
  </conditionalFormatting>
  <conditionalFormatting sqref="B387:N387">
    <cfRule type="cellIs" dxfId="9049" priority="780" operator="lessThan">
      <formula>0</formula>
    </cfRule>
  </conditionalFormatting>
  <conditionalFormatting sqref="B652">
    <cfRule type="cellIs" dxfId="9048" priority="794" operator="lessThan">
      <formula>0</formula>
    </cfRule>
  </conditionalFormatting>
  <conditionalFormatting sqref="B653">
    <cfRule type="cellIs" dxfId="9047" priority="793" operator="lessThan">
      <formula>0</formula>
    </cfRule>
  </conditionalFormatting>
  <conditionalFormatting sqref="B658">
    <cfRule type="cellIs" dxfId="9046" priority="792" operator="lessThan">
      <formula>0</formula>
    </cfRule>
  </conditionalFormatting>
  <conditionalFormatting sqref="O365">
    <cfRule type="cellIs" dxfId="9045" priority="262" operator="lessThan">
      <formula>0</formula>
    </cfRule>
  </conditionalFormatting>
  <conditionalFormatting sqref="O371">
    <cfRule type="cellIs" dxfId="9044" priority="261" operator="lessThan">
      <formula>0</formula>
    </cfRule>
  </conditionalFormatting>
  <conditionalFormatting sqref="G589">
    <cfRule type="cellIs" dxfId="9043" priority="511" operator="lessThan">
      <formula>0</formula>
    </cfRule>
  </conditionalFormatting>
  <conditionalFormatting sqref="O359">
    <cfRule type="cellIs" dxfId="9042" priority="259" operator="lessThan">
      <formula>0</formula>
    </cfRule>
  </conditionalFormatting>
  <conditionalFormatting sqref="O360">
    <cfRule type="cellIs" dxfId="9041" priority="258" operator="lessThan">
      <formula>0</formula>
    </cfRule>
  </conditionalFormatting>
  <conditionalFormatting sqref="H589">
    <cfRule type="cellIs" dxfId="9040" priority="508" operator="lessThan">
      <formula>0</formula>
    </cfRule>
  </conditionalFormatting>
  <conditionalFormatting sqref="B351:B354">
    <cfRule type="cellIs" dxfId="9039" priority="790" operator="lessThan">
      <formula>0</formula>
    </cfRule>
  </conditionalFormatting>
  <conditionalFormatting sqref="N360">
    <cfRule type="cellIs" dxfId="9038" priority="789" operator="lessThan">
      <formula>0</formula>
    </cfRule>
  </conditionalFormatting>
  <conditionalFormatting sqref="N366">
    <cfRule type="cellIs" dxfId="9037" priority="788" operator="lessThan">
      <formula>0</formula>
    </cfRule>
  </conditionalFormatting>
  <conditionalFormatting sqref="B387:N387">
    <cfRule type="cellIs" dxfId="9036" priority="779" operator="lessThan">
      <formula>0</formula>
    </cfRule>
  </conditionalFormatting>
  <conditionalFormatting sqref="B387:N387">
    <cfRule type="cellIs" dxfId="9035" priority="778" operator="lessThan">
      <formula>0</formula>
    </cfRule>
  </conditionalFormatting>
  <conditionalFormatting sqref="B387:N387">
    <cfRule type="cellIs" dxfId="9034" priority="777" operator="lessThan">
      <formula>0</formula>
    </cfRule>
  </conditionalFormatting>
  <conditionalFormatting sqref="B393:N393">
    <cfRule type="cellIs" dxfId="9033" priority="772" operator="lessThan">
      <formula>0</formula>
    </cfRule>
  </conditionalFormatting>
  <conditionalFormatting sqref="B393:N393">
    <cfRule type="cellIs" dxfId="9032" priority="775" operator="lessThan">
      <formula>0</formula>
    </cfRule>
  </conditionalFormatting>
  <conditionalFormatting sqref="B393:N393">
    <cfRule type="cellIs" dxfId="9031" priority="770" operator="lessThan">
      <formula>0</formula>
    </cfRule>
  </conditionalFormatting>
  <conditionalFormatting sqref="B393:N393">
    <cfRule type="cellIs" dxfId="9030" priority="773" operator="lessThan">
      <formula>0</formula>
    </cfRule>
  </conditionalFormatting>
  <conditionalFormatting sqref="B393:N393">
    <cfRule type="cellIs" dxfId="9029" priority="768" operator="lessThan">
      <formula>0</formula>
    </cfRule>
  </conditionalFormatting>
  <conditionalFormatting sqref="B393:N393">
    <cfRule type="cellIs" dxfId="9028" priority="769" operator="lessThan">
      <formula>0</formula>
    </cfRule>
  </conditionalFormatting>
  <conditionalFormatting sqref="B399:N399">
    <cfRule type="cellIs" dxfId="9027" priority="766" operator="lessThan">
      <formula>0</formula>
    </cfRule>
  </conditionalFormatting>
  <conditionalFormatting sqref="N396">
    <cfRule type="cellIs" dxfId="9026" priority="767" operator="lessThan">
      <formula>0</formula>
    </cfRule>
  </conditionalFormatting>
  <conditionalFormatting sqref="B399:N399">
    <cfRule type="cellIs" dxfId="9025" priority="765" operator="lessThan">
      <formula>0</formula>
    </cfRule>
  </conditionalFormatting>
  <conditionalFormatting sqref="B399:N399">
    <cfRule type="cellIs" dxfId="9024" priority="764" operator="lessThan">
      <formula>0</formula>
    </cfRule>
  </conditionalFormatting>
  <conditionalFormatting sqref="B399:N399">
    <cfRule type="cellIs" dxfId="9023" priority="763" operator="lessThan">
      <formula>0</formula>
    </cfRule>
  </conditionalFormatting>
  <conditionalFormatting sqref="B399:N399">
    <cfRule type="cellIs" dxfId="9022" priority="762" operator="lessThan">
      <formula>0</formula>
    </cfRule>
  </conditionalFormatting>
  <conditionalFormatting sqref="B399:N399">
    <cfRule type="cellIs" dxfId="9021" priority="761" operator="lessThan">
      <formula>0</formula>
    </cfRule>
  </conditionalFormatting>
  <conditionalFormatting sqref="B399:N399">
    <cfRule type="cellIs" dxfId="9020" priority="760" operator="lessThan">
      <formula>0</formula>
    </cfRule>
  </conditionalFormatting>
  <conditionalFormatting sqref="B399:N399">
    <cfRule type="cellIs" dxfId="9019" priority="759" operator="lessThan">
      <formula>0</formula>
    </cfRule>
  </conditionalFormatting>
  <conditionalFormatting sqref="N402">
    <cfRule type="cellIs" dxfId="9018" priority="758" operator="lessThan">
      <formula>0</formula>
    </cfRule>
  </conditionalFormatting>
  <conditionalFormatting sqref="N355">
    <cfRule type="cellIs" dxfId="9017" priority="757" operator="lessThan">
      <formula>0</formula>
    </cfRule>
  </conditionalFormatting>
  <conditionalFormatting sqref="N361">
    <cfRule type="cellIs" dxfId="9016" priority="756" operator="lessThan">
      <formula>0</formula>
    </cfRule>
  </conditionalFormatting>
  <conditionalFormatting sqref="N361">
    <cfRule type="cellIs" dxfId="9015" priority="755" operator="lessThan">
      <formula>0</formula>
    </cfRule>
  </conditionalFormatting>
  <conditionalFormatting sqref="N367">
    <cfRule type="cellIs" dxfId="9014" priority="754" operator="lessThan">
      <formula>0</formula>
    </cfRule>
  </conditionalFormatting>
  <conditionalFormatting sqref="N367">
    <cfRule type="cellIs" dxfId="9013" priority="753" operator="lessThan">
      <formula>0</formula>
    </cfRule>
  </conditionalFormatting>
  <conditionalFormatting sqref="N373">
    <cfRule type="cellIs" dxfId="9012" priority="752" operator="lessThan">
      <formula>0</formula>
    </cfRule>
  </conditionalFormatting>
  <conditionalFormatting sqref="N373">
    <cfRule type="cellIs" dxfId="9011" priority="751" operator="lessThan">
      <formula>0</formula>
    </cfRule>
  </conditionalFormatting>
  <conditionalFormatting sqref="N379">
    <cfRule type="cellIs" dxfId="9010" priority="750" operator="lessThan">
      <formula>0</formula>
    </cfRule>
  </conditionalFormatting>
  <conditionalFormatting sqref="N379">
    <cfRule type="cellIs" dxfId="9009" priority="749" operator="lessThan">
      <formula>0</formula>
    </cfRule>
  </conditionalFormatting>
  <conditionalFormatting sqref="N385">
    <cfRule type="cellIs" dxfId="9008" priority="748" operator="lessThan">
      <formula>0</formula>
    </cfRule>
  </conditionalFormatting>
  <conditionalFormatting sqref="N385">
    <cfRule type="cellIs" dxfId="9007" priority="747" operator="lessThan">
      <formula>0</formula>
    </cfRule>
  </conditionalFormatting>
  <conditionalFormatting sqref="N391">
    <cfRule type="cellIs" dxfId="9006" priority="746" operator="lessThan">
      <formula>0</formula>
    </cfRule>
  </conditionalFormatting>
  <conditionalFormatting sqref="N391">
    <cfRule type="cellIs" dxfId="9005" priority="745" operator="lessThan">
      <formula>0</formula>
    </cfRule>
  </conditionalFormatting>
  <conditionalFormatting sqref="N397">
    <cfRule type="cellIs" dxfId="9004" priority="744" operator="lessThan">
      <formula>0</formula>
    </cfRule>
  </conditionalFormatting>
  <conditionalFormatting sqref="N397">
    <cfRule type="cellIs" dxfId="9003" priority="743" operator="lessThan">
      <formula>0</formula>
    </cfRule>
  </conditionalFormatting>
  <conditionalFormatting sqref="C409:M409">
    <cfRule type="cellIs" dxfId="9002" priority="742" operator="lessThan">
      <formula>0</formula>
    </cfRule>
  </conditionalFormatting>
  <conditionalFormatting sqref="C409:M409">
    <cfRule type="cellIs" dxfId="9001" priority="741" operator="lessThan">
      <formula>0</formula>
    </cfRule>
  </conditionalFormatting>
  <conditionalFormatting sqref="H409">
    <cfRule type="cellIs" dxfId="9000" priority="740" operator="lessThan">
      <formula>0</formula>
    </cfRule>
  </conditionalFormatting>
  <conditionalFormatting sqref="B409">
    <cfRule type="cellIs" dxfId="8999" priority="739" operator="lessThan">
      <formula>0</formula>
    </cfRule>
  </conditionalFormatting>
  <conditionalFormatting sqref="B409">
    <cfRule type="cellIs" dxfId="8998" priority="738" operator="lessThan">
      <formula>0</formula>
    </cfRule>
  </conditionalFormatting>
  <conditionalFormatting sqref="B405:N405">
    <cfRule type="cellIs" dxfId="8997" priority="737" operator="lessThan">
      <formula>0</formula>
    </cfRule>
  </conditionalFormatting>
  <conditionalFormatting sqref="B405:N405">
    <cfRule type="cellIs" dxfId="8996" priority="736" operator="lessThan">
      <formula>0</formula>
    </cfRule>
  </conditionalFormatting>
  <conditionalFormatting sqref="B405:N405">
    <cfRule type="cellIs" dxfId="8995" priority="735" operator="lessThan">
      <formula>0</formula>
    </cfRule>
  </conditionalFormatting>
  <conditionalFormatting sqref="B405:N405">
    <cfRule type="cellIs" dxfId="8994" priority="734" operator="lessThan">
      <formula>0</formula>
    </cfRule>
  </conditionalFormatting>
  <conditionalFormatting sqref="B405:N405">
    <cfRule type="cellIs" dxfId="8993" priority="733" operator="lessThan">
      <formula>0</formula>
    </cfRule>
  </conditionalFormatting>
  <conditionalFormatting sqref="B405:N405">
    <cfRule type="cellIs" dxfId="8992" priority="732" operator="lessThan">
      <formula>0</formula>
    </cfRule>
  </conditionalFormatting>
  <conditionalFormatting sqref="B405:N405">
    <cfRule type="cellIs" dxfId="8991" priority="731" operator="lessThan">
      <formula>0</formula>
    </cfRule>
  </conditionalFormatting>
  <conditionalFormatting sqref="B405:N405">
    <cfRule type="cellIs" dxfId="8990" priority="730" operator="lessThan">
      <formula>0</formula>
    </cfRule>
  </conditionalFormatting>
  <conditionalFormatting sqref="N408">
    <cfRule type="cellIs" dxfId="8989" priority="729" operator="lessThan">
      <formula>0</formula>
    </cfRule>
  </conditionalFormatting>
  <conditionalFormatting sqref="N409">
    <cfRule type="cellIs" dxfId="8988" priority="728" operator="lessThan">
      <formula>0</formula>
    </cfRule>
  </conditionalFormatting>
  <conditionalFormatting sqref="N409">
    <cfRule type="cellIs" dxfId="8987" priority="727" operator="lessThan">
      <formula>0</formula>
    </cfRule>
  </conditionalFormatting>
  <conditionalFormatting sqref="C415:M415">
    <cfRule type="cellIs" dxfId="8986" priority="726" operator="lessThan">
      <formula>0</formula>
    </cfRule>
  </conditionalFormatting>
  <conditionalFormatting sqref="C415:M415">
    <cfRule type="cellIs" dxfId="8985" priority="725" operator="lessThan">
      <formula>0</formula>
    </cfRule>
  </conditionalFormatting>
  <conditionalFormatting sqref="H415">
    <cfRule type="cellIs" dxfId="8984" priority="724" operator="lessThan">
      <formula>0</formula>
    </cfRule>
  </conditionalFormatting>
  <conditionalFormatting sqref="B415">
    <cfRule type="cellIs" dxfId="8983" priority="723" operator="lessThan">
      <formula>0</formula>
    </cfRule>
  </conditionalFormatting>
  <conditionalFormatting sqref="B415">
    <cfRule type="cellIs" dxfId="8982" priority="722" operator="lessThan">
      <formula>0</formula>
    </cfRule>
  </conditionalFormatting>
  <conditionalFormatting sqref="B411:N411">
    <cfRule type="cellIs" dxfId="8981" priority="721" operator="lessThan">
      <formula>0</formula>
    </cfRule>
  </conditionalFormatting>
  <conditionalFormatting sqref="B411:N411">
    <cfRule type="cellIs" dxfId="8980" priority="720" operator="lessThan">
      <formula>0</formula>
    </cfRule>
  </conditionalFormatting>
  <conditionalFormatting sqref="B411:N411">
    <cfRule type="cellIs" dxfId="8979" priority="719" operator="lessThan">
      <formula>0</formula>
    </cfRule>
  </conditionalFormatting>
  <conditionalFormatting sqref="B411:N411">
    <cfRule type="cellIs" dxfId="8978" priority="718" operator="lessThan">
      <formula>0</formula>
    </cfRule>
  </conditionalFormatting>
  <conditionalFormatting sqref="B411:N411">
    <cfRule type="cellIs" dxfId="8977" priority="717" operator="lessThan">
      <formula>0</formula>
    </cfRule>
  </conditionalFormatting>
  <conditionalFormatting sqref="B411:N411">
    <cfRule type="cellIs" dxfId="8976" priority="716" operator="lessThan">
      <formula>0</formula>
    </cfRule>
  </conditionalFormatting>
  <conditionalFormatting sqref="B411:N411">
    <cfRule type="cellIs" dxfId="8975" priority="715" operator="lessThan">
      <formula>0</formula>
    </cfRule>
  </conditionalFormatting>
  <conditionalFormatting sqref="B411:N411">
    <cfRule type="cellIs" dxfId="8974" priority="714" operator="lessThan">
      <formula>0</formula>
    </cfRule>
  </conditionalFormatting>
  <conditionalFormatting sqref="N414">
    <cfRule type="cellIs" dxfId="8973" priority="713" operator="lessThan">
      <formula>0</formula>
    </cfRule>
  </conditionalFormatting>
  <conditionalFormatting sqref="N415">
    <cfRule type="cellIs" dxfId="8972" priority="712" operator="lessThan">
      <formula>0</formula>
    </cfRule>
  </conditionalFormatting>
  <conditionalFormatting sqref="N415">
    <cfRule type="cellIs" dxfId="8971" priority="711" operator="lessThan">
      <formula>0</formula>
    </cfRule>
  </conditionalFormatting>
  <conditionalFormatting sqref="C421:M421">
    <cfRule type="cellIs" dxfId="8970" priority="710" operator="lessThan">
      <formula>0</formula>
    </cfRule>
  </conditionalFormatting>
  <conditionalFormatting sqref="C421:M421">
    <cfRule type="cellIs" dxfId="8969" priority="709" operator="lessThan">
      <formula>0</formula>
    </cfRule>
  </conditionalFormatting>
  <conditionalFormatting sqref="H421">
    <cfRule type="cellIs" dxfId="8968" priority="708" operator="lessThan">
      <formula>0</formula>
    </cfRule>
  </conditionalFormatting>
  <conditionalFormatting sqref="B421">
    <cfRule type="cellIs" dxfId="8967" priority="707" operator="lessThan">
      <formula>0</formula>
    </cfRule>
  </conditionalFormatting>
  <conditionalFormatting sqref="B421">
    <cfRule type="cellIs" dxfId="8966" priority="706" operator="lessThan">
      <formula>0</formula>
    </cfRule>
  </conditionalFormatting>
  <conditionalFormatting sqref="B417:N417">
    <cfRule type="cellIs" dxfId="8965" priority="705" operator="lessThan">
      <formula>0</formula>
    </cfRule>
  </conditionalFormatting>
  <conditionalFormatting sqref="B417:N417">
    <cfRule type="cellIs" dxfId="8964" priority="704" operator="lessThan">
      <formula>0</formula>
    </cfRule>
  </conditionalFormatting>
  <conditionalFormatting sqref="B417:N417">
    <cfRule type="cellIs" dxfId="8963" priority="703" operator="lessThan">
      <formula>0</formula>
    </cfRule>
  </conditionalFormatting>
  <conditionalFormatting sqref="B417:N417">
    <cfRule type="cellIs" dxfId="8962" priority="702" operator="lessThan">
      <formula>0</formula>
    </cfRule>
  </conditionalFormatting>
  <conditionalFormatting sqref="B417:N417">
    <cfRule type="cellIs" dxfId="8961" priority="701" operator="lessThan">
      <formula>0</formula>
    </cfRule>
  </conditionalFormatting>
  <conditionalFormatting sqref="B417:N417">
    <cfRule type="cellIs" dxfId="8960" priority="700" operator="lessThan">
      <formula>0</formula>
    </cfRule>
  </conditionalFormatting>
  <conditionalFormatting sqref="B417:N417">
    <cfRule type="cellIs" dxfId="8959" priority="699" operator="lessThan">
      <formula>0</formula>
    </cfRule>
  </conditionalFormatting>
  <conditionalFormatting sqref="B417:N417">
    <cfRule type="cellIs" dxfId="8958" priority="698" operator="lessThan">
      <formula>0</formula>
    </cfRule>
  </conditionalFormatting>
  <conditionalFormatting sqref="N420">
    <cfRule type="cellIs" dxfId="8957" priority="697" operator="lessThan">
      <formula>0</formula>
    </cfRule>
  </conditionalFormatting>
  <conditionalFormatting sqref="N421">
    <cfRule type="cellIs" dxfId="8956" priority="696" operator="lessThan">
      <formula>0</formula>
    </cfRule>
  </conditionalFormatting>
  <conditionalFormatting sqref="N421">
    <cfRule type="cellIs" dxfId="8955" priority="695" operator="lessThan">
      <formula>0</formula>
    </cfRule>
  </conditionalFormatting>
  <conditionalFormatting sqref="C427:M427">
    <cfRule type="cellIs" dxfId="8954" priority="694" operator="lessThan">
      <formula>0</formula>
    </cfRule>
  </conditionalFormatting>
  <conditionalFormatting sqref="C427:M427">
    <cfRule type="cellIs" dxfId="8953" priority="693" operator="lessThan">
      <formula>0</formula>
    </cfRule>
  </conditionalFormatting>
  <conditionalFormatting sqref="H427">
    <cfRule type="cellIs" dxfId="8952" priority="692" operator="lessThan">
      <formula>0</formula>
    </cfRule>
  </conditionalFormatting>
  <conditionalFormatting sqref="B427">
    <cfRule type="cellIs" dxfId="8951" priority="691" operator="lessThan">
      <formula>0</formula>
    </cfRule>
  </conditionalFormatting>
  <conditionalFormatting sqref="B427">
    <cfRule type="cellIs" dxfId="8950" priority="690" operator="lessThan">
      <formula>0</formula>
    </cfRule>
  </conditionalFormatting>
  <conditionalFormatting sqref="B423:N423">
    <cfRule type="cellIs" dxfId="8949" priority="689" operator="lessThan">
      <formula>0</formula>
    </cfRule>
  </conditionalFormatting>
  <conditionalFormatting sqref="B423:N423">
    <cfRule type="cellIs" dxfId="8948" priority="688" operator="lessThan">
      <formula>0</formula>
    </cfRule>
  </conditionalFormatting>
  <conditionalFormatting sqref="B423:N423">
    <cfRule type="cellIs" dxfId="8947" priority="687" operator="lessThan">
      <formula>0</formula>
    </cfRule>
  </conditionalFormatting>
  <conditionalFormatting sqref="B423:N423">
    <cfRule type="cellIs" dxfId="8946" priority="686" operator="lessThan">
      <formula>0</formula>
    </cfRule>
  </conditionalFormatting>
  <conditionalFormatting sqref="B423:N423">
    <cfRule type="cellIs" dxfId="8945" priority="685" operator="lessThan">
      <formula>0</formula>
    </cfRule>
  </conditionalFormatting>
  <conditionalFormatting sqref="B423:N423">
    <cfRule type="cellIs" dxfId="8944" priority="684" operator="lessThan">
      <formula>0</formula>
    </cfRule>
  </conditionalFormatting>
  <conditionalFormatting sqref="B423:N423">
    <cfRule type="cellIs" dxfId="8943" priority="683" operator="lessThan">
      <formula>0</formula>
    </cfRule>
  </conditionalFormatting>
  <conditionalFormatting sqref="B423:N423">
    <cfRule type="cellIs" dxfId="8942" priority="682" operator="lessThan">
      <formula>0</formula>
    </cfRule>
  </conditionalFormatting>
  <conditionalFormatting sqref="N426">
    <cfRule type="cellIs" dxfId="8941" priority="681" operator="lessThan">
      <formula>0</formula>
    </cfRule>
  </conditionalFormatting>
  <conditionalFormatting sqref="C537:N537">
    <cfRule type="cellIs" dxfId="8940" priority="401" operator="lessThan">
      <formula>0</formula>
    </cfRule>
  </conditionalFormatting>
  <conditionalFormatting sqref="C568:N568">
    <cfRule type="cellIs" dxfId="8939" priority="398" operator="lessThan">
      <formula>0</formula>
    </cfRule>
  </conditionalFormatting>
  <conditionalFormatting sqref="I552:N552">
    <cfRule type="cellIs" dxfId="8938" priority="395" operator="lessThan">
      <formula>0</formula>
    </cfRule>
  </conditionalFormatting>
  <conditionalFormatting sqref="I560:N560">
    <cfRule type="cellIs" dxfId="8937" priority="392" operator="lessThan">
      <formula>0</formula>
    </cfRule>
  </conditionalFormatting>
  <conditionalFormatting sqref="B429:N429">
    <cfRule type="cellIs" dxfId="8936" priority="669" operator="lessThan">
      <formula>0</formula>
    </cfRule>
  </conditionalFormatting>
  <conditionalFormatting sqref="B429:N429">
    <cfRule type="cellIs" dxfId="8935" priority="668" operator="lessThan">
      <formula>0</formula>
    </cfRule>
  </conditionalFormatting>
  <conditionalFormatting sqref="B429:N429">
    <cfRule type="cellIs" dxfId="8934" priority="667" operator="lessThan">
      <formula>0</formula>
    </cfRule>
  </conditionalFormatting>
  <conditionalFormatting sqref="B429:N429">
    <cfRule type="cellIs" dxfId="8933" priority="666" operator="lessThan">
      <formula>0</formula>
    </cfRule>
  </conditionalFormatting>
  <conditionalFormatting sqref="N432">
    <cfRule type="cellIs" dxfId="8932" priority="665" operator="lessThan">
      <formula>0</formula>
    </cfRule>
  </conditionalFormatting>
  <conditionalFormatting sqref="C439:M439">
    <cfRule type="cellIs" dxfId="8931" priority="664" operator="lessThan">
      <formula>0</formula>
    </cfRule>
  </conditionalFormatting>
  <conditionalFormatting sqref="C439:M439">
    <cfRule type="cellIs" dxfId="8930" priority="663" operator="lessThan">
      <formula>0</formula>
    </cfRule>
  </conditionalFormatting>
  <conditionalFormatting sqref="H439">
    <cfRule type="cellIs" dxfId="8929" priority="662" operator="lessThan">
      <formula>0</formula>
    </cfRule>
  </conditionalFormatting>
  <conditionalFormatting sqref="B439">
    <cfRule type="cellIs" dxfId="8928" priority="661" operator="lessThan">
      <formula>0</formula>
    </cfRule>
  </conditionalFormatting>
  <conditionalFormatting sqref="B439">
    <cfRule type="cellIs" dxfId="8927" priority="660" operator="lessThan">
      <formula>0</formula>
    </cfRule>
  </conditionalFormatting>
  <conditionalFormatting sqref="B435:N435">
    <cfRule type="cellIs" dxfId="8926" priority="659" operator="lessThan">
      <formula>0</formula>
    </cfRule>
  </conditionalFormatting>
  <conditionalFormatting sqref="B435:N435">
    <cfRule type="cellIs" dxfId="8925" priority="658" operator="lessThan">
      <formula>0</formula>
    </cfRule>
  </conditionalFormatting>
  <conditionalFormatting sqref="C642:N645">
    <cfRule type="cellIs" dxfId="8924" priority="377" operator="lessThan">
      <formula>0</formula>
    </cfRule>
  </conditionalFormatting>
  <conditionalFormatting sqref="C597:N597">
    <cfRule type="cellIs" dxfId="8923" priority="376" operator="lessThan">
      <formula>0</formula>
    </cfRule>
  </conditionalFormatting>
  <conditionalFormatting sqref="C603:N603">
    <cfRule type="cellIs" dxfId="8922" priority="373" operator="lessThan">
      <formula>0</formula>
    </cfRule>
  </conditionalFormatting>
  <conditionalFormatting sqref="C603:N603">
    <cfRule type="cellIs" dxfId="8921" priority="372" operator="lessThan">
      <formula>0</formula>
    </cfRule>
  </conditionalFormatting>
  <conditionalFormatting sqref="C603:N603">
    <cfRule type="cellIs" dxfId="8920" priority="371" operator="lessThan">
      <formula>0</formula>
    </cfRule>
  </conditionalFormatting>
  <conditionalFormatting sqref="H445">
    <cfRule type="cellIs" dxfId="8919" priority="646" operator="lessThan">
      <formula>0</formula>
    </cfRule>
  </conditionalFormatting>
  <conditionalFormatting sqref="B445">
    <cfRule type="cellIs" dxfId="8918" priority="645" operator="lessThan">
      <formula>0</formula>
    </cfRule>
  </conditionalFormatting>
  <conditionalFormatting sqref="B445">
    <cfRule type="cellIs" dxfId="8917" priority="644" operator="lessThan">
      <formula>0</formula>
    </cfRule>
  </conditionalFormatting>
  <conditionalFormatting sqref="B441:N441">
    <cfRule type="cellIs" dxfId="8916" priority="643" operator="lessThan">
      <formula>0</formula>
    </cfRule>
  </conditionalFormatting>
  <conditionalFormatting sqref="B441:N441">
    <cfRule type="cellIs" dxfId="8915" priority="642" operator="lessThan">
      <formula>0</formula>
    </cfRule>
  </conditionalFormatting>
  <conditionalFormatting sqref="B441:N441">
    <cfRule type="cellIs" dxfId="8914" priority="641" operator="lessThan">
      <formula>0</formula>
    </cfRule>
  </conditionalFormatting>
  <conditionalFormatting sqref="B441:N441">
    <cfRule type="cellIs" dxfId="8913" priority="640" operator="lessThan">
      <formula>0</formula>
    </cfRule>
  </conditionalFormatting>
  <conditionalFormatting sqref="B441:N441">
    <cfRule type="cellIs" dxfId="8912" priority="639" operator="lessThan">
      <formula>0</formula>
    </cfRule>
  </conditionalFormatting>
  <conditionalFormatting sqref="B441:N441">
    <cfRule type="cellIs" dxfId="8911" priority="638" operator="lessThan">
      <formula>0</formula>
    </cfRule>
  </conditionalFormatting>
  <conditionalFormatting sqref="B441:N441">
    <cfRule type="cellIs" dxfId="8910" priority="637" operator="lessThan">
      <formula>0</formula>
    </cfRule>
  </conditionalFormatting>
  <conditionalFormatting sqref="B441:N441">
    <cfRule type="cellIs" dxfId="8909" priority="636" operator="lessThan">
      <formula>0</formula>
    </cfRule>
  </conditionalFormatting>
  <conditionalFormatting sqref="N444">
    <cfRule type="cellIs" dxfId="8908" priority="635" operator="lessThan">
      <formula>0</formula>
    </cfRule>
  </conditionalFormatting>
  <conditionalFormatting sqref="N445">
    <cfRule type="cellIs" dxfId="8907" priority="634" operator="lessThan">
      <formula>0</formula>
    </cfRule>
  </conditionalFormatting>
  <conditionalFormatting sqref="N445">
    <cfRule type="cellIs" dxfId="8906" priority="633" operator="lessThan">
      <formula>0</formula>
    </cfRule>
  </conditionalFormatting>
  <conditionalFormatting sqref="C452:M452">
    <cfRule type="cellIs" dxfId="8905" priority="632" operator="lessThan">
      <formula>0</formula>
    </cfRule>
  </conditionalFormatting>
  <conditionalFormatting sqref="C452:M452">
    <cfRule type="cellIs" dxfId="8904" priority="631" operator="lessThan">
      <formula>0</formula>
    </cfRule>
  </conditionalFormatting>
  <conditionalFormatting sqref="H452">
    <cfRule type="cellIs" dxfId="8903" priority="630" operator="lessThan">
      <formula>0</formula>
    </cfRule>
  </conditionalFormatting>
  <conditionalFormatting sqref="B452">
    <cfRule type="cellIs" dxfId="8902" priority="629" operator="lessThan">
      <formula>0</formula>
    </cfRule>
  </conditionalFormatting>
  <conditionalFormatting sqref="B452">
    <cfRule type="cellIs" dxfId="8901" priority="628" operator="lessThan">
      <formula>0</formula>
    </cfRule>
  </conditionalFormatting>
  <conditionalFormatting sqref="B448:N448">
    <cfRule type="cellIs" dxfId="8900" priority="627" operator="lessThan">
      <formula>0</formula>
    </cfRule>
  </conditionalFormatting>
  <conditionalFormatting sqref="B448:N448">
    <cfRule type="cellIs" dxfId="8899" priority="626" operator="lessThan">
      <formula>0</formula>
    </cfRule>
  </conditionalFormatting>
  <conditionalFormatting sqref="B448:N448">
    <cfRule type="cellIs" dxfId="8898" priority="625" operator="lessThan">
      <formula>0</formula>
    </cfRule>
  </conditionalFormatting>
  <conditionalFormatting sqref="B448:N448">
    <cfRule type="cellIs" dxfId="8897" priority="624" operator="lessThan">
      <formula>0</formula>
    </cfRule>
  </conditionalFormatting>
  <conditionalFormatting sqref="B448:N448">
    <cfRule type="cellIs" dxfId="8896" priority="623" operator="lessThan">
      <formula>0</formula>
    </cfRule>
  </conditionalFormatting>
  <conditionalFormatting sqref="B448:N448">
    <cfRule type="cellIs" dxfId="8895" priority="622" operator="lessThan">
      <formula>0</formula>
    </cfRule>
  </conditionalFormatting>
  <conditionalFormatting sqref="B448:N448">
    <cfRule type="cellIs" dxfId="8894" priority="621" operator="lessThan">
      <formula>0</formula>
    </cfRule>
  </conditionalFormatting>
  <conditionalFormatting sqref="B448:N448">
    <cfRule type="cellIs" dxfId="8893" priority="620" operator="lessThan">
      <formula>0</formula>
    </cfRule>
  </conditionalFormatting>
  <conditionalFormatting sqref="N451">
    <cfRule type="cellIs" dxfId="8892" priority="619" operator="lessThan">
      <formula>0</formula>
    </cfRule>
  </conditionalFormatting>
  <conditionalFormatting sqref="N452">
    <cfRule type="cellIs" dxfId="8891" priority="618" operator="lessThan">
      <formula>0</formula>
    </cfRule>
  </conditionalFormatting>
  <conditionalFormatting sqref="N452">
    <cfRule type="cellIs" dxfId="8890" priority="617" operator="lessThan">
      <formula>0</formula>
    </cfRule>
  </conditionalFormatting>
  <conditionalFormatting sqref="C458:M458">
    <cfRule type="cellIs" dxfId="8889" priority="616" operator="lessThan">
      <formula>0</formula>
    </cfRule>
  </conditionalFormatting>
  <conditionalFormatting sqref="C458:M458">
    <cfRule type="cellIs" dxfId="8888" priority="615" operator="lessThan">
      <formula>0</formula>
    </cfRule>
  </conditionalFormatting>
  <conditionalFormatting sqref="H458">
    <cfRule type="cellIs" dxfId="8887" priority="614" operator="lessThan">
      <formula>0</formula>
    </cfRule>
  </conditionalFormatting>
  <conditionalFormatting sqref="B458">
    <cfRule type="cellIs" dxfId="8886" priority="613" operator="lessThan">
      <formula>0</formula>
    </cfRule>
  </conditionalFormatting>
  <conditionalFormatting sqref="B458">
    <cfRule type="cellIs" dxfId="8885" priority="612" operator="lessThan">
      <formula>0</formula>
    </cfRule>
  </conditionalFormatting>
  <conditionalFormatting sqref="Q505">
    <cfRule type="cellIs" dxfId="8884" priority="334" operator="lessThan">
      <formula>0</formula>
    </cfRule>
  </conditionalFormatting>
  <conditionalFormatting sqref="P505">
    <cfRule type="cellIs" dxfId="8883" priority="333" operator="lessThan">
      <formula>0</formula>
    </cfRule>
  </conditionalFormatting>
  <conditionalFormatting sqref="Q513">
    <cfRule type="cellIs" dxfId="8882" priority="331" operator="lessThan">
      <formula>0</formula>
    </cfRule>
  </conditionalFormatting>
  <conditionalFormatting sqref="P513">
    <cfRule type="cellIs" dxfId="8881" priority="330" operator="lessThan">
      <formula>0</formula>
    </cfRule>
  </conditionalFormatting>
  <conditionalFormatting sqref="Q522">
    <cfRule type="cellIs" dxfId="8880" priority="328" operator="lessThan">
      <formula>0</formula>
    </cfRule>
  </conditionalFormatting>
  <conditionalFormatting sqref="P522">
    <cfRule type="cellIs" dxfId="8879" priority="327" operator="lessThan">
      <formula>0</formula>
    </cfRule>
  </conditionalFormatting>
  <conditionalFormatting sqref="Q530">
    <cfRule type="cellIs" dxfId="8878" priority="325" operator="lessThan">
      <formula>0</formula>
    </cfRule>
  </conditionalFormatting>
  <conditionalFormatting sqref="C461:C464">
    <cfRule type="expression" dxfId="8877" priority="599">
      <formula>C461/B461&gt;1</formula>
    </cfRule>
    <cfRule type="expression" dxfId="8876" priority="600">
      <formula>C461/B461&lt;1</formula>
    </cfRule>
  </conditionalFormatting>
  <conditionalFormatting sqref="Q538">
    <cfRule type="cellIs" dxfId="8875" priority="322" operator="lessThan">
      <formula>0</formula>
    </cfRule>
  </conditionalFormatting>
  <conditionalFormatting sqref="D461:N464">
    <cfRule type="expression" dxfId="8874" priority="596">
      <formula>D461/C461&gt;1</formula>
    </cfRule>
    <cfRule type="expression" dxfId="8873" priority="597">
      <formula>D461/C461&lt;1</formula>
    </cfRule>
  </conditionalFormatting>
  <conditionalFormatting sqref="Q553">
    <cfRule type="cellIs" dxfId="8872" priority="319" operator="lessThan">
      <formula>0</formula>
    </cfRule>
  </conditionalFormatting>
  <conditionalFormatting sqref="B461:B464 B552:N552 B560:N560 B575:N575 B589:N589">
    <cfRule type="expression" dxfId="8871" priority="593">
      <formula>B461/#REF!&gt;1</formula>
    </cfRule>
    <cfRule type="expression" dxfId="8870" priority="594">
      <formula>B461/#REF!&lt;1</formula>
    </cfRule>
  </conditionalFormatting>
  <conditionalFormatting sqref="Q561">
    <cfRule type="cellIs" dxfId="8869" priority="316" operator="lessThan">
      <formula>0</formula>
    </cfRule>
  </conditionalFormatting>
  <conditionalFormatting sqref="B512">
    <cfRule type="expression" dxfId="8868" priority="590">
      <formula>B512/#REF!&gt;1</formula>
    </cfRule>
    <cfRule type="expression" dxfId="8867" priority="591">
      <formula>B512/#REF!&lt;1</formula>
    </cfRule>
  </conditionalFormatting>
  <conditionalFormatting sqref="Q590">
    <cfRule type="cellIs" dxfId="8866" priority="313" operator="lessThan">
      <formula>0</formula>
    </cfRule>
  </conditionalFormatting>
  <conditionalFormatting sqref="C512">
    <cfRule type="expression" dxfId="8865" priority="587">
      <formula>C512/B512&gt;1</formula>
    </cfRule>
    <cfRule type="expression" dxfId="8864" priority="588">
      <formula>C512/B512&lt;1</formula>
    </cfRule>
  </conditionalFormatting>
  <conditionalFormatting sqref="D512">
    <cfRule type="cellIs" dxfId="8863" priority="586" operator="lessThan">
      <formula>0</formula>
    </cfRule>
  </conditionalFormatting>
  <conditionalFormatting sqref="D512">
    <cfRule type="expression" dxfId="8862" priority="584">
      <formula>D512/C512&gt;1</formula>
    </cfRule>
    <cfRule type="expression" dxfId="8861" priority="585">
      <formula>D512/C512&lt;1</formula>
    </cfRule>
  </conditionalFormatting>
  <conditionalFormatting sqref="E512">
    <cfRule type="cellIs" dxfId="8860" priority="583" operator="lessThan">
      <formula>0</formula>
    </cfRule>
  </conditionalFormatting>
  <conditionalFormatting sqref="E512">
    <cfRule type="expression" dxfId="8859" priority="581">
      <formula>E512/D512&gt;1</formula>
    </cfRule>
    <cfRule type="expression" dxfId="8858" priority="582">
      <formula>E512/D512&lt;1</formula>
    </cfRule>
  </conditionalFormatting>
  <conditionalFormatting sqref="F512">
    <cfRule type="cellIs" dxfId="8857" priority="580" operator="lessThan">
      <formula>0</formula>
    </cfRule>
  </conditionalFormatting>
  <conditionalFormatting sqref="F512">
    <cfRule type="expression" dxfId="8856" priority="578">
      <formula>F512/E512&gt;1</formula>
    </cfRule>
    <cfRule type="expression" dxfId="8855" priority="579">
      <formula>F512/E512&lt;1</formula>
    </cfRule>
  </conditionalFormatting>
  <conditionalFormatting sqref="G512">
    <cfRule type="cellIs" dxfId="8854" priority="577" operator="lessThan">
      <formula>0</formula>
    </cfRule>
  </conditionalFormatting>
  <conditionalFormatting sqref="G512">
    <cfRule type="expression" dxfId="8853" priority="575">
      <formula>G512/F512&gt;1</formula>
    </cfRule>
    <cfRule type="expression" dxfId="8852" priority="576">
      <formula>G512/F512&lt;1</formula>
    </cfRule>
  </conditionalFormatting>
  <conditionalFormatting sqref="H512">
    <cfRule type="cellIs" dxfId="8851" priority="574" operator="lessThan">
      <formula>0</formula>
    </cfRule>
  </conditionalFormatting>
  <conditionalFormatting sqref="H512">
    <cfRule type="expression" dxfId="8850" priority="572">
      <formula>H512/G512&gt;1</formula>
    </cfRule>
    <cfRule type="expression" dxfId="8849" priority="573">
      <formula>H512/G512&lt;1</formula>
    </cfRule>
  </conditionalFormatting>
  <conditionalFormatting sqref="I512:N512">
    <cfRule type="cellIs" dxfId="8848" priority="571" operator="lessThan">
      <formula>0</formula>
    </cfRule>
  </conditionalFormatting>
  <conditionalFormatting sqref="I512:N512">
    <cfRule type="expression" dxfId="8847" priority="569">
      <formula>I512/H512&gt;1</formula>
    </cfRule>
    <cfRule type="expression" dxfId="8846" priority="570">
      <formula>I512/H512&lt;1</formula>
    </cfRule>
  </conditionalFormatting>
  <conditionalFormatting sqref="B552">
    <cfRule type="cellIs" dxfId="8845" priority="568" operator="lessThan">
      <formula>0</formula>
    </cfRule>
  </conditionalFormatting>
  <conditionalFormatting sqref="B552">
    <cfRule type="expression" dxfId="8844" priority="566">
      <formula>B552/#REF!&gt;1</formula>
    </cfRule>
    <cfRule type="expression" dxfId="8843" priority="567">
      <formula>B552/#REF!&lt;1</formula>
    </cfRule>
  </conditionalFormatting>
  <conditionalFormatting sqref="C552">
    <cfRule type="cellIs" dxfId="8842" priority="565" operator="lessThan">
      <formula>0</formula>
    </cfRule>
  </conditionalFormatting>
  <conditionalFormatting sqref="C552">
    <cfRule type="expression" dxfId="8841" priority="563">
      <formula>C552/B552&gt;1</formula>
    </cfRule>
    <cfRule type="expression" dxfId="8840" priority="564">
      <formula>C552/B552&lt;1</formula>
    </cfRule>
  </conditionalFormatting>
  <conditionalFormatting sqref="D552">
    <cfRule type="cellIs" dxfId="8839" priority="562" operator="lessThan">
      <formula>0</formula>
    </cfRule>
  </conditionalFormatting>
  <conditionalFormatting sqref="D552">
    <cfRule type="expression" dxfId="8838" priority="560">
      <formula>D552/C552&gt;1</formula>
    </cfRule>
    <cfRule type="expression" dxfId="8837" priority="561">
      <formula>D552/C552&lt;1</formula>
    </cfRule>
  </conditionalFormatting>
  <conditionalFormatting sqref="E552">
    <cfRule type="cellIs" dxfId="8836" priority="559" operator="lessThan">
      <formula>0</formula>
    </cfRule>
  </conditionalFormatting>
  <conditionalFormatting sqref="E552">
    <cfRule type="expression" dxfId="8835" priority="557">
      <formula>E552/D552&gt;1</formula>
    </cfRule>
    <cfRule type="expression" dxfId="8834" priority="558">
      <formula>E552/D552&lt;1</formula>
    </cfRule>
  </conditionalFormatting>
  <conditionalFormatting sqref="F552">
    <cfRule type="cellIs" dxfId="8833" priority="556" operator="lessThan">
      <formula>0</formula>
    </cfRule>
  </conditionalFormatting>
  <conditionalFormatting sqref="F552">
    <cfRule type="expression" dxfId="8832" priority="554">
      <formula>F552/E552&gt;1</formula>
    </cfRule>
    <cfRule type="expression" dxfId="8831" priority="555">
      <formula>F552/E552&lt;1</formula>
    </cfRule>
  </conditionalFormatting>
  <conditionalFormatting sqref="G552">
    <cfRule type="cellIs" dxfId="8830" priority="553" operator="lessThan">
      <formula>0</formula>
    </cfRule>
  </conditionalFormatting>
  <conditionalFormatting sqref="G552">
    <cfRule type="expression" dxfId="8829" priority="551">
      <formula>G552/F552&gt;1</formula>
    </cfRule>
    <cfRule type="expression" dxfId="8828" priority="552">
      <formula>G552/F552&lt;1</formula>
    </cfRule>
  </conditionalFormatting>
  <conditionalFormatting sqref="H552">
    <cfRule type="cellIs" dxfId="8827" priority="550" operator="lessThan">
      <formula>0</formula>
    </cfRule>
  </conditionalFormatting>
  <conditionalFormatting sqref="H552">
    <cfRule type="expression" dxfId="8826" priority="548">
      <formula>H552/G552&gt;1</formula>
    </cfRule>
    <cfRule type="expression" dxfId="8825" priority="549">
      <formula>H552/G552&lt;1</formula>
    </cfRule>
  </conditionalFormatting>
  <conditionalFormatting sqref="B560">
    <cfRule type="cellIs" dxfId="8824" priority="547" operator="lessThan">
      <formula>0</formula>
    </cfRule>
  </conditionalFormatting>
  <conditionalFormatting sqref="B560">
    <cfRule type="expression" dxfId="8823" priority="545">
      <formula>B560/#REF!&gt;1</formula>
    </cfRule>
    <cfRule type="expression" dxfId="8822" priority="546">
      <formula>B560/#REF!&lt;1</formula>
    </cfRule>
  </conditionalFormatting>
  <conditionalFormatting sqref="C560">
    <cfRule type="cellIs" dxfId="8821" priority="544" operator="lessThan">
      <formula>0</formula>
    </cfRule>
  </conditionalFormatting>
  <conditionalFormatting sqref="C560">
    <cfRule type="expression" dxfId="8820" priority="542">
      <formula>C560/B560&gt;1</formula>
    </cfRule>
    <cfRule type="expression" dxfId="8819" priority="543">
      <formula>C560/B560&lt;1</formula>
    </cfRule>
  </conditionalFormatting>
  <conditionalFormatting sqref="D560">
    <cfRule type="cellIs" dxfId="8818" priority="541" operator="lessThan">
      <formula>0</formula>
    </cfRule>
  </conditionalFormatting>
  <conditionalFormatting sqref="D560">
    <cfRule type="expression" dxfId="8817" priority="539">
      <formula>D560/C560&gt;1</formula>
    </cfRule>
    <cfRule type="expression" dxfId="8816" priority="540">
      <formula>D560/C560&lt;1</formula>
    </cfRule>
  </conditionalFormatting>
  <conditionalFormatting sqref="E560">
    <cfRule type="cellIs" dxfId="8815" priority="538" operator="lessThan">
      <formula>0</formula>
    </cfRule>
  </conditionalFormatting>
  <conditionalFormatting sqref="E560">
    <cfRule type="expression" dxfId="8814" priority="536">
      <formula>E560/D560&gt;1</formula>
    </cfRule>
    <cfRule type="expression" dxfId="8813" priority="537">
      <formula>E560/D560&lt;1</formula>
    </cfRule>
  </conditionalFormatting>
  <conditionalFormatting sqref="F560">
    <cfRule type="cellIs" dxfId="8812" priority="535" operator="lessThan">
      <formula>0</formula>
    </cfRule>
  </conditionalFormatting>
  <conditionalFormatting sqref="F560">
    <cfRule type="expression" dxfId="8811" priority="533">
      <formula>F560/E560&gt;1</formula>
    </cfRule>
    <cfRule type="expression" dxfId="8810" priority="534">
      <formula>F560/E560&lt;1</formula>
    </cfRule>
  </conditionalFormatting>
  <conditionalFormatting sqref="G560">
    <cfRule type="cellIs" dxfId="8809" priority="532" operator="lessThan">
      <formula>0</formula>
    </cfRule>
  </conditionalFormatting>
  <conditionalFormatting sqref="G560">
    <cfRule type="expression" dxfId="8808" priority="530">
      <formula>G560/F560&gt;1</formula>
    </cfRule>
    <cfRule type="expression" dxfId="8807" priority="531">
      <formula>G560/F560&lt;1</formula>
    </cfRule>
  </conditionalFormatting>
  <conditionalFormatting sqref="H560">
    <cfRule type="cellIs" dxfId="8806" priority="529" operator="lessThan">
      <formula>0</formula>
    </cfRule>
  </conditionalFormatting>
  <conditionalFormatting sqref="H560">
    <cfRule type="expression" dxfId="8805" priority="527">
      <formula>H560/G560&gt;1</formula>
    </cfRule>
    <cfRule type="expression" dxfId="8804" priority="528">
      <formula>H560/G560&lt;1</formula>
    </cfRule>
  </conditionalFormatting>
  <conditionalFormatting sqref="O616:O619">
    <cfRule type="cellIs" dxfId="8803" priority="275" operator="lessThan">
      <formula>0</formula>
    </cfRule>
  </conditionalFormatting>
  <conditionalFormatting sqref="B589">
    <cfRule type="expression" dxfId="8802" priority="524">
      <formula>B589/#REF!&gt;1</formula>
    </cfRule>
    <cfRule type="expression" dxfId="8801" priority="525">
      <formula>B589/#REF!&lt;1</formula>
    </cfRule>
  </conditionalFormatting>
  <conditionalFormatting sqref="C589">
    <cfRule type="cellIs" dxfId="8800" priority="523" operator="lessThan">
      <formula>0</formula>
    </cfRule>
  </conditionalFormatting>
  <conditionalFormatting sqref="C589">
    <cfRule type="expression" dxfId="8799" priority="521">
      <formula>C589/B589&gt;1</formula>
    </cfRule>
    <cfRule type="expression" dxfId="8798" priority="522">
      <formula>C589/B589&lt;1</formula>
    </cfRule>
  </conditionalFormatting>
  <conditionalFormatting sqref="O605:O607">
    <cfRule type="cellIs" dxfId="8797" priority="269" operator="lessThan">
      <formula>0</formula>
    </cfRule>
  </conditionalFormatting>
  <conditionalFormatting sqref="D589">
    <cfRule type="expression" dxfId="8796" priority="518">
      <formula>D589/C589&gt;1</formula>
    </cfRule>
    <cfRule type="expression" dxfId="8795" priority="519">
      <formula>D589/C589&lt;1</formula>
    </cfRule>
  </conditionalFormatting>
  <conditionalFormatting sqref="E589">
    <cfRule type="cellIs" dxfId="8794" priority="517" operator="lessThan">
      <formula>0</formula>
    </cfRule>
  </conditionalFormatting>
  <conditionalFormatting sqref="E589">
    <cfRule type="expression" dxfId="8793" priority="515">
      <formula>E589/D589&gt;1</formula>
    </cfRule>
    <cfRule type="expression" dxfId="8792" priority="516">
      <formula>E589/D589&lt;1</formula>
    </cfRule>
  </conditionalFormatting>
  <conditionalFormatting sqref="F589">
    <cfRule type="cellIs" dxfId="8791" priority="514" operator="lessThan">
      <formula>0</formula>
    </cfRule>
  </conditionalFormatting>
  <conditionalFormatting sqref="F589">
    <cfRule type="expression" dxfId="8790" priority="512">
      <formula>F589/E589&gt;1</formula>
    </cfRule>
    <cfRule type="expression" dxfId="8789" priority="513">
      <formula>F589/E589&lt;1</formula>
    </cfRule>
  </conditionalFormatting>
  <conditionalFormatting sqref="O377">
    <cfRule type="cellIs" dxfId="8788" priority="260" operator="lessThan">
      <formula>0</formula>
    </cfRule>
  </conditionalFormatting>
  <conditionalFormatting sqref="G589">
    <cfRule type="expression" dxfId="8787" priority="509">
      <formula>G589/F589&gt;1</formula>
    </cfRule>
    <cfRule type="expression" dxfId="8786" priority="510">
      <formula>G589/F589&lt;1</formula>
    </cfRule>
  </conditionalFormatting>
  <conditionalFormatting sqref="O366">
    <cfRule type="cellIs" dxfId="8785" priority="257" operator="lessThan">
      <formula>0</formula>
    </cfRule>
  </conditionalFormatting>
  <conditionalFormatting sqref="H589">
    <cfRule type="expression" dxfId="8784" priority="506">
      <formula>H589/G589&gt;1</formula>
    </cfRule>
    <cfRule type="expression" dxfId="8783" priority="507">
      <formula>H589/G589&lt;1</formula>
    </cfRule>
  </conditionalFormatting>
  <conditionalFormatting sqref="N596">
    <cfRule type="cellIs" dxfId="8782" priority="505" operator="lessThan">
      <formula>0</formula>
    </cfRule>
  </conditionalFormatting>
  <conditionalFormatting sqref="O387">
    <cfRule type="cellIs" dxfId="8781" priority="252" operator="lessThan">
      <formula>0</formula>
    </cfRule>
  </conditionalFormatting>
  <conditionalFormatting sqref="O387">
    <cfRule type="cellIs" dxfId="8780" priority="253" operator="lessThan">
      <formula>0</formula>
    </cfRule>
  </conditionalFormatting>
  <conditionalFormatting sqref="O387">
    <cfRule type="cellIs" dxfId="8779" priority="250" operator="lessThan">
      <formula>0</formula>
    </cfRule>
  </conditionalFormatting>
  <conditionalFormatting sqref="O387">
    <cfRule type="cellIs" dxfId="8778" priority="251" operator="lessThan">
      <formula>0</formula>
    </cfRule>
  </conditionalFormatting>
  <conditionalFormatting sqref="N600">
    <cfRule type="cellIs" dxfId="8777" priority="504" operator="lessThan">
      <formula>0</formula>
    </cfRule>
  </conditionalFormatting>
  <conditionalFormatting sqref="N600">
    <cfRule type="cellIs" dxfId="8776" priority="503" operator="lessThan">
      <formula>0</formula>
    </cfRule>
  </conditionalFormatting>
  <conditionalFormatting sqref="P363">
    <cfRule type="cellIs" dxfId="8775" priority="502" operator="lessThan">
      <formula>0</formula>
    </cfRule>
  </conditionalFormatting>
  <conditionalFormatting sqref="P364:P365">
    <cfRule type="cellIs" dxfId="8774" priority="501" operator="lessThan">
      <formula>0</formula>
    </cfRule>
  </conditionalFormatting>
  <conditionalFormatting sqref="P461:P464">
    <cfRule type="cellIs" dxfId="8773" priority="500" operator="lessThan">
      <formula>0</formula>
    </cfRule>
  </conditionalFormatting>
  <conditionalFormatting sqref="P361">
    <cfRule type="cellIs" dxfId="8772" priority="499" operator="lessThan">
      <formula>0</formula>
    </cfRule>
  </conditionalFormatting>
  <conditionalFormatting sqref="P366:P367">
    <cfRule type="cellIs" dxfId="8771" priority="498" operator="lessThan">
      <formula>0</formula>
    </cfRule>
  </conditionalFormatting>
  <conditionalFormatting sqref="P369:P373">
    <cfRule type="cellIs" dxfId="8770" priority="497" operator="lessThan">
      <formula>0</formula>
    </cfRule>
  </conditionalFormatting>
  <conditionalFormatting sqref="P378:P379">
    <cfRule type="cellIs" dxfId="8769" priority="496" operator="lessThan">
      <formula>0</formula>
    </cfRule>
  </conditionalFormatting>
  <conditionalFormatting sqref="P384:P385">
    <cfRule type="cellIs" dxfId="8768" priority="495" operator="lessThan">
      <formula>0</formula>
    </cfRule>
  </conditionalFormatting>
  <conditionalFormatting sqref="P390:P391">
    <cfRule type="cellIs" dxfId="8767" priority="494" operator="lessThan">
      <formula>0</formula>
    </cfRule>
  </conditionalFormatting>
  <conditionalFormatting sqref="P396:P397">
    <cfRule type="cellIs" dxfId="8766" priority="493" operator="lessThan">
      <formula>0</formula>
    </cfRule>
  </conditionalFormatting>
  <conditionalFormatting sqref="P402">
    <cfRule type="cellIs" dxfId="8765" priority="492" operator="lessThan">
      <formula>0</formula>
    </cfRule>
  </conditionalFormatting>
  <conditionalFormatting sqref="P408:P409">
    <cfRule type="cellIs" dxfId="8764" priority="491" operator="lessThan">
      <formula>0</formula>
    </cfRule>
  </conditionalFormatting>
  <conditionalFormatting sqref="P414:P415">
    <cfRule type="cellIs" dxfId="8763" priority="490" operator="lessThan">
      <formula>0</formula>
    </cfRule>
  </conditionalFormatting>
  <conditionalFormatting sqref="P420:P421">
    <cfRule type="cellIs" dxfId="8762" priority="489" operator="lessThan">
      <formula>0</formula>
    </cfRule>
  </conditionalFormatting>
  <conditionalFormatting sqref="P426:P427">
    <cfRule type="cellIs" dxfId="8761" priority="488" operator="lessThan">
      <formula>0</formula>
    </cfRule>
  </conditionalFormatting>
  <conditionalFormatting sqref="P432:P433">
    <cfRule type="cellIs" dxfId="8760" priority="487" operator="lessThan">
      <formula>0</formula>
    </cfRule>
  </conditionalFormatting>
  <conditionalFormatting sqref="P438:P439">
    <cfRule type="cellIs" dxfId="8759" priority="486" operator="lessThan">
      <formula>0</formula>
    </cfRule>
  </conditionalFormatting>
  <conditionalFormatting sqref="P444:P445">
    <cfRule type="cellIs" dxfId="8758" priority="485" operator="lessThan">
      <formula>0</formula>
    </cfRule>
  </conditionalFormatting>
  <conditionalFormatting sqref="P451:P452">
    <cfRule type="cellIs" dxfId="8757" priority="484" operator="lessThan">
      <formula>0</formula>
    </cfRule>
  </conditionalFormatting>
  <conditionalFormatting sqref="P457:P458">
    <cfRule type="cellIs" dxfId="8756" priority="483" operator="lessThan">
      <formula>0</formula>
    </cfRule>
  </conditionalFormatting>
  <conditionalFormatting sqref="P465">
    <cfRule type="cellIs" dxfId="8755" priority="482" operator="lessThan">
      <formula>0</formula>
    </cfRule>
  </conditionalFormatting>
  <conditionalFormatting sqref="P472">
    <cfRule type="cellIs" dxfId="8754" priority="481" operator="lessThan">
      <formula>0</formula>
    </cfRule>
  </conditionalFormatting>
  <conditionalFormatting sqref="P503:P504">
    <cfRule type="cellIs" dxfId="8753" priority="480" operator="lessThan">
      <formula>0</formula>
    </cfRule>
  </conditionalFormatting>
  <conditionalFormatting sqref="P511:P512">
    <cfRule type="cellIs" dxfId="8752" priority="479" operator="lessThan">
      <formula>0</formula>
    </cfRule>
  </conditionalFormatting>
  <conditionalFormatting sqref="P520:P521">
    <cfRule type="cellIs" dxfId="8751" priority="478" operator="lessThan">
      <formula>0</formula>
    </cfRule>
  </conditionalFormatting>
  <conditionalFormatting sqref="P528:P529">
    <cfRule type="cellIs" dxfId="8750" priority="477" operator="lessThan">
      <formula>0</formula>
    </cfRule>
  </conditionalFormatting>
  <conditionalFormatting sqref="P544:P545">
    <cfRule type="cellIs" dxfId="8749" priority="476" operator="lessThan">
      <formula>0</formula>
    </cfRule>
  </conditionalFormatting>
  <conditionalFormatting sqref="P536:P537">
    <cfRule type="cellIs" dxfId="8748" priority="475" operator="lessThan">
      <formula>0</formula>
    </cfRule>
  </conditionalFormatting>
  <conditionalFormatting sqref="P551:P552">
    <cfRule type="cellIs" dxfId="8747" priority="474" operator="lessThan">
      <formula>0</formula>
    </cfRule>
  </conditionalFormatting>
  <conditionalFormatting sqref="P559:P560">
    <cfRule type="cellIs" dxfId="8746" priority="473" operator="lessThan">
      <formula>0</formula>
    </cfRule>
  </conditionalFormatting>
  <conditionalFormatting sqref="P567:P568">
    <cfRule type="cellIs" dxfId="8745" priority="472" operator="lessThan">
      <formula>0</formula>
    </cfRule>
  </conditionalFormatting>
  <conditionalFormatting sqref="P574:P575">
    <cfRule type="cellIs" dxfId="8744" priority="471" operator="lessThan">
      <formula>0</formula>
    </cfRule>
  </conditionalFormatting>
  <conditionalFormatting sqref="P581:P582">
    <cfRule type="cellIs" dxfId="8743" priority="470" operator="lessThan">
      <formula>0</formula>
    </cfRule>
  </conditionalFormatting>
  <conditionalFormatting sqref="P588:P589">
    <cfRule type="cellIs" dxfId="8742" priority="469" operator="lessThan">
      <formula>0</formula>
    </cfRule>
  </conditionalFormatting>
  <conditionalFormatting sqref="P596:P597">
    <cfRule type="cellIs" dxfId="8741" priority="468" operator="lessThan">
      <formula>0</formula>
    </cfRule>
  </conditionalFormatting>
  <conditionalFormatting sqref="P603">
    <cfRule type="cellIs" dxfId="8740" priority="467" operator="lessThan">
      <formula>0</formula>
    </cfRule>
  </conditionalFormatting>
  <conditionalFormatting sqref="P608">
    <cfRule type="cellIs" dxfId="8739" priority="466" operator="lessThan">
      <formula>0</formula>
    </cfRule>
  </conditionalFormatting>
  <conditionalFormatting sqref="O405">
    <cfRule type="cellIs" dxfId="8738" priority="210" operator="lessThan">
      <formula>0</formula>
    </cfRule>
  </conditionalFormatting>
  <conditionalFormatting sqref="P632:P634">
    <cfRule type="cellIs" dxfId="8737" priority="465" operator="lessThan">
      <formula>0</formula>
    </cfRule>
  </conditionalFormatting>
  <conditionalFormatting sqref="I710:N710 P708:Q711">
    <cfRule type="cellIs" dxfId="8736" priority="459" operator="lessThan">
      <formula>0</formula>
    </cfRule>
  </conditionalFormatting>
  <conditionalFormatting sqref="P636:P637 P641:P645">
    <cfRule type="cellIs" dxfId="8735" priority="464" operator="lessThan">
      <formula>0</formula>
    </cfRule>
  </conditionalFormatting>
  <conditionalFormatting sqref="P648">
    <cfRule type="cellIs" dxfId="8734" priority="463" operator="lessThan">
      <formula>0</formula>
    </cfRule>
  </conditionalFormatting>
  <conditionalFormatting sqref="P649">
    <cfRule type="cellIs" dxfId="8733" priority="462" operator="lessThan">
      <formula>0</formula>
    </cfRule>
  </conditionalFormatting>
  <conditionalFormatting sqref="P651">
    <cfRule type="cellIs" dxfId="8732" priority="461" operator="lessThan">
      <formula>0</formula>
    </cfRule>
  </conditionalFormatting>
  <conditionalFormatting sqref="P652">
    <cfRule type="cellIs" dxfId="8731" priority="460" operator="lessThan">
      <formula>0</formula>
    </cfRule>
  </conditionalFormatting>
  <conditionalFormatting sqref="D654:N654 D651:N651 D648:N649 D632:N634">
    <cfRule type="expression" dxfId="8730" priority="432">
      <formula>D632/C632&gt;1</formula>
    </cfRule>
    <cfRule type="expression" dxfId="8729" priority="433">
      <formula>D632/C632&lt;1</formula>
    </cfRule>
  </conditionalFormatting>
  <conditionalFormatting sqref="C507:C510">
    <cfRule type="cellIs" dxfId="8728" priority="458" operator="lessThan">
      <formula>0</formula>
    </cfRule>
  </conditionalFormatting>
  <conditionalFormatting sqref="C507:C510">
    <cfRule type="expression" dxfId="8727" priority="456">
      <formula>C507/B507&gt;1</formula>
    </cfRule>
    <cfRule type="expression" dxfId="8726" priority="457">
      <formula>C507/B507&lt;1</formula>
    </cfRule>
  </conditionalFormatting>
  <conditionalFormatting sqref="D507:N510">
    <cfRule type="cellIs" dxfId="8725" priority="455" operator="lessThan">
      <formula>0</formula>
    </cfRule>
  </conditionalFormatting>
  <conditionalFormatting sqref="D507:N510">
    <cfRule type="expression" dxfId="8724" priority="453">
      <formula>D507/C507&gt;1</formula>
    </cfRule>
    <cfRule type="expression" dxfId="8723" priority="454">
      <formula>D507/C507&lt;1</formula>
    </cfRule>
  </conditionalFormatting>
  <conditionalFormatting sqref="B507:B510">
    <cfRule type="cellIs" dxfId="8722" priority="452" operator="lessThan">
      <formula>0</formula>
    </cfRule>
  </conditionalFormatting>
  <conditionalFormatting sqref="B507:B510">
    <cfRule type="expression" dxfId="8721" priority="450">
      <formula>B507/#REF!&gt;1</formula>
    </cfRule>
    <cfRule type="expression" dxfId="8720" priority="451">
      <formula>B507/#REF!&lt;1</formula>
    </cfRule>
  </conditionalFormatting>
  <conditionalFormatting sqref="J588:N588 J574:N574 J559:N559 J551:N551">
    <cfRule type="cellIs" dxfId="8719" priority="449" operator="lessThan">
      <formula>0</formula>
    </cfRule>
  </conditionalFormatting>
  <conditionalFormatting sqref="C588:I588 C584:C587 C574:I574 C570:C573 C559:I559 C555:C558 C551:I551 C547:C550">
    <cfRule type="cellIs" dxfId="8718" priority="448" operator="lessThan">
      <formula>0</formula>
    </cfRule>
  </conditionalFormatting>
  <conditionalFormatting sqref="C588:M588 C574:M574 C559:M559 C551:M551">
    <cfRule type="cellIs" dxfId="8717" priority="447" operator="lessThan">
      <formula>0</formula>
    </cfRule>
  </conditionalFormatting>
  <conditionalFormatting sqref="C584:C587 C570:C573 C555:C558 C547:C550">
    <cfRule type="expression" dxfId="8716" priority="445">
      <formula>C547/B547&gt;1</formula>
    </cfRule>
    <cfRule type="expression" dxfId="8715" priority="446">
      <formula>C547/B547&lt;1</formula>
    </cfRule>
  </conditionalFormatting>
  <conditionalFormatting sqref="D584:N587 D570:N573 D555:N558 D547:N550">
    <cfRule type="cellIs" dxfId="8714" priority="444" operator="lessThan">
      <formula>0</formula>
    </cfRule>
  </conditionalFormatting>
  <conditionalFormatting sqref="D584:N587 D570:N573 D555:N558 D547:N550">
    <cfRule type="expression" dxfId="8713" priority="442">
      <formula>D547/C547&gt;1</formula>
    </cfRule>
    <cfRule type="expression" dxfId="8712" priority="443">
      <formula>D547/C547&lt;1</formula>
    </cfRule>
  </conditionalFormatting>
  <conditionalFormatting sqref="C588:N588 C574:N574 C559:N559 C551:N551">
    <cfRule type="cellIs" dxfId="8711" priority="441" operator="lessThan">
      <formula>0</formula>
    </cfRule>
  </conditionalFormatting>
  <conditionalFormatting sqref="C588:N588 C574:N574 C559:N559 C551:N551">
    <cfRule type="expression" dxfId="8710" priority="439">
      <formula>C551/B551&gt;1</formula>
    </cfRule>
    <cfRule type="expression" dxfId="8709" priority="440">
      <formula>C551/B551&lt;1</formula>
    </cfRule>
  </conditionalFormatting>
  <conditionalFormatting sqref="B654 B651 B648:B649 B632:B634 B641:B645">
    <cfRule type="cellIs" dxfId="8708" priority="438" operator="lessThan">
      <formula>0</formula>
    </cfRule>
  </conditionalFormatting>
  <conditionalFormatting sqref="C654 C651 C648:C649 C632:C634">
    <cfRule type="cellIs" dxfId="8707" priority="437" operator="lessThan">
      <formula>0</formula>
    </cfRule>
  </conditionalFormatting>
  <conditionalFormatting sqref="C654 C651 C648:C649 C632:C634">
    <cfRule type="expression" dxfId="8706" priority="435">
      <formula>C632/B632&gt;1</formula>
    </cfRule>
    <cfRule type="expression" dxfId="8705" priority="436">
      <formula>C632/B632&lt;1</formula>
    </cfRule>
  </conditionalFormatting>
  <conditionalFormatting sqref="D654:N654 D651:N651 D648:N649 D632:N634">
    <cfRule type="cellIs" dxfId="8704" priority="434" operator="lessThan">
      <formula>0</formula>
    </cfRule>
  </conditionalFormatting>
  <conditionalFormatting sqref="B504:N504 B537 B568 B597">
    <cfRule type="expression" dxfId="8703" priority="1204">
      <formula>B504/#REF!&gt;1</formula>
    </cfRule>
    <cfRule type="expression" dxfId="8702" priority="1205">
      <formula>B504/#REF!&lt;1</formula>
    </cfRule>
  </conditionalFormatting>
  <conditionalFormatting sqref="C465">
    <cfRule type="cellIs" dxfId="8701" priority="431" operator="lessThan">
      <formula>0</formula>
    </cfRule>
  </conditionalFormatting>
  <conditionalFormatting sqref="C465">
    <cfRule type="expression" dxfId="8700" priority="429">
      <formula>C465/B465&gt;1</formula>
    </cfRule>
    <cfRule type="expression" dxfId="8699" priority="430">
      <formula>C465/B465&lt;1</formula>
    </cfRule>
  </conditionalFormatting>
  <conditionalFormatting sqref="D465:N465">
    <cfRule type="cellIs" dxfId="8698" priority="428" operator="lessThan">
      <formula>0</formula>
    </cfRule>
  </conditionalFormatting>
  <conditionalFormatting sqref="D465:N465">
    <cfRule type="expression" dxfId="8697" priority="426">
      <formula>D465/C465&gt;1</formula>
    </cfRule>
    <cfRule type="expression" dxfId="8696" priority="427">
      <formula>D465/C465&lt;1</formula>
    </cfRule>
  </conditionalFormatting>
  <conditionalFormatting sqref="B465">
    <cfRule type="cellIs" dxfId="8695" priority="425" operator="lessThan">
      <formula>0</formula>
    </cfRule>
  </conditionalFormatting>
  <conditionalFormatting sqref="B465">
    <cfRule type="expression" dxfId="8694" priority="423">
      <formula>B465/#REF!&gt;1</formula>
    </cfRule>
    <cfRule type="expression" dxfId="8693" priority="424">
      <formula>B465/#REF!&lt;1</formula>
    </cfRule>
  </conditionalFormatting>
  <conditionalFormatting sqref="C511">
    <cfRule type="cellIs" dxfId="8692" priority="422" operator="lessThan">
      <formula>0</formula>
    </cfRule>
  </conditionalFormatting>
  <conditionalFormatting sqref="D511:N511">
    <cfRule type="cellIs" dxfId="8691" priority="419" operator="lessThan">
      <formula>0</formula>
    </cfRule>
  </conditionalFormatting>
  <conditionalFormatting sqref="C511">
    <cfRule type="expression" dxfId="8690" priority="420">
      <formula>C511/B511&gt;1</formula>
    </cfRule>
    <cfRule type="expression" dxfId="8689" priority="421">
      <formula>C511/B511&lt;1</formula>
    </cfRule>
  </conditionalFormatting>
  <conditionalFormatting sqref="D511:N511">
    <cfRule type="expression" dxfId="8688" priority="417">
      <formula>D511/C511&gt;1</formula>
    </cfRule>
    <cfRule type="expression" dxfId="8687" priority="418">
      <formula>D511/C511&lt;1</formula>
    </cfRule>
  </conditionalFormatting>
  <conditionalFormatting sqref="B511">
    <cfRule type="cellIs" dxfId="8686" priority="416" operator="lessThan">
      <formula>0</formula>
    </cfRule>
  </conditionalFormatting>
  <conditionalFormatting sqref="B511">
    <cfRule type="expression" dxfId="8685" priority="414">
      <formula>B511/#REF!&gt;1</formula>
    </cfRule>
    <cfRule type="expression" dxfId="8684" priority="415">
      <formula>B511/#REF!&lt;1</formula>
    </cfRule>
  </conditionalFormatting>
  <conditionalFormatting sqref="B529 B521">
    <cfRule type="cellIs" dxfId="8683" priority="413" operator="lessThan">
      <formula>0</formula>
    </cfRule>
  </conditionalFormatting>
  <conditionalFormatting sqref="B529 B521">
    <cfRule type="expression" dxfId="8682" priority="411">
      <formula>B521/#REF!&gt;1</formula>
    </cfRule>
    <cfRule type="expression" dxfId="8681" priority="412">
      <formula>B521/#REF!&lt;1</formula>
    </cfRule>
  </conditionalFormatting>
  <conditionalFormatting sqref="C521">
    <cfRule type="cellIs" dxfId="8680" priority="410" operator="lessThan">
      <formula>0</formula>
    </cfRule>
  </conditionalFormatting>
  <conditionalFormatting sqref="C521 B636:O637">
    <cfRule type="expression" dxfId="8679" priority="408">
      <formula>B521/A521&gt;1</formula>
    </cfRule>
    <cfRule type="expression" dxfId="8678" priority="409">
      <formula>B521/A521&lt;1</formula>
    </cfRule>
  </conditionalFormatting>
  <conditionalFormatting sqref="C603:N603">
    <cfRule type="expression" dxfId="8677" priority="369">
      <formula>C603/B603&gt;1</formula>
    </cfRule>
    <cfRule type="expression" dxfId="8676" priority="370">
      <formula>C603/B603&lt;1</formula>
    </cfRule>
  </conditionalFormatting>
  <conditionalFormatting sqref="I552:N552">
    <cfRule type="expression" dxfId="8675" priority="393">
      <formula>I552/H552&gt;1</formula>
    </cfRule>
    <cfRule type="expression" dxfId="8674" priority="394">
      <formula>I552/H552&lt;1</formula>
    </cfRule>
  </conditionalFormatting>
  <conditionalFormatting sqref="I560:N560">
    <cfRule type="expression" dxfId="8673" priority="390">
      <formula>I560/H560&gt;1</formula>
    </cfRule>
    <cfRule type="expression" dxfId="8672" priority="391">
      <formula>I560/H560&lt;1</formula>
    </cfRule>
  </conditionalFormatting>
  <conditionalFormatting sqref="B575:N575">
    <cfRule type="cellIs" dxfId="8671" priority="389" operator="lessThan">
      <formula>0</formula>
    </cfRule>
  </conditionalFormatting>
  <conditionalFormatting sqref="B575:N575">
    <cfRule type="expression" dxfId="8670" priority="387">
      <formula>B575/A575&gt;1</formula>
    </cfRule>
    <cfRule type="expression" dxfId="8669" priority="388">
      <formula>B575/A575&lt;1</formula>
    </cfRule>
  </conditionalFormatting>
  <conditionalFormatting sqref="B589:N589">
    <cfRule type="cellIs" dxfId="8668" priority="386" operator="lessThan">
      <formula>0</formula>
    </cfRule>
  </conditionalFormatting>
  <conditionalFormatting sqref="B589:N589">
    <cfRule type="expression" dxfId="8667" priority="384">
      <formula>B589/A589&gt;1</formula>
    </cfRule>
    <cfRule type="expression" dxfId="8666" priority="385">
      <formula>B589/A589&lt;1</formula>
    </cfRule>
  </conditionalFormatting>
  <conditionalFormatting sqref="N608">
    <cfRule type="cellIs" dxfId="8665" priority="362" operator="lessThan">
      <formula>0</formula>
    </cfRule>
  </conditionalFormatting>
  <conditionalFormatting sqref="D521:N521">
    <cfRule type="cellIs" dxfId="8664" priority="407" operator="lessThan">
      <formula>0</formula>
    </cfRule>
  </conditionalFormatting>
  <conditionalFormatting sqref="D521:N521">
    <cfRule type="expression" dxfId="8663" priority="405">
      <formula>D521/C521&gt;1</formula>
    </cfRule>
    <cfRule type="expression" dxfId="8662" priority="406">
      <formula>D521/C521&lt;1</formula>
    </cfRule>
  </conditionalFormatting>
  <conditionalFormatting sqref="C529:N529">
    <cfRule type="cellIs" dxfId="8661" priority="404" operator="lessThan">
      <formula>0</formula>
    </cfRule>
  </conditionalFormatting>
  <conditionalFormatting sqref="C529:N529">
    <cfRule type="expression" dxfId="8660" priority="402">
      <formula>C529/B529&gt;1</formula>
    </cfRule>
    <cfRule type="expression" dxfId="8659" priority="403">
      <formula>C529/B529&lt;1</formula>
    </cfRule>
  </conditionalFormatting>
  <conditionalFormatting sqref="C582:N582">
    <cfRule type="expression" dxfId="8658" priority="378">
      <formula>C582/B582&gt;1</formula>
    </cfRule>
    <cfRule type="expression" dxfId="8657" priority="379">
      <formula>C582/B582&lt;1</formula>
    </cfRule>
  </conditionalFormatting>
  <conditionalFormatting sqref="C537:N537">
    <cfRule type="expression" dxfId="8656" priority="399">
      <formula>C537/B537&gt;1</formula>
    </cfRule>
    <cfRule type="expression" dxfId="8655" priority="400">
      <formula>C537/B537&lt;1</formula>
    </cfRule>
  </conditionalFormatting>
  <conditionalFormatting sqref="C568:N568">
    <cfRule type="expression" dxfId="8654" priority="396">
      <formula>C568/B568&gt;1</formula>
    </cfRule>
    <cfRule type="expression" dxfId="8653" priority="397">
      <formula>C568/B568&lt;1</formula>
    </cfRule>
  </conditionalFormatting>
  <conditionalFormatting sqref="C608:M608">
    <cfRule type="expression" dxfId="8652" priority="364">
      <formula>C608/B608&gt;1</formula>
    </cfRule>
    <cfRule type="expression" dxfId="8651" priority="365">
      <formula>C608/B608&lt;1</formula>
    </cfRule>
  </conditionalFormatting>
  <conditionalFormatting sqref="N608">
    <cfRule type="expression" dxfId="8650" priority="359">
      <formula>N608/M608&gt;1</formula>
    </cfRule>
    <cfRule type="expression" dxfId="8649" priority="360">
      <formula>N608/M608&lt;1</formula>
    </cfRule>
  </conditionalFormatting>
  <conditionalFormatting sqref="C608:M608">
    <cfRule type="cellIs" dxfId="8648" priority="368" operator="lessThan">
      <formula>0</formula>
    </cfRule>
  </conditionalFormatting>
  <conditionalFormatting sqref="C608:M608">
    <cfRule type="cellIs" dxfId="8647" priority="367" operator="lessThan">
      <formula>0</formula>
    </cfRule>
  </conditionalFormatting>
  <conditionalFormatting sqref="B582">
    <cfRule type="cellIs" dxfId="8646" priority="381" operator="lessThan">
      <formula>0</formula>
    </cfRule>
  </conditionalFormatting>
  <conditionalFormatting sqref="B582">
    <cfRule type="expression" dxfId="8645" priority="382">
      <formula>B582/#REF!&gt;1</formula>
    </cfRule>
    <cfRule type="expression" dxfId="8644" priority="383">
      <formula>B582/#REF!&lt;1</formula>
    </cfRule>
  </conditionalFormatting>
  <conditionalFormatting sqref="C582:N582">
    <cfRule type="cellIs" dxfId="8643" priority="380" operator="lessThan">
      <formula>0</formula>
    </cfRule>
  </conditionalFormatting>
  <conditionalFormatting sqref="C597:N597">
    <cfRule type="expression" dxfId="8642" priority="374">
      <formula>C597/B597&gt;1</formula>
    </cfRule>
    <cfRule type="expression" dxfId="8641" priority="375">
      <formula>C597/B597&lt;1</formula>
    </cfRule>
  </conditionalFormatting>
  <conditionalFormatting sqref="N608">
    <cfRule type="cellIs" dxfId="8640" priority="363" operator="lessThan">
      <formula>0</formula>
    </cfRule>
  </conditionalFormatting>
  <conditionalFormatting sqref="C608:M608">
    <cfRule type="cellIs" dxfId="8639" priority="366" operator="lessThan">
      <formula>0</formula>
    </cfRule>
  </conditionalFormatting>
  <conditionalFormatting sqref="N608">
    <cfRule type="cellIs" dxfId="8638" priority="361" operator="lessThan">
      <formula>0</formula>
    </cfRule>
  </conditionalFormatting>
  <conditionalFormatting sqref="B676:N679">
    <cfRule type="cellIs" dxfId="8637" priority="358" operator="lessThan">
      <formula>0</formula>
    </cfRule>
  </conditionalFormatting>
  <conditionalFormatting sqref="I678:N678 P676:Q679">
    <cfRule type="cellIs" dxfId="8636" priority="357" operator="lessThan">
      <formula>0</formula>
    </cfRule>
  </conditionalFormatting>
  <conditionalFormatting sqref="B680:N683">
    <cfRule type="cellIs" dxfId="8635" priority="356" operator="lessThan">
      <formula>0</formula>
    </cfRule>
  </conditionalFormatting>
  <conditionalFormatting sqref="I682:N682 P680:Q683">
    <cfRule type="cellIs" dxfId="8634" priority="355" operator="lessThan">
      <formula>0</formula>
    </cfRule>
  </conditionalFormatting>
  <conditionalFormatting sqref="B684:N687">
    <cfRule type="cellIs" dxfId="8633" priority="354" operator="lessThan">
      <formula>0</formula>
    </cfRule>
  </conditionalFormatting>
  <conditionalFormatting sqref="I686:N686 P684:Q687">
    <cfRule type="cellIs" dxfId="8632" priority="353" operator="lessThan">
      <formula>0</formula>
    </cfRule>
  </conditionalFormatting>
  <conditionalFormatting sqref="B688:N691">
    <cfRule type="cellIs" dxfId="8631" priority="352" operator="lessThan">
      <formula>0</formula>
    </cfRule>
  </conditionalFormatting>
  <conditionalFormatting sqref="I690:N690 P688:Q691">
    <cfRule type="cellIs" dxfId="8630" priority="351" operator="lessThan">
      <formula>0</formula>
    </cfRule>
  </conditionalFormatting>
  <conditionalFormatting sqref="B692:N695 O694">
    <cfRule type="cellIs" dxfId="8629" priority="350" operator="lessThan">
      <formula>0</formula>
    </cfRule>
  </conditionalFormatting>
  <conditionalFormatting sqref="P692:Q695 I694:O694">
    <cfRule type="cellIs" dxfId="8628" priority="349" operator="lessThan">
      <formula>0</formula>
    </cfRule>
  </conditionalFormatting>
  <conditionalFormatting sqref="B696:N699">
    <cfRule type="cellIs" dxfId="8627" priority="348" operator="lessThan">
      <formula>0</formula>
    </cfRule>
  </conditionalFormatting>
  <conditionalFormatting sqref="I698:N698 P696:Q699">
    <cfRule type="cellIs" dxfId="8626" priority="347" operator="lessThan">
      <formula>0</formula>
    </cfRule>
  </conditionalFormatting>
  <conditionalFormatting sqref="B700:N703">
    <cfRule type="cellIs" dxfId="8625" priority="346" operator="lessThan">
      <formula>0</formula>
    </cfRule>
  </conditionalFormatting>
  <conditionalFormatting sqref="I702:N702 P700:Q703">
    <cfRule type="cellIs" dxfId="8624" priority="345" operator="lessThan">
      <formula>0</formula>
    </cfRule>
  </conditionalFormatting>
  <conditionalFormatting sqref="B704:N707">
    <cfRule type="cellIs" dxfId="8623" priority="344" operator="lessThan">
      <formula>0</formula>
    </cfRule>
  </conditionalFormatting>
  <conditionalFormatting sqref="I706:N706 P704:Q707">
    <cfRule type="cellIs" dxfId="8622" priority="343" operator="lessThan">
      <formula>0</formula>
    </cfRule>
  </conditionalFormatting>
  <conditionalFormatting sqref="B712:N715">
    <cfRule type="cellIs" dxfId="8621" priority="342" operator="lessThan">
      <formula>0</formula>
    </cfRule>
  </conditionalFormatting>
  <conditionalFormatting sqref="I714:N714 P712:Q715">
    <cfRule type="cellIs" dxfId="8620" priority="341" operator="lessThan">
      <formula>0</formula>
    </cfRule>
  </conditionalFormatting>
  <conditionalFormatting sqref="B716:N719">
    <cfRule type="cellIs" dxfId="8619" priority="340" operator="lessThan">
      <formula>0</formula>
    </cfRule>
  </conditionalFormatting>
  <conditionalFormatting sqref="I718:N718 P716:Q719">
    <cfRule type="cellIs" dxfId="8618" priority="339" operator="lessThan">
      <formula>0</formula>
    </cfRule>
  </conditionalFormatting>
  <conditionalFormatting sqref="P654">
    <cfRule type="cellIs" dxfId="8617" priority="338" operator="lessThan">
      <formula>0</formula>
    </cfRule>
  </conditionalFormatting>
  <conditionalFormatting sqref="Q466">
    <cfRule type="cellIs" dxfId="8616" priority="337" operator="lessThan">
      <formula>0</formula>
    </cfRule>
  </conditionalFormatting>
  <conditionalFormatting sqref="P466">
    <cfRule type="cellIs" dxfId="8615" priority="336" operator="lessThan">
      <formula>0</formula>
    </cfRule>
  </conditionalFormatting>
  <conditionalFormatting sqref="B466:N466">
    <cfRule type="cellIs" dxfId="8614" priority="335" operator="lessThan">
      <formula>0</formula>
    </cfRule>
  </conditionalFormatting>
  <conditionalFormatting sqref="B505:N505">
    <cfRule type="cellIs" dxfId="8613" priority="332" operator="lessThan">
      <formula>0</formula>
    </cfRule>
  </conditionalFormatting>
  <conditionalFormatting sqref="B513:N513">
    <cfRule type="cellIs" dxfId="8612" priority="329" operator="lessThan">
      <formula>0</formula>
    </cfRule>
  </conditionalFormatting>
  <conditionalFormatting sqref="B522:N522">
    <cfRule type="cellIs" dxfId="8611" priority="326" operator="lessThan">
      <formula>0</formula>
    </cfRule>
  </conditionalFormatting>
  <conditionalFormatting sqref="B530:N530">
    <cfRule type="cellIs" dxfId="8610" priority="323" operator="lessThan">
      <formula>0</formula>
    </cfRule>
  </conditionalFormatting>
  <conditionalFormatting sqref="B538:N538">
    <cfRule type="cellIs" dxfId="8609" priority="320" operator="lessThan">
      <formula>0</formula>
    </cfRule>
  </conditionalFormatting>
  <conditionalFormatting sqref="B553:N553">
    <cfRule type="cellIs" dxfId="8608" priority="317" operator="lessThan">
      <formula>0</formula>
    </cfRule>
  </conditionalFormatting>
  <conditionalFormatting sqref="B561:N561">
    <cfRule type="cellIs" dxfId="8607" priority="314" operator="lessThan">
      <formula>0</formula>
    </cfRule>
  </conditionalFormatting>
  <conditionalFormatting sqref="B590:N590">
    <cfRule type="cellIs" dxfId="8606" priority="311" operator="lessThan">
      <formula>0</formula>
    </cfRule>
  </conditionalFormatting>
  <conditionalFormatting sqref="O608">
    <cfRule type="cellIs" dxfId="8605" priority="46" operator="lessThan">
      <formula>0</formula>
    </cfRule>
  </conditionalFormatting>
  <conditionalFormatting sqref="O608">
    <cfRule type="cellIs" dxfId="8604" priority="47" operator="lessThan">
      <formula>0</formula>
    </cfRule>
  </conditionalFormatting>
  <conditionalFormatting sqref="O603">
    <cfRule type="cellIs" dxfId="8603" priority="50" operator="lessThan">
      <formula>0</formula>
    </cfRule>
  </conditionalFormatting>
  <conditionalFormatting sqref="O603">
    <cfRule type="cellIs" dxfId="8602" priority="51" operator="lessThan">
      <formula>0</formula>
    </cfRule>
  </conditionalFormatting>
  <conditionalFormatting sqref="O603">
    <cfRule type="cellIs" dxfId="8601" priority="52" operator="lessThan">
      <formula>0</formula>
    </cfRule>
  </conditionalFormatting>
  <conditionalFormatting sqref="O608">
    <cfRule type="cellIs" dxfId="8600" priority="45" operator="lessThan">
      <formula>0</formula>
    </cfRule>
  </conditionalFormatting>
  <conditionalFormatting sqref="P491:Q491 B491">
    <cfRule type="cellIs" dxfId="8599" priority="310" operator="lessThan">
      <formula>0</formula>
    </cfRule>
  </conditionalFormatting>
  <conditionalFormatting sqref="Q492:Q496">
    <cfRule type="cellIs" dxfId="8598" priority="309" operator="lessThan">
      <formula>0</formula>
    </cfRule>
  </conditionalFormatting>
  <conditionalFormatting sqref="P492:P495">
    <cfRule type="cellIs" dxfId="8597" priority="308" operator="lessThan">
      <formula>0</formula>
    </cfRule>
  </conditionalFormatting>
  <conditionalFormatting sqref="P496">
    <cfRule type="cellIs" dxfId="8596" priority="307" operator="lessThan">
      <formula>0</formula>
    </cfRule>
  </conditionalFormatting>
  <conditionalFormatting sqref="P473:Q473 B473">
    <cfRule type="cellIs" dxfId="8595" priority="306" operator="lessThan">
      <formula>0</formula>
    </cfRule>
  </conditionalFormatting>
  <conditionalFormatting sqref="Q474:Q478">
    <cfRule type="cellIs" dxfId="8594" priority="305" operator="lessThan">
      <formula>0</formula>
    </cfRule>
  </conditionalFormatting>
  <conditionalFormatting sqref="P474:P477">
    <cfRule type="cellIs" dxfId="8593" priority="304" operator="lessThan">
      <formula>0</formula>
    </cfRule>
  </conditionalFormatting>
  <conditionalFormatting sqref="P478">
    <cfRule type="cellIs" dxfId="8592" priority="303" operator="lessThan">
      <formula>0</formula>
    </cfRule>
  </conditionalFormatting>
  <conditionalFormatting sqref="P479:Q479 B479">
    <cfRule type="cellIs" dxfId="8591" priority="302" operator="lessThan">
      <formula>0</formula>
    </cfRule>
  </conditionalFormatting>
  <conditionalFormatting sqref="Q480:Q484">
    <cfRule type="cellIs" dxfId="8590" priority="301" operator="lessThan">
      <formula>0</formula>
    </cfRule>
  </conditionalFormatting>
  <conditionalFormatting sqref="P480:P483">
    <cfRule type="cellIs" dxfId="8589" priority="300" operator="lessThan">
      <formula>0</formula>
    </cfRule>
  </conditionalFormatting>
  <conditionalFormatting sqref="P484">
    <cfRule type="cellIs" dxfId="8588" priority="299" operator="lessThan">
      <formula>0</formula>
    </cfRule>
  </conditionalFormatting>
  <conditionalFormatting sqref="P485:Q485 B485">
    <cfRule type="cellIs" dxfId="8587" priority="298" operator="lessThan">
      <formula>0</formula>
    </cfRule>
  </conditionalFormatting>
  <conditionalFormatting sqref="Q486:Q490">
    <cfRule type="cellIs" dxfId="8586" priority="297" operator="lessThan">
      <formula>0</formula>
    </cfRule>
  </conditionalFormatting>
  <conditionalFormatting sqref="P486:P489">
    <cfRule type="cellIs" dxfId="8585" priority="296" operator="lessThan">
      <formula>0</formula>
    </cfRule>
  </conditionalFormatting>
  <conditionalFormatting sqref="P490">
    <cfRule type="cellIs" dxfId="8584" priority="295"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8583" priority="289" operator="lessThan">
      <formula>0</formula>
    </cfRule>
  </conditionalFormatting>
  <conditionalFormatting sqref="O348">
    <cfRule type="cellIs" dxfId="8582" priority="288" operator="lessThan">
      <formula>0</formula>
    </cfRule>
  </conditionalFormatting>
  <conditionalFormatting sqref="O348">
    <cfRule type="cellIs" dxfId="8581" priority="287" operator="lessThan">
      <formula>0</formula>
    </cfRule>
  </conditionalFormatting>
  <conditionalFormatting sqref="O351:O354">
    <cfRule type="cellIs" dxfId="8580" priority="286" operator="lessThan">
      <formula>0</formula>
    </cfRule>
  </conditionalFormatting>
  <conditionalFormatting sqref="O358">
    <cfRule type="cellIs" dxfId="8579" priority="285" operator="lessThan">
      <formula>0</formula>
    </cfRule>
  </conditionalFormatting>
  <conditionalFormatting sqref="O363:O364">
    <cfRule type="cellIs" dxfId="8578" priority="284" operator="lessThan">
      <formula>0</formula>
    </cfRule>
  </conditionalFormatting>
  <conditionalFormatting sqref="O369:O370">
    <cfRule type="cellIs" dxfId="8577" priority="283" operator="lessThan">
      <formula>0</formula>
    </cfRule>
  </conditionalFormatting>
  <conditionalFormatting sqref="O375:O376">
    <cfRule type="cellIs" dxfId="8576" priority="282" operator="lessThan">
      <formula>0</formula>
    </cfRule>
  </conditionalFormatting>
  <conditionalFormatting sqref="O381:O383">
    <cfRule type="cellIs" dxfId="8575" priority="281" operator="lessThan">
      <formula>0</formula>
    </cfRule>
  </conditionalFormatting>
  <conditionalFormatting sqref="O355">
    <cfRule type="cellIs" dxfId="8574" priority="280" operator="lessThan">
      <formula>0</formula>
    </cfRule>
  </conditionalFormatting>
  <conditionalFormatting sqref="O593:O595">
    <cfRule type="cellIs" dxfId="8573" priority="278" operator="lessThan">
      <formula>0</formula>
    </cfRule>
  </conditionalFormatting>
  <conditionalFormatting sqref="O593:O595">
    <cfRule type="cellIs" dxfId="8572" priority="279" operator="lessThan">
      <formula>0</formula>
    </cfRule>
  </conditionalFormatting>
  <conditionalFormatting sqref="O601:O602 O599">
    <cfRule type="cellIs" dxfId="8571" priority="277" operator="lessThan">
      <formula>0</formula>
    </cfRule>
  </conditionalFormatting>
  <conditionalFormatting sqref="O621:O624">
    <cfRule type="cellIs" dxfId="8570" priority="272" operator="lessThan">
      <formula>0</formula>
    </cfRule>
  </conditionalFormatting>
  <conditionalFormatting sqref="O621:O624">
    <cfRule type="cellIs" dxfId="8569" priority="273" operator="lessThan">
      <formula>0</formula>
    </cfRule>
  </conditionalFormatting>
  <conditionalFormatting sqref="O626:O629">
    <cfRule type="cellIs" dxfId="8568" priority="271" operator="lessThan">
      <formula>0</formula>
    </cfRule>
  </conditionalFormatting>
  <conditionalFormatting sqref="O611:O614">
    <cfRule type="cellIs" dxfId="8567" priority="266" operator="lessThan">
      <formula>0</formula>
    </cfRule>
  </conditionalFormatting>
  <conditionalFormatting sqref="O611:O614">
    <cfRule type="cellIs" dxfId="8566" priority="267" operator="lessThan">
      <formula>0</formula>
    </cfRule>
  </conditionalFormatting>
  <conditionalFormatting sqref="O650 O663 O655:O661 O642:O645 O652:O653 O672:O675 O708:O711 O665:O670">
    <cfRule type="cellIs" dxfId="8565" priority="265" operator="lessThan">
      <formula>0</formula>
    </cfRule>
  </conditionalFormatting>
  <conditionalFormatting sqref="O674">
    <cfRule type="cellIs" dxfId="8564" priority="264" operator="lessThan">
      <formula>0</formula>
    </cfRule>
  </conditionalFormatting>
  <conditionalFormatting sqref="O647">
    <cfRule type="cellIs" dxfId="8563" priority="263" operator="lessThan">
      <formula>0</formula>
    </cfRule>
  </conditionalFormatting>
  <conditionalFormatting sqref="O393">
    <cfRule type="cellIs" dxfId="8562" priority="240" operator="lessThan">
      <formula>0</formula>
    </cfRule>
  </conditionalFormatting>
  <conditionalFormatting sqref="O390">
    <cfRule type="cellIs" dxfId="8561" priority="245" operator="lessThan">
      <formula>0</formula>
    </cfRule>
  </conditionalFormatting>
  <conditionalFormatting sqref="O393">
    <cfRule type="cellIs" dxfId="8560" priority="243" operator="lessThan">
      <formula>0</formula>
    </cfRule>
  </conditionalFormatting>
  <conditionalFormatting sqref="O378">
    <cfRule type="cellIs" dxfId="8559" priority="255" operator="lessThan">
      <formula>0</formula>
    </cfRule>
  </conditionalFormatting>
  <conditionalFormatting sqref="O372">
    <cfRule type="cellIs" dxfId="8558" priority="256" operator="lessThan">
      <formula>0</formula>
    </cfRule>
  </conditionalFormatting>
  <conditionalFormatting sqref="O384">
    <cfRule type="cellIs" dxfId="8557" priority="254" operator="lessThan">
      <formula>0</formula>
    </cfRule>
  </conditionalFormatting>
  <conditionalFormatting sqref="O387">
    <cfRule type="cellIs" dxfId="8556" priority="249" operator="lessThan">
      <formula>0</formula>
    </cfRule>
  </conditionalFormatting>
  <conditionalFormatting sqref="O387">
    <cfRule type="cellIs" dxfId="8555" priority="248" operator="lessThan">
      <formula>0</formula>
    </cfRule>
  </conditionalFormatting>
  <conditionalFormatting sqref="O387">
    <cfRule type="cellIs" dxfId="8554" priority="247" operator="lessThan">
      <formula>0</formula>
    </cfRule>
  </conditionalFormatting>
  <conditionalFormatting sqref="O387">
    <cfRule type="cellIs" dxfId="8553" priority="246" operator="lessThan">
      <formula>0</formula>
    </cfRule>
  </conditionalFormatting>
  <conditionalFormatting sqref="O393">
    <cfRule type="cellIs" dxfId="8552" priority="241" operator="lessThan">
      <formula>0</formula>
    </cfRule>
  </conditionalFormatting>
  <conditionalFormatting sqref="O393">
    <cfRule type="cellIs" dxfId="8551" priority="244" operator="lessThan">
      <formula>0</formula>
    </cfRule>
  </conditionalFormatting>
  <conditionalFormatting sqref="O393">
    <cfRule type="cellIs" dxfId="8550" priority="239" operator="lessThan">
      <formula>0</formula>
    </cfRule>
  </conditionalFormatting>
  <conditionalFormatting sqref="O393">
    <cfRule type="cellIs" dxfId="8549" priority="242" operator="lessThan">
      <formula>0</formula>
    </cfRule>
  </conditionalFormatting>
  <conditionalFormatting sqref="O393">
    <cfRule type="cellIs" dxfId="8548" priority="237" operator="lessThan">
      <formula>0</formula>
    </cfRule>
  </conditionalFormatting>
  <conditionalFormatting sqref="O393">
    <cfRule type="cellIs" dxfId="8547" priority="238" operator="lessThan">
      <formula>0</formula>
    </cfRule>
  </conditionalFormatting>
  <conditionalFormatting sqref="O399">
    <cfRule type="cellIs" dxfId="8546" priority="235" operator="lessThan">
      <formula>0</formula>
    </cfRule>
  </conditionalFormatting>
  <conditionalFormatting sqref="O396">
    <cfRule type="cellIs" dxfId="8545" priority="236" operator="lessThan">
      <formula>0</formula>
    </cfRule>
  </conditionalFormatting>
  <conditionalFormatting sqref="O399">
    <cfRule type="cellIs" dxfId="8544" priority="234" operator="lessThan">
      <formula>0</formula>
    </cfRule>
  </conditionalFormatting>
  <conditionalFormatting sqref="O399">
    <cfRule type="cellIs" dxfId="8543" priority="233" operator="lessThan">
      <formula>0</formula>
    </cfRule>
  </conditionalFormatting>
  <conditionalFormatting sqref="O399">
    <cfRule type="cellIs" dxfId="8542" priority="232" operator="lessThan">
      <formula>0</formula>
    </cfRule>
  </conditionalFormatting>
  <conditionalFormatting sqref="O399">
    <cfRule type="cellIs" dxfId="8541" priority="231" operator="lessThan">
      <formula>0</formula>
    </cfRule>
  </conditionalFormatting>
  <conditionalFormatting sqref="O399">
    <cfRule type="cellIs" dxfId="8540" priority="230" operator="lessThan">
      <formula>0</formula>
    </cfRule>
  </conditionalFormatting>
  <conditionalFormatting sqref="O399">
    <cfRule type="cellIs" dxfId="8539" priority="229" operator="lessThan">
      <formula>0</formula>
    </cfRule>
  </conditionalFormatting>
  <conditionalFormatting sqref="O399">
    <cfRule type="cellIs" dxfId="8538" priority="228" operator="lessThan">
      <formula>0</formula>
    </cfRule>
  </conditionalFormatting>
  <conditionalFormatting sqref="O402">
    <cfRule type="cellIs" dxfId="8537" priority="227" operator="lessThan">
      <formula>0</formula>
    </cfRule>
  </conditionalFormatting>
  <conditionalFormatting sqref="O355">
    <cfRule type="cellIs" dxfId="8536" priority="226" operator="lessThan">
      <formula>0</formula>
    </cfRule>
  </conditionalFormatting>
  <conditionalFormatting sqref="O361">
    <cfRule type="cellIs" dxfId="8535" priority="225" operator="lessThan">
      <formula>0</formula>
    </cfRule>
  </conditionalFormatting>
  <conditionalFormatting sqref="O361">
    <cfRule type="cellIs" dxfId="8534" priority="224" operator="lessThan">
      <formula>0</formula>
    </cfRule>
  </conditionalFormatting>
  <conditionalFormatting sqref="O367">
    <cfRule type="cellIs" dxfId="8533" priority="223" operator="lessThan">
      <formula>0</formula>
    </cfRule>
  </conditionalFormatting>
  <conditionalFormatting sqref="O367">
    <cfRule type="cellIs" dxfId="8532" priority="222" operator="lessThan">
      <formula>0</formula>
    </cfRule>
  </conditionalFormatting>
  <conditionalFormatting sqref="O373">
    <cfRule type="cellIs" dxfId="8531" priority="221" operator="lessThan">
      <formula>0</formula>
    </cfRule>
  </conditionalFormatting>
  <conditionalFormatting sqref="O373">
    <cfRule type="cellIs" dxfId="8530" priority="220" operator="lessThan">
      <formula>0</formula>
    </cfRule>
  </conditionalFormatting>
  <conditionalFormatting sqref="O379">
    <cfRule type="cellIs" dxfId="8529" priority="219" operator="lessThan">
      <formula>0</formula>
    </cfRule>
  </conditionalFormatting>
  <conditionalFormatting sqref="O379">
    <cfRule type="cellIs" dxfId="8528" priority="218" operator="lessThan">
      <formula>0</formula>
    </cfRule>
  </conditionalFormatting>
  <conditionalFormatting sqref="O385">
    <cfRule type="cellIs" dxfId="8527" priority="217" operator="lessThan">
      <formula>0</formula>
    </cfRule>
  </conditionalFormatting>
  <conditionalFormatting sqref="O385">
    <cfRule type="cellIs" dxfId="8526" priority="216" operator="lessThan">
      <formula>0</formula>
    </cfRule>
  </conditionalFormatting>
  <conditionalFormatting sqref="O391">
    <cfRule type="cellIs" dxfId="8525" priority="215" operator="lessThan">
      <formula>0</formula>
    </cfRule>
  </conditionalFormatting>
  <conditionalFormatting sqref="O391">
    <cfRule type="cellIs" dxfId="8524" priority="214" operator="lessThan">
      <formula>0</formula>
    </cfRule>
  </conditionalFormatting>
  <conditionalFormatting sqref="O397">
    <cfRule type="cellIs" dxfId="8523" priority="213" operator="lessThan">
      <formula>0</formula>
    </cfRule>
  </conditionalFormatting>
  <conditionalFormatting sqref="O397">
    <cfRule type="cellIs" dxfId="8522" priority="212" operator="lessThan">
      <formula>0</formula>
    </cfRule>
  </conditionalFormatting>
  <conditionalFormatting sqref="O405">
    <cfRule type="cellIs" dxfId="8521" priority="211" operator="lessThan">
      <formula>0</formula>
    </cfRule>
  </conditionalFormatting>
  <conditionalFormatting sqref="O405">
    <cfRule type="cellIs" dxfId="8520" priority="209" operator="lessThan">
      <formula>0</formula>
    </cfRule>
  </conditionalFormatting>
  <conditionalFormatting sqref="O405">
    <cfRule type="cellIs" dxfId="8519" priority="208" operator="lessThan">
      <formula>0</formula>
    </cfRule>
  </conditionalFormatting>
  <conditionalFormatting sqref="O405">
    <cfRule type="cellIs" dxfId="8518" priority="207" operator="lessThan">
      <formula>0</formula>
    </cfRule>
  </conditionalFormatting>
  <conditionalFormatting sqref="O405">
    <cfRule type="cellIs" dxfId="8517" priority="206" operator="lessThan">
      <formula>0</formula>
    </cfRule>
  </conditionalFormatting>
  <conditionalFormatting sqref="O405">
    <cfRule type="cellIs" dxfId="8516" priority="205" operator="lessThan">
      <formula>0</formula>
    </cfRule>
  </conditionalFormatting>
  <conditionalFormatting sqref="O405">
    <cfRule type="cellIs" dxfId="8515" priority="204" operator="lessThan">
      <formula>0</formula>
    </cfRule>
  </conditionalFormatting>
  <conditionalFormatting sqref="O408">
    <cfRule type="cellIs" dxfId="8514" priority="203" operator="lessThan">
      <formula>0</formula>
    </cfRule>
  </conditionalFormatting>
  <conditionalFormatting sqref="O409">
    <cfRule type="cellIs" dxfId="8513" priority="202" operator="lessThan">
      <formula>0</formula>
    </cfRule>
  </conditionalFormatting>
  <conditionalFormatting sqref="O409">
    <cfRule type="cellIs" dxfId="8512" priority="201" operator="lessThan">
      <formula>0</formula>
    </cfRule>
  </conditionalFormatting>
  <conditionalFormatting sqref="O411">
    <cfRule type="cellIs" dxfId="8511" priority="200" operator="lessThan">
      <formula>0</formula>
    </cfRule>
  </conditionalFormatting>
  <conditionalFormatting sqref="O411">
    <cfRule type="cellIs" dxfId="8510" priority="199" operator="lessThan">
      <formula>0</formula>
    </cfRule>
  </conditionalFormatting>
  <conditionalFormatting sqref="O411">
    <cfRule type="cellIs" dxfId="8509" priority="198" operator="lessThan">
      <formula>0</formula>
    </cfRule>
  </conditionalFormatting>
  <conditionalFormatting sqref="O411">
    <cfRule type="cellIs" dxfId="8508" priority="197" operator="lessThan">
      <formula>0</formula>
    </cfRule>
  </conditionalFormatting>
  <conditionalFormatting sqref="O411">
    <cfRule type="cellIs" dxfId="8507" priority="196" operator="lessThan">
      <formula>0</formula>
    </cfRule>
  </conditionalFormatting>
  <conditionalFormatting sqref="O411">
    <cfRule type="cellIs" dxfId="8506" priority="195" operator="lessThan">
      <formula>0</formula>
    </cfRule>
  </conditionalFormatting>
  <conditionalFormatting sqref="O411">
    <cfRule type="cellIs" dxfId="8505" priority="194" operator="lessThan">
      <formula>0</formula>
    </cfRule>
  </conditionalFormatting>
  <conditionalFormatting sqref="O411">
    <cfRule type="cellIs" dxfId="8504" priority="193" operator="lessThan">
      <formula>0</formula>
    </cfRule>
  </conditionalFormatting>
  <conditionalFormatting sqref="O414">
    <cfRule type="cellIs" dxfId="8503" priority="192" operator="lessThan">
      <formula>0</formula>
    </cfRule>
  </conditionalFormatting>
  <conditionalFormatting sqref="O415">
    <cfRule type="cellIs" dxfId="8502" priority="191" operator="lessThan">
      <formula>0</formula>
    </cfRule>
  </conditionalFormatting>
  <conditionalFormatting sqref="O415">
    <cfRule type="cellIs" dxfId="8501" priority="190" operator="lessThan">
      <formula>0</formula>
    </cfRule>
  </conditionalFormatting>
  <conditionalFormatting sqref="O417">
    <cfRule type="cellIs" dxfId="8500" priority="189" operator="lessThan">
      <formula>0</formula>
    </cfRule>
  </conditionalFormatting>
  <conditionalFormatting sqref="O417">
    <cfRule type="cellIs" dxfId="8499" priority="188" operator="lessThan">
      <formula>0</formula>
    </cfRule>
  </conditionalFormatting>
  <conditionalFormatting sqref="O417">
    <cfRule type="cellIs" dxfId="8498" priority="187" operator="lessThan">
      <formula>0</formula>
    </cfRule>
  </conditionalFormatting>
  <conditionalFormatting sqref="O417">
    <cfRule type="cellIs" dxfId="8497" priority="186" operator="lessThan">
      <formula>0</formula>
    </cfRule>
  </conditionalFormatting>
  <conditionalFormatting sqref="O417">
    <cfRule type="cellIs" dxfId="8496" priority="185" operator="lessThan">
      <formula>0</formula>
    </cfRule>
  </conditionalFormatting>
  <conditionalFormatting sqref="O417">
    <cfRule type="cellIs" dxfId="8495" priority="184" operator="lessThan">
      <formula>0</formula>
    </cfRule>
  </conditionalFormatting>
  <conditionalFormatting sqref="O417">
    <cfRule type="cellIs" dxfId="8494" priority="183" operator="lessThan">
      <formula>0</formula>
    </cfRule>
  </conditionalFormatting>
  <conditionalFormatting sqref="O417">
    <cfRule type="cellIs" dxfId="8493" priority="182" operator="lessThan">
      <formula>0</formula>
    </cfRule>
  </conditionalFormatting>
  <conditionalFormatting sqref="O420">
    <cfRule type="cellIs" dxfId="8492" priority="181" operator="lessThan">
      <formula>0</formula>
    </cfRule>
  </conditionalFormatting>
  <conditionalFormatting sqref="O421">
    <cfRule type="cellIs" dxfId="8491" priority="180" operator="lessThan">
      <formula>0</formula>
    </cfRule>
  </conditionalFormatting>
  <conditionalFormatting sqref="O421">
    <cfRule type="cellIs" dxfId="8490" priority="179" operator="lessThan">
      <formula>0</formula>
    </cfRule>
  </conditionalFormatting>
  <conditionalFormatting sqref="O423">
    <cfRule type="cellIs" dxfId="8489" priority="178" operator="lessThan">
      <formula>0</formula>
    </cfRule>
  </conditionalFormatting>
  <conditionalFormatting sqref="O423">
    <cfRule type="cellIs" dxfId="8488" priority="177" operator="lessThan">
      <formula>0</formula>
    </cfRule>
  </conditionalFormatting>
  <conditionalFormatting sqref="O423">
    <cfRule type="cellIs" dxfId="8487" priority="176" operator="lessThan">
      <formula>0</formula>
    </cfRule>
  </conditionalFormatting>
  <conditionalFormatting sqref="O423">
    <cfRule type="cellIs" dxfId="8486" priority="175" operator="lessThan">
      <formula>0</formula>
    </cfRule>
  </conditionalFormatting>
  <conditionalFormatting sqref="O423">
    <cfRule type="cellIs" dxfId="8485" priority="174" operator="lessThan">
      <formula>0</formula>
    </cfRule>
  </conditionalFormatting>
  <conditionalFormatting sqref="O423">
    <cfRule type="cellIs" dxfId="8484" priority="173" operator="lessThan">
      <formula>0</formula>
    </cfRule>
  </conditionalFormatting>
  <conditionalFormatting sqref="O423">
    <cfRule type="cellIs" dxfId="8483" priority="172" operator="lessThan">
      <formula>0</formula>
    </cfRule>
  </conditionalFormatting>
  <conditionalFormatting sqref="O423">
    <cfRule type="cellIs" dxfId="8482" priority="171" operator="lessThan">
      <formula>0</formula>
    </cfRule>
  </conditionalFormatting>
  <conditionalFormatting sqref="O426">
    <cfRule type="cellIs" dxfId="8481" priority="170" operator="lessThan">
      <formula>0</formula>
    </cfRule>
  </conditionalFormatting>
  <conditionalFormatting sqref="O427">
    <cfRule type="cellIs" dxfId="8480" priority="169" operator="lessThan">
      <formula>0</formula>
    </cfRule>
  </conditionalFormatting>
  <conditionalFormatting sqref="O427">
    <cfRule type="cellIs" dxfId="8479" priority="168" operator="lessThan">
      <formula>0</formula>
    </cfRule>
  </conditionalFormatting>
  <conditionalFormatting sqref="O429">
    <cfRule type="cellIs" dxfId="8478" priority="167" operator="lessThan">
      <formula>0</formula>
    </cfRule>
  </conditionalFormatting>
  <conditionalFormatting sqref="O429">
    <cfRule type="cellIs" dxfId="8477" priority="166" operator="lessThan">
      <formula>0</formula>
    </cfRule>
  </conditionalFormatting>
  <conditionalFormatting sqref="O429">
    <cfRule type="cellIs" dxfId="8476" priority="165" operator="lessThan">
      <formula>0</formula>
    </cfRule>
  </conditionalFormatting>
  <conditionalFormatting sqref="O429">
    <cfRule type="cellIs" dxfId="8475" priority="164" operator="lessThan">
      <formula>0</formula>
    </cfRule>
  </conditionalFormatting>
  <conditionalFormatting sqref="O429">
    <cfRule type="cellIs" dxfId="8474" priority="163" operator="lessThan">
      <formula>0</formula>
    </cfRule>
  </conditionalFormatting>
  <conditionalFormatting sqref="O429">
    <cfRule type="cellIs" dxfId="8473" priority="162" operator="lessThan">
      <formula>0</formula>
    </cfRule>
  </conditionalFormatting>
  <conditionalFormatting sqref="O429">
    <cfRule type="cellIs" dxfId="8472" priority="161" operator="lessThan">
      <formula>0</formula>
    </cfRule>
  </conditionalFormatting>
  <conditionalFormatting sqref="O429">
    <cfRule type="cellIs" dxfId="8471" priority="160" operator="lessThan">
      <formula>0</formula>
    </cfRule>
  </conditionalFormatting>
  <conditionalFormatting sqref="O432">
    <cfRule type="cellIs" dxfId="8470" priority="159" operator="lessThan">
      <formula>0</formula>
    </cfRule>
  </conditionalFormatting>
  <conditionalFormatting sqref="O435">
    <cfRule type="cellIs" dxfId="8469" priority="158" operator="lessThan">
      <formula>0</formula>
    </cfRule>
  </conditionalFormatting>
  <conditionalFormatting sqref="O435">
    <cfRule type="cellIs" dxfId="8468" priority="157" operator="lessThan">
      <formula>0</formula>
    </cfRule>
  </conditionalFormatting>
  <conditionalFormatting sqref="O435">
    <cfRule type="cellIs" dxfId="8467" priority="156" operator="lessThan">
      <formula>0</formula>
    </cfRule>
  </conditionalFormatting>
  <conditionalFormatting sqref="O435">
    <cfRule type="cellIs" dxfId="8466" priority="155" operator="lessThan">
      <formula>0</formula>
    </cfRule>
  </conditionalFormatting>
  <conditionalFormatting sqref="O435">
    <cfRule type="cellIs" dxfId="8465" priority="154" operator="lessThan">
      <formula>0</formula>
    </cfRule>
  </conditionalFormatting>
  <conditionalFormatting sqref="O435">
    <cfRule type="cellIs" dxfId="8464" priority="153" operator="lessThan">
      <formula>0</formula>
    </cfRule>
  </conditionalFormatting>
  <conditionalFormatting sqref="O435">
    <cfRule type="cellIs" dxfId="8463" priority="152" operator="lessThan">
      <formula>0</formula>
    </cfRule>
  </conditionalFormatting>
  <conditionalFormatting sqref="O435">
    <cfRule type="cellIs" dxfId="8462" priority="151" operator="lessThan">
      <formula>0</formula>
    </cfRule>
  </conditionalFormatting>
  <conditionalFormatting sqref="O438">
    <cfRule type="cellIs" dxfId="8461" priority="150" operator="lessThan">
      <formula>0</formula>
    </cfRule>
  </conditionalFormatting>
  <conditionalFormatting sqref="O439">
    <cfRule type="cellIs" dxfId="8460" priority="149" operator="lessThan">
      <formula>0</formula>
    </cfRule>
  </conditionalFormatting>
  <conditionalFormatting sqref="O439">
    <cfRule type="cellIs" dxfId="8459" priority="148" operator="lessThan">
      <formula>0</formula>
    </cfRule>
  </conditionalFormatting>
  <conditionalFormatting sqref="O441">
    <cfRule type="cellIs" dxfId="8458" priority="147" operator="lessThan">
      <formula>0</formula>
    </cfRule>
  </conditionalFormatting>
  <conditionalFormatting sqref="O441">
    <cfRule type="cellIs" dxfId="8457" priority="146" operator="lessThan">
      <formula>0</formula>
    </cfRule>
  </conditionalFormatting>
  <conditionalFormatting sqref="O441">
    <cfRule type="cellIs" dxfId="8456" priority="145" operator="lessThan">
      <formula>0</formula>
    </cfRule>
  </conditionalFormatting>
  <conditionalFormatting sqref="O441">
    <cfRule type="cellIs" dxfId="8455" priority="144" operator="lessThan">
      <formula>0</formula>
    </cfRule>
  </conditionalFormatting>
  <conditionalFormatting sqref="O441">
    <cfRule type="cellIs" dxfId="8454" priority="143" operator="lessThan">
      <formula>0</formula>
    </cfRule>
  </conditionalFormatting>
  <conditionalFormatting sqref="O441">
    <cfRule type="cellIs" dxfId="8453" priority="142" operator="lessThan">
      <formula>0</formula>
    </cfRule>
  </conditionalFormatting>
  <conditionalFormatting sqref="O441">
    <cfRule type="cellIs" dxfId="8452" priority="141" operator="lessThan">
      <formula>0</formula>
    </cfRule>
  </conditionalFormatting>
  <conditionalFormatting sqref="O441">
    <cfRule type="cellIs" dxfId="8451" priority="140" operator="lessThan">
      <formula>0</formula>
    </cfRule>
  </conditionalFormatting>
  <conditionalFormatting sqref="O444">
    <cfRule type="cellIs" dxfId="8450" priority="139" operator="lessThan">
      <formula>0</formula>
    </cfRule>
  </conditionalFormatting>
  <conditionalFormatting sqref="O445">
    <cfRule type="cellIs" dxfId="8449" priority="138" operator="lessThan">
      <formula>0</formula>
    </cfRule>
  </conditionalFormatting>
  <conditionalFormatting sqref="O445">
    <cfRule type="cellIs" dxfId="8448" priority="137" operator="lessThan">
      <formula>0</formula>
    </cfRule>
  </conditionalFormatting>
  <conditionalFormatting sqref="O448">
    <cfRule type="cellIs" dxfId="8447" priority="136" operator="lessThan">
      <formula>0</formula>
    </cfRule>
  </conditionalFormatting>
  <conditionalFormatting sqref="O448">
    <cfRule type="cellIs" dxfId="8446" priority="135" operator="lessThan">
      <formula>0</formula>
    </cfRule>
  </conditionalFormatting>
  <conditionalFormatting sqref="O448">
    <cfRule type="cellIs" dxfId="8445" priority="134" operator="lessThan">
      <formula>0</formula>
    </cfRule>
  </conditionalFormatting>
  <conditionalFormatting sqref="O448">
    <cfRule type="cellIs" dxfId="8444" priority="133" operator="lessThan">
      <formula>0</formula>
    </cfRule>
  </conditionalFormatting>
  <conditionalFormatting sqref="O448">
    <cfRule type="cellIs" dxfId="8443" priority="132" operator="lessThan">
      <formula>0</formula>
    </cfRule>
  </conditionalFormatting>
  <conditionalFormatting sqref="O448">
    <cfRule type="cellIs" dxfId="8442" priority="131" operator="lessThan">
      <formula>0</formula>
    </cfRule>
  </conditionalFormatting>
  <conditionalFormatting sqref="O448">
    <cfRule type="cellIs" dxfId="8441" priority="130" operator="lessThan">
      <formula>0</formula>
    </cfRule>
  </conditionalFormatting>
  <conditionalFormatting sqref="O448">
    <cfRule type="cellIs" dxfId="8440" priority="129" operator="lessThan">
      <formula>0</formula>
    </cfRule>
  </conditionalFormatting>
  <conditionalFormatting sqref="O451">
    <cfRule type="cellIs" dxfId="8439" priority="128" operator="lessThan">
      <formula>0</formula>
    </cfRule>
  </conditionalFormatting>
  <conditionalFormatting sqref="O452">
    <cfRule type="cellIs" dxfId="8438" priority="127" operator="lessThan">
      <formula>0</formula>
    </cfRule>
  </conditionalFormatting>
  <conditionalFormatting sqref="O452">
    <cfRule type="cellIs" dxfId="8437" priority="126" operator="lessThan">
      <formula>0</formula>
    </cfRule>
  </conditionalFormatting>
  <conditionalFormatting sqref="O454">
    <cfRule type="cellIs" dxfId="8436" priority="125" operator="lessThan">
      <formula>0</formula>
    </cfRule>
  </conditionalFormatting>
  <conditionalFormatting sqref="O454">
    <cfRule type="cellIs" dxfId="8435" priority="124" operator="lessThan">
      <formula>0</formula>
    </cfRule>
  </conditionalFormatting>
  <conditionalFormatting sqref="O454">
    <cfRule type="cellIs" dxfId="8434" priority="123" operator="lessThan">
      <formula>0</formula>
    </cfRule>
  </conditionalFormatting>
  <conditionalFormatting sqref="O454">
    <cfRule type="cellIs" dxfId="8433" priority="122" operator="lessThan">
      <formula>0</formula>
    </cfRule>
  </conditionalFormatting>
  <conditionalFormatting sqref="O454">
    <cfRule type="cellIs" dxfId="8432" priority="121" operator="lessThan">
      <formula>0</formula>
    </cfRule>
  </conditionalFormatting>
  <conditionalFormatting sqref="O454">
    <cfRule type="cellIs" dxfId="8431" priority="120" operator="lessThan">
      <formula>0</formula>
    </cfRule>
  </conditionalFormatting>
  <conditionalFormatting sqref="O454">
    <cfRule type="cellIs" dxfId="8430" priority="119" operator="lessThan">
      <formula>0</formula>
    </cfRule>
  </conditionalFormatting>
  <conditionalFormatting sqref="O454">
    <cfRule type="cellIs" dxfId="8429" priority="118" operator="lessThan">
      <formula>0</formula>
    </cfRule>
  </conditionalFormatting>
  <conditionalFormatting sqref="O457">
    <cfRule type="cellIs" dxfId="8428" priority="117" operator="lessThan">
      <formula>0</formula>
    </cfRule>
  </conditionalFormatting>
  <conditionalFormatting sqref="O458">
    <cfRule type="cellIs" dxfId="8427" priority="116" operator="lessThan">
      <formula>0</formula>
    </cfRule>
  </conditionalFormatting>
  <conditionalFormatting sqref="O458">
    <cfRule type="cellIs" dxfId="8426" priority="115" operator="lessThan">
      <formula>0</formula>
    </cfRule>
  </conditionalFormatting>
  <conditionalFormatting sqref="O461:O464">
    <cfRule type="cellIs" dxfId="8425" priority="114" operator="lessThan">
      <formula>0</formula>
    </cfRule>
  </conditionalFormatting>
  <conditionalFormatting sqref="O461:O464">
    <cfRule type="expression" dxfId="8424" priority="112">
      <formula>O461/N461&gt;1</formula>
    </cfRule>
    <cfRule type="expression" dxfId="8423" priority="113">
      <formula>O461/N461&lt;1</formula>
    </cfRule>
  </conditionalFormatting>
  <conditionalFormatting sqref="O552 O560 O575 O589">
    <cfRule type="expression" dxfId="8422" priority="110">
      <formula>O552/#REF!&gt;1</formula>
    </cfRule>
    <cfRule type="expression" dxfId="8421" priority="111">
      <formula>O552/#REF!&lt;1</formula>
    </cfRule>
  </conditionalFormatting>
  <conditionalFormatting sqref="O512">
    <cfRule type="cellIs" dxfId="8420" priority="109" operator="lessThan">
      <formula>0</formula>
    </cfRule>
  </conditionalFormatting>
  <conditionalFormatting sqref="O512">
    <cfRule type="expression" dxfId="8419" priority="107">
      <formula>O512/N512&gt;1</formula>
    </cfRule>
    <cfRule type="expression" dxfId="8418" priority="108">
      <formula>O512/N512&lt;1</formula>
    </cfRule>
  </conditionalFormatting>
  <conditionalFormatting sqref="O596">
    <cfRule type="cellIs" dxfId="8417" priority="106" operator="lessThan">
      <formula>0</formula>
    </cfRule>
  </conditionalFormatting>
  <conditionalFormatting sqref="O600">
    <cfRule type="cellIs" dxfId="8416" priority="105" operator="lessThan">
      <formula>0</formula>
    </cfRule>
  </conditionalFormatting>
  <conditionalFormatting sqref="O600">
    <cfRule type="cellIs" dxfId="8415" priority="104" operator="lessThan">
      <formula>0</formula>
    </cfRule>
  </conditionalFormatting>
  <conditionalFormatting sqref="O710">
    <cfRule type="cellIs" dxfId="8414" priority="103" operator="lessThan">
      <formula>0</formula>
    </cfRule>
  </conditionalFormatting>
  <conditionalFormatting sqref="O654 O651 O648:O649 O632:O634">
    <cfRule type="expression" dxfId="8413" priority="90">
      <formula>O632/N632&gt;1</formula>
    </cfRule>
    <cfRule type="expression" dxfId="8412" priority="91">
      <formula>O632/N632&lt;1</formula>
    </cfRule>
  </conditionalFormatting>
  <conditionalFormatting sqref="O507:O510">
    <cfRule type="cellIs" dxfId="8411" priority="102" operator="lessThan">
      <formula>0</formula>
    </cfRule>
  </conditionalFormatting>
  <conditionalFormatting sqref="O507:O510">
    <cfRule type="expression" dxfId="8410" priority="100">
      <formula>O507/N507&gt;1</formula>
    </cfRule>
    <cfRule type="expression" dxfId="8409" priority="101">
      <formula>O507/N507&lt;1</formula>
    </cfRule>
  </conditionalFormatting>
  <conditionalFormatting sqref="O588 O574 O559 O551">
    <cfRule type="cellIs" dxfId="8408" priority="99" operator="lessThan">
      <formula>0</formula>
    </cfRule>
  </conditionalFormatting>
  <conditionalFormatting sqref="O584:O587 O570:O573 O555:O558 O547:O550">
    <cfRule type="cellIs" dxfId="8407" priority="98" operator="lessThan">
      <formula>0</formula>
    </cfRule>
  </conditionalFormatting>
  <conditionalFormatting sqref="O584:O587 O570:O573 O555:O558 O547:O550">
    <cfRule type="expression" dxfId="8406" priority="96">
      <formula>O547/N547&gt;1</formula>
    </cfRule>
    <cfRule type="expression" dxfId="8405" priority="97">
      <formula>O547/N547&lt;1</formula>
    </cfRule>
  </conditionalFormatting>
  <conditionalFormatting sqref="O588 O574 O559 O551">
    <cfRule type="cellIs" dxfId="8404" priority="95" operator="lessThan">
      <formula>0</formula>
    </cfRule>
  </conditionalFormatting>
  <conditionalFormatting sqref="O588 O574 O559 O551">
    <cfRule type="expression" dxfId="8403" priority="93">
      <formula>O551/N551&gt;1</formula>
    </cfRule>
    <cfRule type="expression" dxfId="8402" priority="94">
      <formula>O551/N551&lt;1</formula>
    </cfRule>
  </conditionalFormatting>
  <conditionalFormatting sqref="O654 O651 O648:O649 O632:O634">
    <cfRule type="cellIs" dxfId="8401" priority="92" operator="lessThan">
      <formula>0</formula>
    </cfRule>
  </conditionalFormatting>
  <conditionalFormatting sqref="O504">
    <cfRule type="expression" dxfId="8400" priority="290">
      <formula>O504/#REF!&gt;1</formula>
    </cfRule>
    <cfRule type="expression" dxfId="8399" priority="291">
      <formula>O504/#REF!&lt;1</formula>
    </cfRule>
  </conditionalFormatting>
  <conditionalFormatting sqref="O465">
    <cfRule type="cellIs" dxfId="8398" priority="89" operator="lessThan">
      <formula>0</formula>
    </cfRule>
  </conditionalFormatting>
  <conditionalFormatting sqref="O465">
    <cfRule type="expression" dxfId="8397" priority="87">
      <formula>O465/N465&gt;1</formula>
    </cfRule>
    <cfRule type="expression" dxfId="8396" priority="88">
      <formula>O465/N465&lt;1</formula>
    </cfRule>
  </conditionalFormatting>
  <conditionalFormatting sqref="O511">
    <cfRule type="cellIs" dxfId="8395" priority="86" operator="lessThan">
      <formula>0</formula>
    </cfRule>
  </conditionalFormatting>
  <conditionalFormatting sqref="O511">
    <cfRule type="expression" dxfId="8394" priority="84">
      <formula>O511/N511&gt;1</formula>
    </cfRule>
    <cfRule type="expression" dxfId="8393" priority="85">
      <formula>O511/N511&lt;1</formula>
    </cfRule>
  </conditionalFormatting>
  <conditionalFormatting sqref="O568">
    <cfRule type="cellIs" dxfId="8392" priority="74" operator="lessThan">
      <formula>0</formula>
    </cfRule>
  </conditionalFormatting>
  <conditionalFormatting sqref="O603">
    <cfRule type="expression" dxfId="8391" priority="48">
      <formula>O603/N603&gt;1</formula>
    </cfRule>
    <cfRule type="expression" dxfId="8390" priority="49">
      <formula>O603/N603&lt;1</formula>
    </cfRule>
  </conditionalFormatting>
  <conditionalFormatting sqref="O552">
    <cfRule type="cellIs" dxfId="8389" priority="71" operator="lessThan">
      <formula>0</formula>
    </cfRule>
  </conditionalFormatting>
  <conditionalFormatting sqref="O552">
    <cfRule type="expression" dxfId="8388" priority="69">
      <formula>O552/N552&gt;1</formula>
    </cfRule>
    <cfRule type="expression" dxfId="8387" priority="70">
      <formula>O552/N552&lt;1</formula>
    </cfRule>
  </conditionalFormatting>
  <conditionalFormatting sqref="O560">
    <cfRule type="cellIs" dxfId="8386" priority="68" operator="lessThan">
      <formula>0</formula>
    </cfRule>
  </conditionalFormatting>
  <conditionalFormatting sqref="O560">
    <cfRule type="expression" dxfId="8385" priority="66">
      <formula>O560/N560&gt;1</formula>
    </cfRule>
    <cfRule type="expression" dxfId="8384" priority="67">
      <formula>O560/N560&lt;1</formula>
    </cfRule>
  </conditionalFormatting>
  <conditionalFormatting sqref="O575">
    <cfRule type="cellIs" dxfId="8383" priority="65" operator="lessThan">
      <formula>0</formula>
    </cfRule>
  </conditionalFormatting>
  <conditionalFormatting sqref="O575">
    <cfRule type="expression" dxfId="8382" priority="63">
      <formula>O575/N575&gt;1</formula>
    </cfRule>
    <cfRule type="expression" dxfId="8381" priority="64">
      <formula>O575/N575&lt;1</formula>
    </cfRule>
  </conditionalFormatting>
  <conditionalFormatting sqref="O589">
    <cfRule type="cellIs" dxfId="8380" priority="62" operator="lessThan">
      <formula>0</formula>
    </cfRule>
  </conditionalFormatting>
  <conditionalFormatting sqref="O589">
    <cfRule type="expression" dxfId="8379" priority="60">
      <formula>O589/N589&gt;1</formula>
    </cfRule>
    <cfRule type="expression" dxfId="8378" priority="61">
      <formula>O589/N589&lt;1</formula>
    </cfRule>
  </conditionalFormatting>
  <conditionalFormatting sqref="O521">
    <cfRule type="cellIs" dxfId="8377" priority="83" operator="lessThan">
      <formula>0</formula>
    </cfRule>
  </conditionalFormatting>
  <conditionalFormatting sqref="O521">
    <cfRule type="expression" dxfId="8376" priority="81">
      <formula>O521/N521&gt;1</formula>
    </cfRule>
    <cfRule type="expression" dxfId="8375" priority="82">
      <formula>O521/N521&lt;1</formula>
    </cfRule>
  </conditionalFormatting>
  <conditionalFormatting sqref="O529">
    <cfRule type="cellIs" dxfId="8374" priority="80" operator="lessThan">
      <formula>0</formula>
    </cfRule>
  </conditionalFormatting>
  <conditionalFormatting sqref="O529">
    <cfRule type="expression" dxfId="8373" priority="78">
      <formula>O529/N529&gt;1</formula>
    </cfRule>
    <cfRule type="expression" dxfId="8372" priority="79">
      <formula>O529/N529&lt;1</formula>
    </cfRule>
  </conditionalFormatting>
  <conditionalFormatting sqref="O582">
    <cfRule type="expression" dxfId="8371" priority="57">
      <formula>O582/N582&gt;1</formula>
    </cfRule>
    <cfRule type="expression" dxfId="8370" priority="58">
      <formula>O582/N582&lt;1</formula>
    </cfRule>
  </conditionalFormatting>
  <conditionalFormatting sqref="O537">
    <cfRule type="cellIs" dxfId="8369" priority="77" operator="lessThan">
      <formula>0</formula>
    </cfRule>
  </conditionalFormatting>
  <conditionalFormatting sqref="O537">
    <cfRule type="expression" dxfId="8368" priority="75">
      <formula>O537/N537&gt;1</formula>
    </cfRule>
    <cfRule type="expression" dxfId="8367" priority="76">
      <formula>O537/N537&lt;1</formula>
    </cfRule>
  </conditionalFormatting>
  <conditionalFormatting sqref="O642:O645 B636:O637">
    <cfRule type="cellIs" dxfId="8366" priority="56" operator="lessThan">
      <formula>0</formula>
    </cfRule>
  </conditionalFormatting>
  <conditionalFormatting sqref="O568">
    <cfRule type="expression" dxfId="8365" priority="72">
      <formula>O568/N568&gt;1</formula>
    </cfRule>
    <cfRule type="expression" dxfId="8364" priority="73">
      <formula>O568/N568&lt;1</formula>
    </cfRule>
  </conditionalFormatting>
  <conditionalFormatting sqref="O597">
    <cfRule type="cellIs" dxfId="8363" priority="55" operator="lessThan">
      <formula>0</formula>
    </cfRule>
  </conditionalFormatting>
  <conditionalFormatting sqref="O608">
    <cfRule type="expression" dxfId="8362" priority="43">
      <formula>O608/N608&gt;1</formula>
    </cfRule>
    <cfRule type="expression" dxfId="8361" priority="44">
      <formula>O608/N608&lt;1</formula>
    </cfRule>
  </conditionalFormatting>
  <conditionalFormatting sqref="O582">
    <cfRule type="cellIs" dxfId="8360" priority="59" operator="lessThan">
      <formula>0</formula>
    </cfRule>
  </conditionalFormatting>
  <conditionalFormatting sqref="O597">
    <cfRule type="expression" dxfId="8359" priority="53">
      <formula>O597/N597&gt;1</formula>
    </cfRule>
    <cfRule type="expression" dxfId="8358" priority="54">
      <formula>O597/N597&lt;1</formula>
    </cfRule>
  </conditionalFormatting>
  <conditionalFormatting sqref="O676:O679">
    <cfRule type="cellIs" dxfId="8357" priority="42" operator="lessThan">
      <formula>0</formula>
    </cfRule>
  </conditionalFormatting>
  <conditionalFormatting sqref="O678">
    <cfRule type="cellIs" dxfId="8356" priority="41" operator="lessThan">
      <formula>0</formula>
    </cfRule>
  </conditionalFormatting>
  <conditionalFormatting sqref="O680:O683">
    <cfRule type="cellIs" dxfId="8355" priority="40" operator="lessThan">
      <formula>0</formula>
    </cfRule>
  </conditionalFormatting>
  <conditionalFormatting sqref="O682">
    <cfRule type="cellIs" dxfId="8354" priority="39" operator="lessThan">
      <formula>0</formula>
    </cfRule>
  </conditionalFormatting>
  <conditionalFormatting sqref="O684:O687">
    <cfRule type="cellIs" dxfId="8353" priority="38" operator="lessThan">
      <formula>0</formula>
    </cfRule>
  </conditionalFormatting>
  <conditionalFormatting sqref="O686">
    <cfRule type="cellIs" dxfId="8352" priority="37" operator="lessThan">
      <formula>0</formula>
    </cfRule>
  </conditionalFormatting>
  <conditionalFormatting sqref="O688:O691">
    <cfRule type="cellIs" dxfId="8351" priority="36" operator="lessThan">
      <formula>0</formula>
    </cfRule>
  </conditionalFormatting>
  <conditionalFormatting sqref="O690">
    <cfRule type="cellIs" dxfId="8350" priority="35" operator="lessThan">
      <formula>0</formula>
    </cfRule>
  </conditionalFormatting>
  <conditionalFormatting sqref="O692:O693 O695">
    <cfRule type="cellIs" dxfId="8349" priority="34" operator="lessThan">
      <formula>0</formula>
    </cfRule>
  </conditionalFormatting>
  <conditionalFormatting sqref="O696:O699">
    <cfRule type="cellIs" dxfId="8348" priority="33" operator="lessThan">
      <formula>0</formula>
    </cfRule>
  </conditionalFormatting>
  <conditionalFormatting sqref="O698">
    <cfRule type="cellIs" dxfId="8347" priority="32" operator="lessThan">
      <formula>0</formula>
    </cfRule>
  </conditionalFormatting>
  <conditionalFormatting sqref="O700:O703">
    <cfRule type="cellIs" dxfId="8346" priority="31" operator="lessThan">
      <formula>0</formula>
    </cfRule>
  </conditionalFormatting>
  <conditionalFormatting sqref="O702">
    <cfRule type="cellIs" dxfId="8345" priority="30" operator="lessThan">
      <formula>0</formula>
    </cfRule>
  </conditionalFormatting>
  <conditionalFormatting sqref="O704:O707">
    <cfRule type="cellIs" dxfId="8344" priority="29" operator="lessThan">
      <formula>0</formula>
    </cfRule>
  </conditionalFormatting>
  <conditionalFormatting sqref="O706">
    <cfRule type="cellIs" dxfId="8343" priority="28" operator="lessThan">
      <formula>0</formula>
    </cfRule>
  </conditionalFormatting>
  <conditionalFormatting sqref="O712:O715">
    <cfRule type="cellIs" dxfId="8342" priority="27" operator="lessThan">
      <formula>0</formula>
    </cfRule>
  </conditionalFormatting>
  <conditionalFormatting sqref="O714">
    <cfRule type="cellIs" dxfId="8341" priority="26" operator="lessThan">
      <formula>0</formula>
    </cfRule>
  </conditionalFormatting>
  <conditionalFormatting sqref="O716:O719">
    <cfRule type="cellIs" dxfId="8340" priority="25" operator="lessThan">
      <formula>0</formula>
    </cfRule>
  </conditionalFormatting>
  <conditionalFormatting sqref="O718">
    <cfRule type="cellIs" dxfId="8339" priority="24" operator="lessThan">
      <formula>0</formula>
    </cfRule>
  </conditionalFormatting>
  <conditionalFormatting sqref="O466">
    <cfRule type="cellIs" dxfId="8338" priority="23" operator="lessThan">
      <formula>0</formula>
    </cfRule>
  </conditionalFormatting>
  <conditionalFormatting sqref="O505">
    <cfRule type="cellIs" dxfId="8337" priority="22" operator="lessThan">
      <formula>0</formula>
    </cfRule>
  </conditionalFormatting>
  <conditionalFormatting sqref="O513">
    <cfRule type="cellIs" dxfId="8336" priority="21" operator="lessThan">
      <formula>0</formula>
    </cfRule>
  </conditionalFormatting>
  <conditionalFormatting sqref="O522">
    <cfRule type="cellIs" dxfId="8335" priority="20" operator="lessThan">
      <formula>0</formula>
    </cfRule>
  </conditionalFormatting>
  <conditionalFormatting sqref="O530">
    <cfRule type="cellIs" dxfId="8334" priority="19" operator="lessThan">
      <formula>0</formula>
    </cfRule>
  </conditionalFormatting>
  <conditionalFormatting sqref="O538">
    <cfRule type="cellIs" dxfId="8333" priority="18" operator="lessThan">
      <formula>0</formula>
    </cfRule>
  </conditionalFormatting>
  <conditionalFormatting sqref="O553">
    <cfRule type="cellIs" dxfId="8332" priority="17" operator="lessThan">
      <formula>0</formula>
    </cfRule>
  </conditionalFormatting>
  <conditionalFormatting sqref="O561">
    <cfRule type="cellIs" dxfId="8331" priority="16" operator="lessThan">
      <formula>0</formula>
    </cfRule>
  </conditionalFormatting>
  <conditionalFormatting sqref="O590">
    <cfRule type="cellIs" dxfId="8330" priority="15" operator="lessThan">
      <formula>0</formula>
    </cfRule>
  </conditionalFormatting>
  <conditionalFormatting sqref="B492:N496">
    <cfRule type="cellIs" dxfId="8329" priority="294" operator="lessThan">
      <formula>0</formula>
    </cfRule>
  </conditionalFormatting>
  <conditionalFormatting sqref="B492:N496">
    <cfRule type="expression" dxfId="8328" priority="292">
      <formula>B492/A492&gt;1</formula>
    </cfRule>
    <cfRule type="expression" dxfId="8327" priority="293">
      <formula>B492/A492&lt;1</formula>
    </cfRule>
  </conditionalFormatting>
  <conditionalFormatting sqref="O492:O496">
    <cfRule type="cellIs" dxfId="8326" priority="14" operator="lessThan">
      <formula>0</formula>
    </cfRule>
  </conditionalFormatting>
  <conditionalFormatting sqref="O492:O496">
    <cfRule type="expression" dxfId="8325" priority="12">
      <formula>O492/N492&gt;1</formula>
    </cfRule>
    <cfRule type="expression" dxfId="8324" priority="13">
      <formula>O492/N492&lt;1</formula>
    </cfRule>
  </conditionalFormatting>
  <conditionalFormatting sqref="B720:N723">
    <cfRule type="cellIs" dxfId="8323" priority="11" operator="lessThan">
      <formula>0</formula>
    </cfRule>
  </conditionalFormatting>
  <conditionalFormatting sqref="I722:N722 P720:Q723">
    <cfRule type="cellIs" dxfId="8322" priority="10" operator="lessThan">
      <formula>0</formula>
    </cfRule>
  </conditionalFormatting>
  <conditionalFormatting sqref="O720:O723">
    <cfRule type="cellIs" dxfId="8321" priority="9" operator="lessThan">
      <formula>0</formula>
    </cfRule>
  </conditionalFormatting>
  <conditionalFormatting sqref="O722">
    <cfRule type="cellIs" dxfId="8320" priority="8" operator="lessThan">
      <formula>0</formula>
    </cfRule>
  </conditionalFormatting>
  <conditionalFormatting sqref="P655:P658">
    <cfRule type="cellIs" dxfId="8319" priority="7" operator="lessThan">
      <formula>0</formula>
    </cfRule>
  </conditionalFormatting>
  <conditionalFormatting sqref="P638:Q638 Q639:Q640">
    <cfRule type="cellIs" dxfId="8318" priority="6" operator="lessThan">
      <formula>0</formula>
    </cfRule>
  </conditionalFormatting>
  <conditionalFormatting sqref="B638">
    <cfRule type="cellIs" dxfId="8317" priority="5" operator="lessThan">
      <formula>0</formula>
    </cfRule>
  </conditionalFormatting>
  <conditionalFormatting sqref="P639:P640">
    <cfRule type="cellIs" dxfId="8316" priority="4" operator="lessThan">
      <formula>0</formula>
    </cfRule>
  </conditionalFormatting>
  <conditionalFormatting sqref="B639:O640">
    <cfRule type="expression" dxfId="8315" priority="2">
      <formula>B639/A639&gt;1</formula>
    </cfRule>
    <cfRule type="expression" dxfId="8314" priority="3">
      <formula>B639/A639&lt;1</formula>
    </cfRule>
  </conditionalFormatting>
  <conditionalFormatting sqref="B639:O640">
    <cfRule type="cellIs" dxfId="8313"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K647" zoomScaleNormal="100" workbookViewId="0">
      <selection activeCell="L499" sqref="L499"/>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2414</v>
      </c>
      <c r="C2" t="s">
        <v>2415</v>
      </c>
      <c r="D2" t="s">
        <v>2416</v>
      </c>
      <c r="E2" t="s">
        <v>2417</v>
      </c>
      <c r="F2" t="s">
        <v>2418</v>
      </c>
      <c r="G2" t="s">
        <v>2419</v>
      </c>
      <c r="H2" t="s">
        <v>2420</v>
      </c>
      <c r="I2" t="s">
        <v>2421</v>
      </c>
      <c r="J2" t="s">
        <v>2422</v>
      </c>
      <c r="K2" t="s">
        <v>2423</v>
      </c>
      <c r="L2" t="s">
        <v>2424</v>
      </c>
      <c r="M2" t="s">
        <v>2425</v>
      </c>
      <c r="N2" t="s">
        <v>2426</v>
      </c>
      <c r="O2" t="s">
        <v>2427</v>
      </c>
      <c r="P2" t="s">
        <v>2428</v>
      </c>
      <c r="Q2" t="s">
        <v>2429</v>
      </c>
      <c r="R2" t="s">
        <v>2430</v>
      </c>
      <c r="S2" t="s">
        <v>2431</v>
      </c>
      <c r="T2" t="s">
        <v>2432</v>
      </c>
      <c r="U2" t="s">
        <v>2433</v>
      </c>
      <c r="V2" t="s">
        <v>2434</v>
      </c>
      <c r="W2" t="s">
        <v>2435</v>
      </c>
      <c r="X2" t="s">
        <v>2436</v>
      </c>
      <c r="Y2" t="s">
        <v>2437</v>
      </c>
      <c r="Z2" t="s">
        <v>2438</v>
      </c>
      <c r="AA2" t="s">
        <v>2439</v>
      </c>
      <c r="AB2" t="s">
        <v>2440</v>
      </c>
      <c r="AC2" t="s">
        <v>2441</v>
      </c>
      <c r="AD2" t="s">
        <v>2442</v>
      </c>
      <c r="AE2" t="s">
        <v>2443</v>
      </c>
      <c r="AF2" t="s">
        <v>2444</v>
      </c>
      <c r="AG2" t="s">
        <v>2445</v>
      </c>
      <c r="AH2" t="s">
        <v>2446</v>
      </c>
      <c r="AI2" t="s">
        <v>2447</v>
      </c>
      <c r="AJ2" t="s">
        <v>2448</v>
      </c>
      <c r="AK2" t="s">
        <v>2449</v>
      </c>
      <c r="AL2" t="s">
        <v>2450</v>
      </c>
      <c r="AM2" t="s">
        <v>2451</v>
      </c>
      <c r="AN2" t="s">
        <v>2452</v>
      </c>
      <c r="AO2" t="s">
        <v>2453</v>
      </c>
      <c r="AP2" t="s">
        <v>2454</v>
      </c>
      <c r="AQ2" t="s">
        <v>2455</v>
      </c>
      <c r="AR2" t="s">
        <v>2456</v>
      </c>
      <c r="AS2" t="s">
        <v>2457</v>
      </c>
      <c r="AT2" t="s">
        <v>2458</v>
      </c>
      <c r="AU2" t="s">
        <v>2459</v>
      </c>
      <c r="AV2" t="s">
        <v>2460</v>
      </c>
      <c r="AW2" t="s">
        <v>2461</v>
      </c>
      <c r="AX2" t="s">
        <v>2462</v>
      </c>
      <c r="AY2" t="s">
        <v>2463</v>
      </c>
      <c r="AZ2" t="s">
        <v>2464</v>
      </c>
      <c r="BA2" t="s">
        <v>2465</v>
      </c>
      <c r="BB2" t="s">
        <v>2466</v>
      </c>
      <c r="BC2"/>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x14ac:dyDescent="0.3">
      <c r="A6" t="s">
        <v>789</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x14ac:dyDescent="0.3">
      <c r="A7" t="s">
        <v>790</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x14ac:dyDescent="0.3">
      <c r="A8" t="s">
        <v>2469</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x14ac:dyDescent="0.3">
      <c r="A9" t="s">
        <v>2497</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2470</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x14ac:dyDescent="0.3">
      <c r="A11" t="s">
        <v>2711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x14ac:dyDescent="0.3">
      <c r="A12" t="s">
        <v>2497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x14ac:dyDescent="0.3">
      <c r="A13" t="s">
        <v>791</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x14ac:dyDescent="0.3">
      <c r="A14" t="s">
        <v>2471</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x14ac:dyDescent="0.3">
      <c r="A15" t="s">
        <v>2712</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x14ac:dyDescent="0.3">
      <c r="A16" t="s">
        <v>2713</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2714</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2715</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x14ac:dyDescent="0.3">
      <c r="A19" t="s">
        <v>2716</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2717</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2718</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x14ac:dyDescent="0.3">
      <c r="A22" t="s">
        <v>2473</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x14ac:dyDescent="0.3">
      <c r="A23" t="s">
        <v>2474</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x14ac:dyDescent="0.3">
      <c r="A24" t="s">
        <v>792</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x14ac:dyDescent="0.3">
      <c r="A25" t="s">
        <v>2475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2476</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2469</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2477</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2485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x14ac:dyDescent="0.3">
      <c r="A30" t="s">
        <v>2486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x14ac:dyDescent="0.3">
      <c r="A31" t="s">
        <v>2487</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x14ac:dyDescent="0.3">
      <c r="A32" t="s">
        <v>793</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x14ac:dyDescent="0.3">
      <c r="A33" t="s">
        <v>2488</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794</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x14ac:dyDescent="0.3">
      <c r="A35" t="s">
        <v>2719</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x14ac:dyDescent="0.3">
      <c r="A36" t="s">
        <v>2489</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x14ac:dyDescent="0.3">
      <c r="A37" t="s">
        <v>2490</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x14ac:dyDescent="0.3">
      <c r="A38" t="s">
        <v>2491</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x14ac:dyDescent="0.3">
      <c r="A39" t="s">
        <v>2492</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x14ac:dyDescent="0.3">
      <c r="A40" t="s">
        <v>2493</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x14ac:dyDescent="0.3">
      <c r="A41" t="s">
        <v>795</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x14ac:dyDescent="0.3">
      <c r="A42" t="s">
        <v>796</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x14ac:dyDescent="0.3">
      <c r="A43" t="s">
        <v>2494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2495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x14ac:dyDescent="0.3">
      <c r="A46" t="s">
        <v>798</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x14ac:dyDescent="0.3">
      <c r="A47" t="s">
        <v>2469</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x14ac:dyDescent="0.3">
      <c r="A48" t="s">
        <v>2497</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x14ac:dyDescent="0.3">
      <c r="A49" t="s">
        <v>2720</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x14ac:dyDescent="0.3">
      <c r="A50" t="s">
        <v>799</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x14ac:dyDescent="0.3">
      <c r="A51" t="s">
        <v>2469</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x14ac:dyDescent="0.3">
      <c r="A53" t="s">
        <v>800</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2498</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2500</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2504</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2505</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x14ac:dyDescent="0.3">
      <c r="A58" t="s">
        <v>2506</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x14ac:dyDescent="0.3">
      <c r="A59" t="s">
        <v>801</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x14ac:dyDescent="0.3">
      <c r="A60" t="s">
        <v>2507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2721</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2469</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2722</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802</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2498</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2508</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2509</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2723</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x14ac:dyDescent="0.3">
      <c r="A69" t="s">
        <v>2512</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x14ac:dyDescent="0.3">
      <c r="A70" t="s">
        <v>2513</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x14ac:dyDescent="0.3">
      <c r="A71" t="s">
        <v>2514</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x14ac:dyDescent="0.3">
      <c r="A72" t="s">
        <v>803</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x14ac:dyDescent="0.3">
      <c r="A73" t="s">
        <v>804</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x14ac:dyDescent="0.3">
      <c r="A74" t="s">
        <v>2515</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2516</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x14ac:dyDescent="0.3">
      <c r="A76" t="s">
        <v>2517</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x14ac:dyDescent="0.3">
      <c r="A77" t="s">
        <v>2518</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x14ac:dyDescent="0.3">
      <c r="A78" t="s">
        <v>2519</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x14ac:dyDescent="0.3">
      <c r="A79" t="s">
        <v>2520</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x14ac:dyDescent="0.3">
      <c r="A80" t="s">
        <v>2521</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x14ac:dyDescent="0.3">
      <c r="A81" t="s">
        <v>2523</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x14ac:dyDescent="0.3">
      <c r="A82" t="s">
        <v>2524</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x14ac:dyDescent="0.3">
      <c r="A83" t="s">
        <v>2525</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x14ac:dyDescent="0.3">
      <c r="A84" t="s">
        <v>805</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x14ac:dyDescent="0.3">
      <c r="A85" t="s">
        <v>2526</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2527</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2529</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2530</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2531</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2532</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806</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x14ac:dyDescent="0.3">
      <c r="A92" t="s">
        <v>2533</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x14ac:dyDescent="0.3">
      <c r="A93" t="s">
        <v>2534</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x14ac:dyDescent="0.3">
      <c r="A94" t="s">
        <v>2535</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x14ac:dyDescent="0.3">
      <c r="A95" t="s">
        <v>2654</v>
      </c>
      <c r="B95" t="s">
        <v>2655</v>
      </c>
      <c r="C95" t="s">
        <v>2656</v>
      </c>
      <c r="D95" t="s">
        <v>2657</v>
      </c>
      <c r="E95" t="s">
        <v>2658</v>
      </c>
      <c r="F95" t="s">
        <v>2659</v>
      </c>
      <c r="G95" t="s">
        <v>2660</v>
      </c>
      <c r="H95" t="s">
        <v>2661</v>
      </c>
      <c r="I95" t="s">
        <v>2662</v>
      </c>
      <c r="J95" t="s">
        <v>2663</v>
      </c>
      <c r="K95" t="s">
        <v>2664</v>
      </c>
      <c r="L95" t="s">
        <v>2665</v>
      </c>
      <c r="M95" t="s">
        <v>2666</v>
      </c>
      <c r="N95" t="s">
        <v>2667</v>
      </c>
      <c r="O95" t="s">
        <v>2668</v>
      </c>
      <c r="P95" t="s">
        <v>2669</v>
      </c>
      <c r="Q95" t="s">
        <v>2670</v>
      </c>
      <c r="R95" t="s">
        <v>2671</v>
      </c>
      <c r="S95" t="s">
        <v>2672</v>
      </c>
      <c r="T95" t="s">
        <v>2673</v>
      </c>
      <c r="U95" t="s">
        <v>2674</v>
      </c>
      <c r="V95" t="s">
        <v>2675</v>
      </c>
      <c r="W95" t="s">
        <v>2676</v>
      </c>
      <c r="X95" t="s">
        <v>2677</v>
      </c>
      <c r="Y95" t="s">
        <v>2678</v>
      </c>
      <c r="Z95" t="s">
        <v>2679</v>
      </c>
      <c r="AA95" t="s">
        <v>2680</v>
      </c>
      <c r="AB95" t="s">
        <v>2681</v>
      </c>
      <c r="AC95" t="s">
        <v>2682</v>
      </c>
      <c r="AD95" t="s">
        <v>2683</v>
      </c>
      <c r="AE95" t="s">
        <v>2684</v>
      </c>
      <c r="AF95" t="s">
        <v>2685</v>
      </c>
      <c r="AG95" t="s">
        <v>2686</v>
      </c>
      <c r="AH95" t="s">
        <v>2687</v>
      </c>
      <c r="AI95" t="s">
        <v>2688</v>
      </c>
      <c r="AJ95" t="s">
        <v>2689</v>
      </c>
      <c r="AK95" t="s">
        <v>2690</v>
      </c>
      <c r="AL95" t="s">
        <v>2691</v>
      </c>
      <c r="AM95" t="s">
        <v>2692</v>
      </c>
      <c r="AN95" t="s">
        <v>2693</v>
      </c>
      <c r="AO95" t="s">
        <v>2694</v>
      </c>
      <c r="AP95" t="s">
        <v>2695</v>
      </c>
      <c r="AQ95" t="s">
        <v>2696</v>
      </c>
      <c r="AR95" t="s">
        <v>2697</v>
      </c>
      <c r="AS95" t="s">
        <v>2698</v>
      </c>
      <c r="AT95" t="s">
        <v>2699</v>
      </c>
      <c r="AU95" t="s">
        <v>2700</v>
      </c>
      <c r="AV95" t="s">
        <v>2701</v>
      </c>
      <c r="AW95" t="s">
        <v>2702</v>
      </c>
      <c r="AX95" t="s">
        <v>2703</v>
      </c>
      <c r="AY95" t="s">
        <v>2704</v>
      </c>
      <c r="AZ95" t="s">
        <v>2705</v>
      </c>
      <c r="BA95" t="s">
        <v>2706</v>
      </c>
      <c r="BB95" t="s">
        <v>2707</v>
      </c>
      <c r="BC95"/>
      <c r="BD95"/>
      <c r="BE95"/>
      <c r="BF95"/>
      <c r="BG95"/>
      <c r="BH95"/>
      <c r="BI95"/>
      <c r="BJ95"/>
      <c r="BK95"/>
      <c r="BL95"/>
      <c r="BM95"/>
      <c r="BN95"/>
      <c r="BO95"/>
      <c r="BP95"/>
      <c r="BQ95"/>
      <c r="BR95"/>
      <c r="BS95"/>
      <c r="BT95"/>
    </row>
    <row r="96" spans="1:72" x14ac:dyDescent="0.3">
      <c r="A96" t="s">
        <v>2708</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2709</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2710</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2414</v>
      </c>
      <c r="C128" t="s">
        <v>2536</v>
      </c>
      <c r="D128" t="s">
        <v>2416</v>
      </c>
      <c r="E128" t="s">
        <v>2417</v>
      </c>
      <c r="F128" t="s">
        <v>2418</v>
      </c>
      <c r="G128" t="s">
        <v>2537</v>
      </c>
      <c r="H128" t="s">
        <v>2420</v>
      </c>
      <c r="I128" t="s">
        <v>2421</v>
      </c>
      <c r="J128" t="s">
        <v>2422</v>
      </c>
      <c r="K128" t="s">
        <v>2538</v>
      </c>
      <c r="L128" t="s">
        <v>2424</v>
      </c>
      <c r="M128" t="s">
        <v>2425</v>
      </c>
      <c r="N128" t="s">
        <v>2426</v>
      </c>
      <c r="O128" t="s">
        <v>2539</v>
      </c>
      <c r="P128" t="s">
        <v>2428</v>
      </c>
      <c r="Q128" t="s">
        <v>2429</v>
      </c>
      <c r="R128" t="s">
        <v>2430</v>
      </c>
      <c r="S128" t="s">
        <v>2540</v>
      </c>
      <c r="T128" t="s">
        <v>2432</v>
      </c>
      <c r="U128" t="s">
        <v>2433</v>
      </c>
      <c r="V128" t="s">
        <v>2434</v>
      </c>
      <c r="W128" t="s">
        <v>2541</v>
      </c>
      <c r="X128" t="s">
        <v>2436</v>
      </c>
      <c r="Y128" t="s">
        <v>2437</v>
      </c>
      <c r="Z128" t="s">
        <v>2438</v>
      </c>
      <c r="AA128" t="s">
        <v>2542</v>
      </c>
      <c r="AB128" t="s">
        <v>2440</v>
      </c>
      <c r="AC128" t="s">
        <v>2441</v>
      </c>
      <c r="AD128" t="s">
        <v>2442</v>
      </c>
      <c r="AE128" t="s">
        <v>2543</v>
      </c>
      <c r="AF128" t="s">
        <v>2444</v>
      </c>
      <c r="AG128" t="s">
        <v>2445</v>
      </c>
      <c r="AH128" t="s">
        <v>2446</v>
      </c>
      <c r="AI128" t="s">
        <v>2544</v>
      </c>
      <c r="AJ128" t="s">
        <v>2448</v>
      </c>
      <c r="AK128" t="s">
        <v>2449</v>
      </c>
      <c r="AL128" t="s">
        <v>2450</v>
      </c>
      <c r="AM128" t="s">
        <v>2545</v>
      </c>
      <c r="AN128" t="s">
        <v>2452</v>
      </c>
      <c r="AO128" t="s">
        <v>2453</v>
      </c>
      <c r="AP128" t="s">
        <v>2454</v>
      </c>
      <c r="AQ128" t="s">
        <v>2546</v>
      </c>
      <c r="AR128" t="s">
        <v>2456</v>
      </c>
      <c r="AS128" t="s">
        <v>2457</v>
      </c>
      <c r="AT128" t="s">
        <v>2458</v>
      </c>
      <c r="AU128" t="s">
        <v>2547</v>
      </c>
      <c r="AV128" t="s">
        <v>2460</v>
      </c>
      <c r="AW128" t="s">
        <v>2461</v>
      </c>
      <c r="AX128" t="s">
        <v>2462</v>
      </c>
      <c r="AY128" t="s">
        <v>2548</v>
      </c>
      <c r="AZ128" t="s">
        <v>2464</v>
      </c>
      <c r="BA128" t="s">
        <v>2465</v>
      </c>
      <c r="BB128" t="s">
        <v>2466</v>
      </c>
      <c r="BC128"/>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x14ac:dyDescent="0.3">
      <c r="A132" t="s">
        <v>2724</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x14ac:dyDescent="0.3">
      <c r="A133" t="s">
        <v>2725</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x14ac:dyDescent="0.3">
      <c r="A136" t="s">
        <v>787</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x14ac:dyDescent="0.3">
      <c r="A137" t="s">
        <v>872</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x14ac:dyDescent="0.3">
      <c r="A140" t="s">
        <v>2726</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x14ac:dyDescent="0.3">
      <c r="A141" t="s">
        <v>874</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x14ac:dyDescent="0.3">
      <c r="A142" t="s">
        <v>875</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876</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x14ac:dyDescent="0.3">
      <c r="A146" t="s">
        <v>2727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x14ac:dyDescent="0.3">
      <c r="A147" t="s">
        <v>2554</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x14ac:dyDescent="0.3">
      <c r="A149" t="s">
        <v>2555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x14ac:dyDescent="0.3">
      <c r="A150" t="s">
        <v>2728</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x14ac:dyDescent="0.3">
      <c r="A151" t="s">
        <v>2557</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x14ac:dyDescent="0.3">
      <c r="A152" t="s">
        <v>880</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x14ac:dyDescent="0.3">
      <c r="A153" t="s">
        <v>881</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x14ac:dyDescent="0.3">
      <c r="A154" t="s">
        <v>2558</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x14ac:dyDescent="0.3">
      <c r="A155" t="s">
        <v>2559</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x14ac:dyDescent="0.3">
      <c r="A156" t="s">
        <v>2560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2561</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2564</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2566</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2569</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2570</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2571</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882</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x14ac:dyDescent="0.3">
      <c r="A167" t="s">
        <v>2573</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2574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2575</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2576</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2577</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x14ac:dyDescent="0.3">
      <c r="A172" t="s">
        <v>2578</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2654</v>
      </c>
      <c r="B173" t="s">
        <v>2655</v>
      </c>
      <c r="C173" t="s">
        <v>2656</v>
      </c>
      <c r="D173" t="s">
        <v>2657</v>
      </c>
      <c r="E173" t="s">
        <v>2658</v>
      </c>
      <c r="F173" t="s">
        <v>2659</v>
      </c>
      <c r="G173" t="s">
        <v>2660</v>
      </c>
      <c r="H173" t="s">
        <v>2661</v>
      </c>
      <c r="I173" t="s">
        <v>2662</v>
      </c>
      <c r="J173" t="s">
        <v>2663</v>
      </c>
      <c r="K173" t="s">
        <v>2664</v>
      </c>
      <c r="L173" t="s">
        <v>2665</v>
      </c>
      <c r="M173" t="s">
        <v>2666</v>
      </c>
      <c r="N173" t="s">
        <v>2667</v>
      </c>
      <c r="O173" t="s">
        <v>2668</v>
      </c>
      <c r="P173" t="s">
        <v>2669</v>
      </c>
      <c r="Q173" t="s">
        <v>2670</v>
      </c>
      <c r="R173" t="s">
        <v>2671</v>
      </c>
      <c r="S173" t="s">
        <v>2672</v>
      </c>
      <c r="T173" t="s">
        <v>2673</v>
      </c>
      <c r="U173" t="s">
        <v>2674</v>
      </c>
      <c r="V173" t="s">
        <v>2675</v>
      </c>
      <c r="W173" t="s">
        <v>2676</v>
      </c>
      <c r="X173" t="s">
        <v>2677</v>
      </c>
      <c r="Y173" t="s">
        <v>2678</v>
      </c>
      <c r="Z173" t="s">
        <v>2679</v>
      </c>
      <c r="AA173" t="s">
        <v>2680</v>
      </c>
      <c r="AB173" t="s">
        <v>2681</v>
      </c>
      <c r="AC173" t="s">
        <v>2682</v>
      </c>
      <c r="AD173" t="s">
        <v>2683</v>
      </c>
      <c r="AE173" t="s">
        <v>2684</v>
      </c>
      <c r="AF173" t="s">
        <v>2685</v>
      </c>
      <c r="AG173" t="s">
        <v>2686</v>
      </c>
      <c r="AH173" t="s">
        <v>2687</v>
      </c>
      <c r="AI173" t="s">
        <v>2688</v>
      </c>
      <c r="AJ173" t="s">
        <v>2689</v>
      </c>
      <c r="AK173" t="s">
        <v>2690</v>
      </c>
      <c r="AL173" t="s">
        <v>2691</v>
      </c>
      <c r="AM173" t="s">
        <v>2692</v>
      </c>
      <c r="AN173" t="s">
        <v>2693</v>
      </c>
      <c r="AO173" t="s">
        <v>2694</v>
      </c>
      <c r="AP173" t="s">
        <v>2695</v>
      </c>
      <c r="AQ173" t="s">
        <v>2696</v>
      </c>
      <c r="AR173" t="s">
        <v>2697</v>
      </c>
      <c r="AS173" t="s">
        <v>2698</v>
      </c>
      <c r="AT173" t="s">
        <v>2699</v>
      </c>
      <c r="AU173" t="s">
        <v>2700</v>
      </c>
      <c r="AV173" t="s">
        <v>2701</v>
      </c>
      <c r="AW173" t="s">
        <v>2702</v>
      </c>
      <c r="AX173" t="s">
        <v>2703</v>
      </c>
      <c r="AY173" t="s">
        <v>2704</v>
      </c>
      <c r="AZ173" t="s">
        <v>2705</v>
      </c>
      <c r="BA173" t="s">
        <v>2706</v>
      </c>
      <c r="BB173" t="s">
        <v>2707</v>
      </c>
      <c r="BC173"/>
      <c r="BD173"/>
      <c r="BE173"/>
      <c r="BF173"/>
      <c r="BG173"/>
      <c r="BH173"/>
      <c r="BI173"/>
      <c r="BJ173"/>
      <c r="BK173"/>
      <c r="BL173"/>
      <c r="BM173"/>
      <c r="BN173"/>
      <c r="BO173"/>
      <c r="BP173"/>
      <c r="BQ173"/>
      <c r="BR173"/>
      <c r="BS173"/>
      <c r="BT173"/>
    </row>
    <row r="174" spans="1:72" x14ac:dyDescent="0.3">
      <c r="A174" t="s">
        <v>2708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2709</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2710</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2414</v>
      </c>
      <c r="C219" t="s">
        <v>2415</v>
      </c>
      <c r="D219" t="s">
        <v>2416</v>
      </c>
      <c r="E219" t="s">
        <v>2417</v>
      </c>
      <c r="F219" t="s">
        <v>2418</v>
      </c>
      <c r="G219" t="s">
        <v>2419</v>
      </c>
      <c r="H219" t="s">
        <v>2420</v>
      </c>
      <c r="I219" t="s">
        <v>2421</v>
      </c>
      <c r="J219" t="s">
        <v>2422</v>
      </c>
      <c r="K219" t="s">
        <v>2423</v>
      </c>
      <c r="L219" t="s">
        <v>2424</v>
      </c>
      <c r="M219" t="s">
        <v>2425</v>
      </c>
      <c r="N219" t="s">
        <v>2426</v>
      </c>
      <c r="O219" t="s">
        <v>2427</v>
      </c>
      <c r="P219" t="s">
        <v>2428</v>
      </c>
      <c r="Q219" t="s">
        <v>2429</v>
      </c>
      <c r="R219" t="s">
        <v>2430</v>
      </c>
      <c r="S219" t="s">
        <v>2431</v>
      </c>
      <c r="T219" t="s">
        <v>2432</v>
      </c>
      <c r="U219" t="s">
        <v>2433</v>
      </c>
      <c r="V219" t="s">
        <v>2434</v>
      </c>
      <c r="W219" t="s">
        <v>2435</v>
      </c>
      <c r="X219" t="s">
        <v>2436</v>
      </c>
      <c r="Y219" t="s">
        <v>2437</v>
      </c>
      <c r="Z219" t="s">
        <v>2438</v>
      </c>
      <c r="AA219" t="s">
        <v>2439</v>
      </c>
      <c r="AB219" t="s">
        <v>2440</v>
      </c>
      <c r="AC219" t="s">
        <v>2441</v>
      </c>
      <c r="AD219" t="s">
        <v>2442</v>
      </c>
      <c r="AE219" t="s">
        <v>2443</v>
      </c>
      <c r="AF219" t="s">
        <v>2444</v>
      </c>
      <c r="AG219" t="s">
        <v>2445</v>
      </c>
      <c r="AH219" t="s">
        <v>2446</v>
      </c>
      <c r="AI219" t="s">
        <v>2447</v>
      </c>
      <c r="AJ219" t="s">
        <v>2448</v>
      </c>
      <c r="AK219" t="s">
        <v>2449</v>
      </c>
      <c r="AL219" t="s">
        <v>2450</v>
      </c>
      <c r="AM219" t="s">
        <v>2451</v>
      </c>
      <c r="AN219" t="s">
        <v>2452</v>
      </c>
      <c r="AO219" t="s">
        <v>2453</v>
      </c>
      <c r="AP219" t="s">
        <v>2454</v>
      </c>
      <c r="AQ219" t="s">
        <v>2455</v>
      </c>
      <c r="AR219" t="s">
        <v>2456</v>
      </c>
      <c r="AS219" t="s">
        <v>2457</v>
      </c>
      <c r="AT219" t="s">
        <v>2458</v>
      </c>
      <c r="AU219" t="s">
        <v>2459</v>
      </c>
      <c r="AV219" t="s">
        <v>2460</v>
      </c>
      <c r="AW219" t="s">
        <v>2461</v>
      </c>
      <c r="AX219" t="s">
        <v>2462</v>
      </c>
      <c r="AY219" t="s">
        <v>2463</v>
      </c>
      <c r="AZ219" t="s">
        <v>2464</v>
      </c>
      <c r="BA219" t="s">
        <v>2465</v>
      </c>
      <c r="BB219" t="s">
        <v>2466</v>
      </c>
      <c r="BC219"/>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x14ac:dyDescent="0.3">
      <c r="A222" t="s">
        <v>2729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x14ac:dyDescent="0.3">
      <c r="A223" t="s">
        <v>883</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x14ac:dyDescent="0.3">
      <c r="A224" t="s">
        <v>2581</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x14ac:dyDescent="0.3">
      <c r="A225" t="s">
        <v>2582</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x14ac:dyDescent="0.3">
      <c r="A226" t="s">
        <v>884</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x14ac:dyDescent="0.3">
      <c r="A227" t="s">
        <v>2583</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2585</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2588</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x14ac:dyDescent="0.3">
      <c r="A230" t="s">
        <v>2589</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x14ac:dyDescent="0.3">
      <c r="A231" t="s">
        <v>2590</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x14ac:dyDescent="0.3">
      <c r="A232" t="s">
        <v>2591</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x14ac:dyDescent="0.3">
      <c r="A233" t="s">
        <v>2592</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x14ac:dyDescent="0.3">
      <c r="A234" t="s">
        <v>2730</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x14ac:dyDescent="0.3">
      <c r="A235" t="s">
        <v>2593</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x14ac:dyDescent="0.3">
      <c r="A236" t="s">
        <v>2595</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2596</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871</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880</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x14ac:dyDescent="0.3">
      <c r="A240" t="s">
        <v>881</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2597</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2598</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x14ac:dyDescent="0.3">
      <c r="A243" t="s">
        <v>2599</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x14ac:dyDescent="0.3">
      <c r="A244" t="s">
        <v>2600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2601</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x14ac:dyDescent="0.3">
      <c r="A246" t="s">
        <v>2602</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x14ac:dyDescent="0.3">
      <c r="A247" t="s">
        <v>2603</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x14ac:dyDescent="0.3">
      <c r="A248" t="s">
        <v>2604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2605</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x14ac:dyDescent="0.3">
      <c r="A250" t="s">
        <v>2731</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x14ac:dyDescent="0.3">
      <c r="A251" t="s">
        <v>2606</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2607</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x14ac:dyDescent="0.3">
      <c r="A253" t="s">
        <v>2608</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x14ac:dyDescent="0.3">
      <c r="A254" t="s">
        <v>2623</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x14ac:dyDescent="0.3">
      <c r="A255" t="s">
        <v>2647</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x14ac:dyDescent="0.3">
      <c r="A256" t="s">
        <v>2609</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x14ac:dyDescent="0.3">
      <c r="A257" t="s">
        <v>885</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x14ac:dyDescent="0.3">
      <c r="A260" t="s">
        <v>2612</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x14ac:dyDescent="0.3">
      <c r="A261" t="s">
        <v>2616</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2617</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x14ac:dyDescent="0.3">
      <c r="A263" t="s">
        <v>2618</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x14ac:dyDescent="0.3">
      <c r="A264" t="s">
        <v>2619</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2620</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886</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x14ac:dyDescent="0.3">
      <c r="A267" t="s">
        <v>2618</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x14ac:dyDescent="0.3">
      <c r="A268" t="s">
        <v>2619</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x14ac:dyDescent="0.3">
      <c r="A269" t="s">
        <v>2621</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2624</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x14ac:dyDescent="0.3">
      <c r="A271" t="s">
        <v>887</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x14ac:dyDescent="0.3">
      <c r="A272" t="s">
        <v>2625</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2626</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x14ac:dyDescent="0.3">
      <c r="A274" t="s">
        <v>2627</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x14ac:dyDescent="0.3">
      <c r="A275" t="s">
        <v>2628</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2629</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x14ac:dyDescent="0.3">
      <c r="A277" t="s">
        <v>2632</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x14ac:dyDescent="0.3">
      <c r="A278" t="s">
        <v>2633</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x14ac:dyDescent="0.3">
      <c r="A279" t="s">
        <v>2635</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2636</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x14ac:dyDescent="0.3">
      <c r="A281" t="s">
        <v>2639</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x14ac:dyDescent="0.3">
      <c r="A282" t="s">
        <v>2640</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x14ac:dyDescent="0.3">
      <c r="A283" t="s">
        <v>2732</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2642</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x14ac:dyDescent="0.3">
      <c r="A285" t="s">
        <v>2646</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x14ac:dyDescent="0.3">
      <c r="A286" t="s">
        <v>2648</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888</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x14ac:dyDescent="0.3">
      <c r="A288" t="s">
        <v>889</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x14ac:dyDescent="0.3">
      <c r="A289" t="s">
        <v>2650</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2652</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x14ac:dyDescent="0.3">
      <c r="A291" t="s">
        <v>2653</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x14ac:dyDescent="0.3">
      <c r="A292" t="s">
        <v>2654</v>
      </c>
      <c r="B292" t="s">
        <v>2655</v>
      </c>
      <c r="C292" t="s">
        <v>2656</v>
      </c>
      <c r="D292" t="s">
        <v>2657</v>
      </c>
      <c r="E292" t="s">
        <v>2658</v>
      </c>
      <c r="F292" t="s">
        <v>2659</v>
      </c>
      <c r="G292" t="s">
        <v>2660</v>
      </c>
      <c r="H292" t="s">
        <v>2661</v>
      </c>
      <c r="I292" t="s">
        <v>2662</v>
      </c>
      <c r="J292" t="s">
        <v>2663</v>
      </c>
      <c r="K292" t="s">
        <v>2664</v>
      </c>
      <c r="L292" t="s">
        <v>2665</v>
      </c>
      <c r="M292" t="s">
        <v>2666</v>
      </c>
      <c r="N292" t="s">
        <v>2667</v>
      </c>
      <c r="O292" t="s">
        <v>2668</v>
      </c>
      <c r="P292" t="s">
        <v>2669</v>
      </c>
      <c r="Q292" t="s">
        <v>2670</v>
      </c>
      <c r="R292" t="s">
        <v>2671</v>
      </c>
      <c r="S292" t="s">
        <v>2672</v>
      </c>
      <c r="T292" t="s">
        <v>2673</v>
      </c>
      <c r="U292" t="s">
        <v>2674</v>
      </c>
      <c r="V292" t="s">
        <v>2675</v>
      </c>
      <c r="W292" t="s">
        <v>2676</v>
      </c>
      <c r="X292" t="s">
        <v>2677</v>
      </c>
      <c r="Y292" t="s">
        <v>2678</v>
      </c>
      <c r="Z292" t="s">
        <v>2679</v>
      </c>
      <c r="AA292" t="s">
        <v>2680</v>
      </c>
      <c r="AB292" t="s">
        <v>2681</v>
      </c>
      <c r="AC292" t="s">
        <v>2682</v>
      </c>
      <c r="AD292" t="s">
        <v>2683</v>
      </c>
      <c r="AE292" t="s">
        <v>2684</v>
      </c>
      <c r="AF292" t="s">
        <v>2685</v>
      </c>
      <c r="AG292" t="s">
        <v>2686</v>
      </c>
      <c r="AH292" t="s">
        <v>2687</v>
      </c>
      <c r="AI292" t="s">
        <v>2688</v>
      </c>
      <c r="AJ292" t="s">
        <v>2689</v>
      </c>
      <c r="AK292" t="s">
        <v>2690</v>
      </c>
      <c r="AL292" t="s">
        <v>2691</v>
      </c>
      <c r="AM292" t="s">
        <v>2692</v>
      </c>
      <c r="AN292" t="s">
        <v>2693</v>
      </c>
      <c r="AO292" t="s">
        <v>2694</v>
      </c>
      <c r="AP292" t="s">
        <v>2695</v>
      </c>
      <c r="AQ292" t="s">
        <v>2696</v>
      </c>
      <c r="AR292" t="s">
        <v>2697</v>
      </c>
      <c r="AS292" t="s">
        <v>2698</v>
      </c>
      <c r="AT292" t="s">
        <v>2699</v>
      </c>
      <c r="AU292" t="s">
        <v>2700</v>
      </c>
      <c r="AV292" t="s">
        <v>2701</v>
      </c>
      <c r="AW292" t="s">
        <v>2702</v>
      </c>
      <c r="AX292" t="s">
        <v>2703</v>
      </c>
      <c r="AY292" t="s">
        <v>2704</v>
      </c>
      <c r="AZ292" t="s">
        <v>2705</v>
      </c>
      <c r="BA292" t="s">
        <v>2706</v>
      </c>
      <c r="BB292" t="s">
        <v>2707</v>
      </c>
      <c r="BC292"/>
    </row>
    <row r="293" spans="1:55" x14ac:dyDescent="0.3">
      <c r="A293" t="s">
        <v>2708</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2709</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2710</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t="str">
        <f t="shared" si="13"/>
        <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2.0613602330528748E-2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t="str">
        <f t="shared" si="15"/>
        <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0.18703948075071208</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t="str">
        <f t="shared" si="17"/>
        <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0.38914845654399083</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t="str">
        <f t="shared" si="19"/>
        <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0.4045654830267143</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t="str">
        <f t="shared" si="21"/>
        <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2.8562455774215449E-2</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t="str">
        <f t="shared" si="23"/>
        <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0.61085154345600923</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t="str">
        <f t="shared" si="25"/>
        <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t="str">
        <f t="shared" si="26"/>
        <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0.3788408236135809</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t="str">
        <f t="shared" si="28"/>
        <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0.48555517388995251</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60877</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t="str">
        <f t="shared" si="30"/>
        <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3.5797734572509912E-2</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t="str">
        <f t="shared" si="32"/>
        <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6.656603151261363E-2</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60877</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t="str">
        <f t="shared" si="34"/>
        <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0.32007641628925837</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t="str">
        <f t="shared" si="36"/>
        <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0.18819797655361853</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t="str">
        <f t="shared" si="38"/>
        <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0.67375315044357109</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t="str">
        <f t="shared" si="40"/>
        <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0.24280973300431988</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t="str">
        <f t="shared" si="42"/>
        <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0.31981039800388078</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t="str">
        <f t="shared" si="44"/>
        <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223513148</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2.577366837270989E-2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t="str">
        <f t="shared" si="47"/>
        <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876436</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t="str">
        <f t="shared" si="49"/>
        <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t="str">
        <f t="shared" si="53"/>
        <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t="str">
        <f t="shared" si="55"/>
        <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224389584</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t="str">
        <f t="shared" si="57"/>
        <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197335124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0.88287926578708475</v>
      </c>
      <c r="P504" s="6"/>
      <c r="Q504" s="11" t="s">
        <v>2409</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2.7702727738724509E-2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t="str">
        <f t="shared" si="61"/>
        <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26178024</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0.1171207342129153</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1.1461840057412243E-2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t="str">
        <f t="shared" si="64"/>
        <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12747240</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5.6808519240358325E-2</v>
      </c>
      <c r="P521" s="6"/>
      <c r="Q521" s="11" t="s">
        <v>2409</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4.929487998649007E-3</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t="str">
        <f t="shared" si="68"/>
        <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5022508</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2.2382981912386808E-2</v>
      </c>
      <c r="P529" s="6"/>
      <c r="Q529" s="11" t="s">
        <v>2409</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-1.5114359242857089E-3</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t="str">
        <f t="shared" si="72"/>
        <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17769748</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7.9191501152745133E-2</v>
      </c>
      <c r="P537" s="6"/>
      <c r="Q537" s="11" t="s">
        <v>2409</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3.1005923381144385E-3</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t="str">
        <f t="shared" si="79"/>
        <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9284712</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4.1377642555814893E-2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3.6644728019568085E-2</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t="str">
        <f t="shared" si="83"/>
        <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12827456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5.7166004639502339E-2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2.3442945237293511E-2</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t="str">
        <f t="shared" si="87"/>
        <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517168</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2.3047772128317683E-3</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t="str">
        <f t="shared" si="90"/>
        <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8767544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3.9072865342983119E-2</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t="str">
        <f t="shared" si="93"/>
        <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1844868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0.21042015871263378</v>
      </c>
      <c r="P582" s="6"/>
      <c r="Q582" s="11" t="s">
        <v>31</v>
      </c>
    </row>
    <row r="583" spans="1:17" x14ac:dyDescent="0.3">
      <c r="B583" s="200" t="s">
        <v>882</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t="str">
        <f t="shared" si="96"/>
        <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6934976</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3.0905962194751429E-2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5.6731288692974724E-2</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t="str">
        <f t="shared" si="100"/>
        <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1.578836208368745E-2</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t="str">
        <f t="shared" si="102"/>
        <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0.39931760398305632</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5"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ref="B606:N608" si="105">IFERROR(B600+B612,"")</f>
        <v>-103915</v>
      </c>
      <c r="C606" s="7">
        <f t="shared" si="105"/>
        <v>792489</v>
      </c>
      <c r="D606" s="7">
        <f t="shared" si="105"/>
        <v>353209</v>
      </c>
      <c r="E606" s="7">
        <f t="shared" si="105"/>
        <v>-746908</v>
      </c>
      <c r="F606" s="7">
        <f t="shared" si="105"/>
        <v>-481861</v>
      </c>
      <c r="G606" s="7">
        <f t="shared" si="105"/>
        <v>-1766581</v>
      </c>
      <c r="H606" s="7">
        <f t="shared" si="105"/>
        <v>-1821993</v>
      </c>
      <c r="I606" s="7">
        <f t="shared" si="105"/>
        <v>-1499282</v>
      </c>
      <c r="J606" s="7">
        <f t="shared" si="105"/>
        <v>-758689</v>
      </c>
      <c r="K606" s="7">
        <f t="shared" si="105"/>
        <v>562495</v>
      </c>
      <c r="L606" s="7">
        <f t="shared" si="105"/>
        <v>-1237634</v>
      </c>
      <c r="M606" s="7">
        <f t="shared" si="105"/>
        <v>1100512</v>
      </c>
      <c r="N606" s="8">
        <f t="shared" si="105"/>
        <v>2535769</v>
      </c>
      <c r="O606" s="8" t="str">
        <f>IFERROR(O600+O612,"")</f>
        <v/>
      </c>
      <c r="P606" s="6"/>
      <c r="Q606" s="9" t="s">
        <v>13</v>
      </c>
    </row>
    <row r="607" spans="2:17" x14ac:dyDescent="0.3">
      <c r="B607" s="7">
        <f t="shared" si="105"/>
        <v>282362</v>
      </c>
      <c r="C607" s="7">
        <f t="shared" si="105"/>
        <v>1762697</v>
      </c>
      <c r="D607" s="7">
        <f t="shared" si="105"/>
        <v>802500</v>
      </c>
      <c r="E607" s="7">
        <f t="shared" si="105"/>
        <v>-1294886</v>
      </c>
      <c r="F607" s="7">
        <f t="shared" si="105"/>
        <v>-1764951</v>
      </c>
      <c r="G607" s="7">
        <f t="shared" si="105"/>
        <v>-173263</v>
      </c>
      <c r="H607" s="7">
        <f t="shared" si="105"/>
        <v>-1103896</v>
      </c>
      <c r="I607" s="7">
        <f t="shared" si="105"/>
        <v>-734919</v>
      </c>
      <c r="J607" s="7">
        <f t="shared" si="105"/>
        <v>747085</v>
      </c>
      <c r="K607" s="7">
        <f t="shared" si="105"/>
        <v>3928308</v>
      </c>
      <c r="L607" s="7">
        <f t="shared" si="105"/>
        <v>-453974</v>
      </c>
      <c r="M607" s="7">
        <f t="shared" si="105"/>
        <v>2765471</v>
      </c>
      <c r="N607" s="8">
        <f t="shared" si="105"/>
        <v>6196729</v>
      </c>
      <c r="O607" s="8" t="str">
        <f>IFERROR(O601+O613,"")</f>
        <v/>
      </c>
      <c r="P607" s="6"/>
      <c r="Q607" s="9" t="s">
        <v>14</v>
      </c>
    </row>
    <row r="608" spans="2:17" x14ac:dyDescent="0.3">
      <c r="B608" s="7">
        <f t="shared" si="105"/>
        <v>677357</v>
      </c>
      <c r="C608" s="18">
        <f t="shared" si="105"/>
        <v>2811816.18</v>
      </c>
      <c r="D608" s="18">
        <f t="shared" si="105"/>
        <v>3360294.7600000007</v>
      </c>
      <c r="E608" s="18">
        <f t="shared" si="105"/>
        <v>2353770.9599999995</v>
      </c>
      <c r="F608" s="18">
        <f t="shared" si="105"/>
        <v>2320757.0299999998</v>
      </c>
      <c r="G608" s="18">
        <f t="shared" si="105"/>
        <v>2294712.4400000004</v>
      </c>
      <c r="H608" s="18">
        <f t="shared" si="105"/>
        <v>1354228.7399999993</v>
      </c>
      <c r="I608" s="18">
        <f t="shared" si="105"/>
        <v>916035.06000000052</v>
      </c>
      <c r="J608" s="18">
        <f t="shared" si="105"/>
        <v>3787575.99</v>
      </c>
      <c r="K608" s="18">
        <f t="shared" si="105"/>
        <v>8406181.0300000012</v>
      </c>
      <c r="L608" s="18">
        <f t="shared" si="105"/>
        <v>3361025.8499999996</v>
      </c>
      <c r="M608" s="18">
        <f t="shared" si="105"/>
        <v>7279511.6899999995</v>
      </c>
      <c r="N608" s="18">
        <f t="shared" si="105"/>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6">IFERROR(VLOOKUP($B$610,$221:$343,MATCH($Q611&amp;"/"&amp;B$348,$219:$219,0),FALSE),"")</f>
        <v>-375924</v>
      </c>
      <c r="C611" s="7">
        <f t="shared" si="106"/>
        <v>-120715</v>
      </c>
      <c r="D611" s="7">
        <f t="shared" si="106"/>
        <v>-545881</v>
      </c>
      <c r="E611" s="7">
        <f t="shared" si="106"/>
        <v>-784622</v>
      </c>
      <c r="F611" s="7">
        <f t="shared" si="106"/>
        <v>-471092</v>
      </c>
      <c r="G611" s="7">
        <f t="shared" si="106"/>
        <v>-767556</v>
      </c>
      <c r="H611" s="7">
        <f t="shared" si="106"/>
        <v>-1451292</v>
      </c>
      <c r="I611" s="7">
        <f t="shared" si="106"/>
        <v>-1955526</v>
      </c>
      <c r="J611" s="7">
        <f t="shared" si="106"/>
        <v>-1150677</v>
      </c>
      <c r="K611" s="7">
        <f t="shared" si="106"/>
        <v>-558763</v>
      </c>
      <c r="L611" s="7">
        <f t="shared" si="106"/>
        <v>-402427</v>
      </c>
      <c r="M611" s="7">
        <f t="shared" si="106"/>
        <v>-736943</v>
      </c>
      <c r="N611" s="8">
        <f t="shared" si="106"/>
        <v>-646202</v>
      </c>
      <c r="O611" s="8">
        <f t="shared" si="106"/>
        <v>-469227</v>
      </c>
      <c r="P611" s="6"/>
      <c r="Q611" s="9" t="s">
        <v>12</v>
      </c>
    </row>
    <row r="612" spans="2:17" x14ac:dyDescent="0.3">
      <c r="B612" s="7">
        <f t="shared" si="106"/>
        <v>-582286</v>
      </c>
      <c r="C612" s="7">
        <f t="shared" si="106"/>
        <v>-684960</v>
      </c>
      <c r="D612" s="7">
        <f t="shared" si="106"/>
        <v>-954685</v>
      </c>
      <c r="E612" s="7">
        <f t="shared" si="106"/>
        <v>-1328980</v>
      </c>
      <c r="F612" s="7">
        <f t="shared" si="106"/>
        <v>-1245009</v>
      </c>
      <c r="G612" s="7">
        <f t="shared" si="106"/>
        <v>-1562130</v>
      </c>
      <c r="H612" s="7">
        <f t="shared" si="106"/>
        <v>-2642246</v>
      </c>
      <c r="I612" s="7">
        <f t="shared" si="106"/>
        <v>-3110779</v>
      </c>
      <c r="J612" s="7">
        <f t="shared" si="106"/>
        <v>-2774854</v>
      </c>
      <c r="K612" s="7">
        <f t="shared" si="106"/>
        <v>-1520377</v>
      </c>
      <c r="L612" s="7">
        <f t="shared" si="106"/>
        <v>-863625</v>
      </c>
      <c r="M612" s="7">
        <f t="shared" si="106"/>
        <v>-1298887</v>
      </c>
      <c r="N612" s="8">
        <f t="shared" si="106"/>
        <v>-1252294</v>
      </c>
      <c r="O612" s="8" t="str">
        <f t="shared" si="106"/>
        <v/>
      </c>
      <c r="P612" s="6"/>
      <c r="Q612" s="9" t="s">
        <v>13</v>
      </c>
    </row>
    <row r="613" spans="2:17" x14ac:dyDescent="0.3">
      <c r="B613" s="7">
        <f t="shared" si="106"/>
        <v>-701702</v>
      </c>
      <c r="C613" s="7">
        <f t="shared" si="106"/>
        <v>-979791</v>
      </c>
      <c r="D613" s="7">
        <f t="shared" si="106"/>
        <v>-1293537</v>
      </c>
      <c r="E613" s="7">
        <f t="shared" si="106"/>
        <v>-2654486</v>
      </c>
      <c r="F613" s="7">
        <f t="shared" si="106"/>
        <v>-1951151</v>
      </c>
      <c r="G613" s="7">
        <f t="shared" si="106"/>
        <v>-2264219</v>
      </c>
      <c r="H613" s="7">
        <f t="shared" si="106"/>
        <v>-3963626</v>
      </c>
      <c r="I613" s="7">
        <f t="shared" si="106"/>
        <v>-4364200</v>
      </c>
      <c r="J613" s="7">
        <f t="shared" si="106"/>
        <v>-4000110</v>
      </c>
      <c r="K613" s="7">
        <f t="shared" si="106"/>
        <v>-2563993</v>
      </c>
      <c r="L613" s="7">
        <f t="shared" si="106"/>
        <v>-1538431</v>
      </c>
      <c r="M613" s="7">
        <f t="shared" si="106"/>
        <v>-2076762</v>
      </c>
      <c r="N613" s="8">
        <f t="shared" si="106"/>
        <v>-1702062</v>
      </c>
      <c r="O613" s="8" t="str">
        <f t="shared" si="106"/>
        <v/>
      </c>
      <c r="P613" s="6"/>
      <c r="Q613" s="9" t="s">
        <v>14</v>
      </c>
    </row>
    <row r="614" spans="2:17" x14ac:dyDescent="0.3">
      <c r="B614" s="7">
        <f t="shared" si="106"/>
        <v>-1138960</v>
      </c>
      <c r="C614" s="7">
        <f t="shared" si="106"/>
        <v>-1539886.15</v>
      </c>
      <c r="D614" s="7">
        <f t="shared" si="106"/>
        <v>-1490429.97</v>
      </c>
      <c r="E614" s="7">
        <f t="shared" si="106"/>
        <v>-3242784.35</v>
      </c>
      <c r="F614" s="7">
        <f t="shared" si="106"/>
        <v>-2845549.27</v>
      </c>
      <c r="G614" s="7">
        <f t="shared" si="106"/>
        <v>-3011539.17</v>
      </c>
      <c r="H614" s="7">
        <f t="shared" si="106"/>
        <v>-6306652.9000000004</v>
      </c>
      <c r="I614" s="7">
        <f t="shared" si="106"/>
        <v>-5785085.2999999998</v>
      </c>
      <c r="J614" s="7">
        <f t="shared" si="106"/>
        <v>-5283914.0999999996</v>
      </c>
      <c r="K614" s="7">
        <f t="shared" si="106"/>
        <v>-3521644.62</v>
      </c>
      <c r="L614" s="7">
        <f t="shared" si="106"/>
        <v>-2650576.96</v>
      </c>
      <c r="M614" s="7">
        <f t="shared" si="106"/>
        <v>-2990369.75</v>
      </c>
      <c r="N614" s="8">
        <f t="shared" si="106"/>
        <v>-2122955.17</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7">IFERROR(VLOOKUP($B$615,$221:$343,MATCH($Q616&amp;"/"&amp;B$348,$219:$219,0),FALSE),"")</f>
        <v>-375451</v>
      </c>
      <c r="C616" s="7">
        <f t="shared" si="107"/>
        <v>-114416</v>
      </c>
      <c r="D616" s="7">
        <f t="shared" si="107"/>
        <v>-538101</v>
      </c>
      <c r="E616" s="7">
        <f t="shared" si="107"/>
        <v>-821060</v>
      </c>
      <c r="F616" s="7">
        <f t="shared" si="107"/>
        <v>-469027</v>
      </c>
      <c r="G616" s="7">
        <f t="shared" si="107"/>
        <v>-765818</v>
      </c>
      <c r="H616" s="7">
        <f t="shared" si="107"/>
        <v>-1583794</v>
      </c>
      <c r="I616" s="7">
        <f t="shared" si="107"/>
        <v>-2224790</v>
      </c>
      <c r="J616" s="7">
        <f t="shared" si="107"/>
        <v>-1267038</v>
      </c>
      <c r="K616" s="7">
        <f t="shared" si="107"/>
        <v>-3176815</v>
      </c>
      <c r="L616" s="7">
        <f t="shared" si="107"/>
        <v>-693019</v>
      </c>
      <c r="M616" s="7">
        <f t="shared" si="107"/>
        <v>-735365</v>
      </c>
      <c r="N616" s="8">
        <f t="shared" si="107"/>
        <v>-663436</v>
      </c>
      <c r="O616" s="8">
        <f t="shared" si="107"/>
        <v>-431526</v>
      </c>
      <c r="P616" s="6"/>
      <c r="Q616" s="9" t="s">
        <v>12</v>
      </c>
    </row>
    <row r="617" spans="2:17" x14ac:dyDescent="0.3">
      <c r="B617" s="7">
        <f t="shared" si="107"/>
        <v>-317914</v>
      </c>
      <c r="C617" s="7">
        <f t="shared" si="107"/>
        <v>-676814</v>
      </c>
      <c r="D617" s="7">
        <f t="shared" si="107"/>
        <v>-945578</v>
      </c>
      <c r="E617" s="7">
        <f t="shared" si="107"/>
        <v>-1364776</v>
      </c>
      <c r="F617" s="7">
        <f t="shared" si="107"/>
        <v>-1244596</v>
      </c>
      <c r="G617" s="7">
        <f t="shared" si="107"/>
        <v>-1557338</v>
      </c>
      <c r="H617" s="7">
        <f t="shared" si="107"/>
        <v>-3093915</v>
      </c>
      <c r="I617" s="7">
        <f t="shared" si="107"/>
        <v>-3475467</v>
      </c>
      <c r="J617" s="7">
        <f t="shared" si="107"/>
        <v>-2913798</v>
      </c>
      <c r="K617" s="7">
        <f t="shared" si="107"/>
        <v>-4234720</v>
      </c>
      <c r="L617" s="7">
        <f t="shared" si="107"/>
        <v>-861525</v>
      </c>
      <c r="M617" s="7">
        <f t="shared" si="107"/>
        <v>-1411213</v>
      </c>
      <c r="N617" s="8">
        <f t="shared" si="107"/>
        <v>-1306879</v>
      </c>
      <c r="O617" s="8" t="str">
        <f t="shared" si="107"/>
        <v/>
      </c>
      <c r="P617" s="6"/>
      <c r="Q617" s="9" t="s">
        <v>13</v>
      </c>
    </row>
    <row r="618" spans="2:17" x14ac:dyDescent="0.3">
      <c r="B618" s="7">
        <f t="shared" si="107"/>
        <v>-226918</v>
      </c>
      <c r="C618" s="7">
        <f t="shared" si="107"/>
        <v>-971430</v>
      </c>
      <c r="D618" s="7">
        <f t="shared" si="107"/>
        <v>-1288565</v>
      </c>
      <c r="E618" s="7">
        <f t="shared" si="107"/>
        <v>-2687762</v>
      </c>
      <c r="F618" s="7">
        <f t="shared" si="107"/>
        <v>-1945095</v>
      </c>
      <c r="G618" s="7">
        <f t="shared" si="107"/>
        <v>-2305846</v>
      </c>
      <c r="H618" s="7">
        <f t="shared" si="107"/>
        <v>-4413764</v>
      </c>
      <c r="I618" s="7">
        <f t="shared" si="107"/>
        <v>-4874930</v>
      </c>
      <c r="J618" s="7">
        <f t="shared" si="107"/>
        <v>-4141354</v>
      </c>
      <c r="K618" s="7">
        <f t="shared" si="107"/>
        <v>-5343813</v>
      </c>
      <c r="L618" s="7">
        <f t="shared" si="107"/>
        <v>-1690316</v>
      </c>
      <c r="M618" s="7">
        <f t="shared" si="107"/>
        <v>-2140381</v>
      </c>
      <c r="N618" s="8">
        <f t="shared" si="107"/>
        <v>-1759753</v>
      </c>
      <c r="O618" s="8" t="str">
        <f t="shared" si="107"/>
        <v/>
      </c>
      <c r="P618" s="6"/>
      <c r="Q618" s="9" t="s">
        <v>14</v>
      </c>
    </row>
    <row r="619" spans="2:17" x14ac:dyDescent="0.3">
      <c r="B619" s="7">
        <f t="shared" si="107"/>
        <v>-664948</v>
      </c>
      <c r="C619" s="7">
        <f t="shared" si="107"/>
        <v>-1531899.51</v>
      </c>
      <c r="D619" s="7">
        <f t="shared" si="107"/>
        <v>-1480971.91</v>
      </c>
      <c r="E619" s="7">
        <f t="shared" si="107"/>
        <v>-3319403.16</v>
      </c>
      <c r="F619" s="7">
        <f t="shared" si="107"/>
        <v>-2831390.23</v>
      </c>
      <c r="G619" s="7">
        <f t="shared" si="107"/>
        <v>-3239179.45</v>
      </c>
      <c r="H619" s="7">
        <f t="shared" si="107"/>
        <v>-6967412.3600000003</v>
      </c>
      <c r="I619" s="7">
        <f t="shared" si="107"/>
        <v>-6370762</v>
      </c>
      <c r="J619" s="7">
        <f t="shared" si="107"/>
        <v>-5543881.2699999996</v>
      </c>
      <c r="K619" s="7">
        <f t="shared" si="107"/>
        <v>-6467662.0800000001</v>
      </c>
      <c r="L619" s="7">
        <f t="shared" si="107"/>
        <v>-2865700.7</v>
      </c>
      <c r="M619" s="7">
        <f t="shared" si="107"/>
        <v>-3130015.11</v>
      </c>
      <c r="N619" s="8">
        <f t="shared" si="107"/>
        <v>-2287887.6</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8">IFERROR(VLOOKUP($B$620,$221:$343,MATCH($Q621&amp;"/"&amp;B$348,$219:$219,0),FALSE),"")</f>
        <v>-540280</v>
      </c>
      <c r="C621" s="7">
        <f t="shared" si="108"/>
        <v>-145810</v>
      </c>
      <c r="D621" s="7">
        <f t="shared" si="108"/>
        <v>-19659</v>
      </c>
      <c r="E621" s="7">
        <f t="shared" si="108"/>
        <v>850193</v>
      </c>
      <c r="F621" s="7">
        <f t="shared" si="108"/>
        <v>51974</v>
      </c>
      <c r="G621" s="7">
        <f t="shared" si="108"/>
        <v>6942</v>
      </c>
      <c r="H621" s="7">
        <f t="shared" si="108"/>
        <v>46636</v>
      </c>
      <c r="I621" s="7">
        <f t="shared" si="108"/>
        <v>-2003</v>
      </c>
      <c r="J621" s="7">
        <f t="shared" si="108"/>
        <v>670224</v>
      </c>
      <c r="K621" s="7">
        <f t="shared" si="108"/>
        <v>1696886</v>
      </c>
      <c r="L621" s="7">
        <f t="shared" si="108"/>
        <v>-732524</v>
      </c>
      <c r="M621" s="7">
        <f t="shared" si="108"/>
        <v>-2947608</v>
      </c>
      <c r="N621" s="7">
        <f t="shared" si="108"/>
        <v>-356763</v>
      </c>
      <c r="O621" s="7">
        <f t="shared" si="108"/>
        <v>-596796</v>
      </c>
      <c r="P621" s="6"/>
      <c r="Q621" s="9" t="s">
        <v>12</v>
      </c>
    </row>
    <row r="622" spans="2:17" x14ac:dyDescent="0.3">
      <c r="B622" s="7">
        <f t="shared" si="108"/>
        <v>-889022</v>
      </c>
      <c r="C622" s="7">
        <f t="shared" si="108"/>
        <v>-722838</v>
      </c>
      <c r="D622" s="7">
        <f t="shared" si="108"/>
        <v>-664937</v>
      </c>
      <c r="E622" s="7">
        <f t="shared" si="108"/>
        <v>-1096</v>
      </c>
      <c r="F622" s="7">
        <f t="shared" si="108"/>
        <v>-1195578</v>
      </c>
      <c r="G622" s="7">
        <f t="shared" si="108"/>
        <v>-1752820</v>
      </c>
      <c r="H622" s="7">
        <f t="shared" si="108"/>
        <v>-455158</v>
      </c>
      <c r="I622" s="7">
        <f t="shared" si="108"/>
        <v>-1440663</v>
      </c>
      <c r="J622" s="7">
        <f t="shared" si="108"/>
        <v>-400885</v>
      </c>
      <c r="K622" s="7">
        <f t="shared" si="108"/>
        <v>1265419</v>
      </c>
      <c r="L622" s="7">
        <f t="shared" si="108"/>
        <v>-604827</v>
      </c>
      <c r="M622" s="7">
        <f t="shared" si="108"/>
        <v>-2600016</v>
      </c>
      <c r="N622" s="7">
        <f t="shared" si="108"/>
        <v>2390525</v>
      </c>
      <c r="O622" s="7" t="str">
        <f t="shared" si="108"/>
        <v/>
      </c>
      <c r="P622" s="6"/>
      <c r="Q622" s="9" t="s">
        <v>13</v>
      </c>
    </row>
    <row r="623" spans="2:17" x14ac:dyDescent="0.3">
      <c r="B623" s="7">
        <f t="shared" si="108"/>
        <v>-576672</v>
      </c>
      <c r="C623" s="7">
        <f t="shared" si="108"/>
        <v>-1225778</v>
      </c>
      <c r="D623" s="7">
        <f t="shared" si="108"/>
        <v>-1158131</v>
      </c>
      <c r="E623" s="7">
        <f t="shared" si="108"/>
        <v>-783721</v>
      </c>
      <c r="F623" s="7">
        <f t="shared" si="108"/>
        <v>-2078885</v>
      </c>
      <c r="G623" s="7">
        <f t="shared" si="108"/>
        <v>-1741829</v>
      </c>
      <c r="H623" s="7">
        <f t="shared" si="108"/>
        <v>-675340</v>
      </c>
      <c r="I623" s="7">
        <f t="shared" si="108"/>
        <v>-2423399</v>
      </c>
      <c r="J623" s="7">
        <f t="shared" si="108"/>
        <v>-1908648</v>
      </c>
      <c r="K623" s="7">
        <f t="shared" si="108"/>
        <v>-1284792</v>
      </c>
      <c r="L623" s="7">
        <f t="shared" si="108"/>
        <v>-645610</v>
      </c>
      <c r="M623" s="7">
        <f t="shared" si="108"/>
        <v>-5218797</v>
      </c>
      <c r="N623" s="7">
        <f t="shared" si="108"/>
        <v>-5009050</v>
      </c>
      <c r="O623" s="7" t="str">
        <f t="shared" si="108"/>
        <v/>
      </c>
      <c r="P623" s="6"/>
      <c r="Q623" s="9" t="s">
        <v>14</v>
      </c>
    </row>
    <row r="624" spans="2:17" x14ac:dyDescent="0.3">
      <c r="B624" s="7">
        <f t="shared" si="108"/>
        <v>-790099</v>
      </c>
      <c r="C624" s="7">
        <f t="shared" si="108"/>
        <v>-1737343.44</v>
      </c>
      <c r="D624" s="7">
        <f t="shared" si="108"/>
        <v>-1084005.6599999999</v>
      </c>
      <c r="E624" s="7">
        <f t="shared" si="108"/>
        <v>-1282417.05</v>
      </c>
      <c r="F624" s="7">
        <f t="shared" si="108"/>
        <v>-2567413.5099999998</v>
      </c>
      <c r="G624" s="7">
        <f t="shared" si="108"/>
        <v>-3112081.14</v>
      </c>
      <c r="H624" s="7">
        <f t="shared" si="108"/>
        <v>-1140056.1499999999</v>
      </c>
      <c r="I624" s="7">
        <f t="shared" si="108"/>
        <v>-2665058.2999999998</v>
      </c>
      <c r="J624" s="7">
        <f t="shared" si="108"/>
        <v>-3207008.78</v>
      </c>
      <c r="K624" s="7">
        <f t="shared" si="108"/>
        <v>-3649310.59</v>
      </c>
      <c r="L624" s="7">
        <f t="shared" si="108"/>
        <v>-2411276.63</v>
      </c>
      <c r="M624" s="7">
        <f t="shared" si="108"/>
        <v>-7402339.71</v>
      </c>
      <c r="N624" s="7">
        <f t="shared" si="108"/>
        <v>-5412595.7000000002</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39"/>
    </row>
    <row r="626" spans="2:17" x14ac:dyDescent="0.3">
      <c r="B626" s="7">
        <f t="shared" ref="B626:O629" si="109">IFERROR(VLOOKUP($B$625,$221:$343,MATCH($Q626&amp;"/"&amp;B$348,$219:$219,0),FALSE),"")</f>
        <v>-794417</v>
      </c>
      <c r="C626" s="7">
        <f t="shared" si="109"/>
        <v>305319</v>
      </c>
      <c r="D626" s="7">
        <f t="shared" si="109"/>
        <v>21951</v>
      </c>
      <c r="E626" s="7">
        <f t="shared" si="109"/>
        <v>579094</v>
      </c>
      <c r="F626" s="7">
        <f t="shared" si="109"/>
        <v>-187894</v>
      </c>
      <c r="G626" s="7">
        <f t="shared" si="109"/>
        <v>1230673</v>
      </c>
      <c r="H626" s="7">
        <f t="shared" si="109"/>
        <v>-622340</v>
      </c>
      <c r="I626" s="7">
        <f t="shared" si="109"/>
        <v>-590773</v>
      </c>
      <c r="J626" s="7">
        <f t="shared" si="109"/>
        <v>346560</v>
      </c>
      <c r="K626" s="7">
        <f t="shared" si="109"/>
        <v>-331773</v>
      </c>
      <c r="L626" s="7">
        <f t="shared" si="109"/>
        <v>-1057406</v>
      </c>
      <c r="M626" s="7">
        <f t="shared" si="109"/>
        <v>-703650</v>
      </c>
      <c r="N626" s="8">
        <f t="shared" si="109"/>
        <v>2325924</v>
      </c>
      <c r="O626" s="8">
        <f t="shared" si="109"/>
        <v>1740936</v>
      </c>
      <c r="P626" s="6"/>
      <c r="Q626" s="9" t="s">
        <v>12</v>
      </c>
    </row>
    <row r="627" spans="2:17" x14ac:dyDescent="0.3">
      <c r="B627" s="7">
        <f t="shared" si="109"/>
        <v>-728565</v>
      </c>
      <c r="C627" s="7">
        <f t="shared" si="109"/>
        <v>77797</v>
      </c>
      <c r="D627" s="7">
        <f t="shared" si="109"/>
        <v>-302621</v>
      </c>
      <c r="E627" s="7">
        <f t="shared" si="109"/>
        <v>-783800</v>
      </c>
      <c r="F627" s="7">
        <f t="shared" si="109"/>
        <v>-1677026</v>
      </c>
      <c r="G627" s="7">
        <f t="shared" si="109"/>
        <v>-3514609</v>
      </c>
      <c r="H627" s="7">
        <f t="shared" si="109"/>
        <v>-2728820</v>
      </c>
      <c r="I627" s="7">
        <f t="shared" si="109"/>
        <v>-3304633</v>
      </c>
      <c r="J627" s="7">
        <f t="shared" si="109"/>
        <v>-1298518</v>
      </c>
      <c r="K627" s="7">
        <f t="shared" si="109"/>
        <v>-886429</v>
      </c>
      <c r="L627" s="7">
        <f t="shared" si="109"/>
        <v>-1840361</v>
      </c>
      <c r="M627" s="7">
        <f t="shared" si="109"/>
        <v>-1611830</v>
      </c>
      <c r="N627" s="8">
        <f t="shared" si="109"/>
        <v>4871709</v>
      </c>
      <c r="O627" s="8" t="str">
        <f t="shared" si="109"/>
        <v/>
      </c>
      <c r="P627" s="6"/>
      <c r="Q627" s="9" t="s">
        <v>13</v>
      </c>
    </row>
    <row r="628" spans="2:17" x14ac:dyDescent="0.3">
      <c r="B628" s="7">
        <f t="shared" si="109"/>
        <v>180474</v>
      </c>
      <c r="C628" s="7">
        <f t="shared" si="109"/>
        <v>545280</v>
      </c>
      <c r="D628" s="7">
        <f t="shared" si="109"/>
        <v>-350659</v>
      </c>
      <c r="E628" s="7">
        <f t="shared" si="109"/>
        <v>-2111883</v>
      </c>
      <c r="F628" s="7">
        <f t="shared" si="109"/>
        <v>-3837780</v>
      </c>
      <c r="G628" s="7">
        <f t="shared" si="109"/>
        <v>-1956719</v>
      </c>
      <c r="H628" s="7">
        <f t="shared" si="109"/>
        <v>-2229374</v>
      </c>
      <c r="I628" s="7">
        <f t="shared" si="109"/>
        <v>-3669048</v>
      </c>
      <c r="J628" s="7">
        <f t="shared" si="109"/>
        <v>-1302807</v>
      </c>
      <c r="K628" s="7">
        <f t="shared" si="109"/>
        <v>-136304</v>
      </c>
      <c r="L628" s="7">
        <f t="shared" si="109"/>
        <v>-1251469</v>
      </c>
      <c r="M628" s="7">
        <f t="shared" si="109"/>
        <v>-2516945</v>
      </c>
      <c r="N628" s="8">
        <f t="shared" si="109"/>
        <v>1129988</v>
      </c>
      <c r="O628" s="8" t="str">
        <f t="shared" si="109"/>
        <v/>
      </c>
      <c r="P628" s="6"/>
      <c r="Q628" s="9" t="s">
        <v>14</v>
      </c>
    </row>
    <row r="629" spans="2:17" x14ac:dyDescent="0.3">
      <c r="B629" s="7">
        <f t="shared" si="109"/>
        <v>361269</v>
      </c>
      <c r="C629" s="7">
        <f t="shared" si="109"/>
        <v>1082459.3799999999</v>
      </c>
      <c r="D629" s="7">
        <f t="shared" si="109"/>
        <v>2285747.16</v>
      </c>
      <c r="E629" s="7">
        <f t="shared" si="109"/>
        <v>994735.1</v>
      </c>
      <c r="F629" s="7">
        <f t="shared" si="109"/>
        <v>-232497.44</v>
      </c>
      <c r="G629" s="7">
        <f t="shared" si="109"/>
        <v>-1045008.98</v>
      </c>
      <c r="H629" s="7">
        <f t="shared" si="109"/>
        <v>-446586.87</v>
      </c>
      <c r="I629" s="7">
        <f t="shared" si="109"/>
        <v>-2334699.94</v>
      </c>
      <c r="J629" s="7">
        <f t="shared" si="109"/>
        <v>320600.03999999998</v>
      </c>
      <c r="K629" s="7">
        <f t="shared" si="109"/>
        <v>1810852.98</v>
      </c>
      <c r="L629" s="7">
        <f t="shared" si="109"/>
        <v>734625.49</v>
      </c>
      <c r="M629" s="7">
        <f t="shared" si="109"/>
        <v>-262473.39</v>
      </c>
      <c r="N629" s="8">
        <f t="shared" si="109"/>
        <v>5652547.5499999998</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10">B588/B402</f>
        <v>8.0929082128667812E-2</v>
      </c>
      <c r="C632" s="29">
        <f t="shared" si="110"/>
        <v>6.6619978628911336E-2</v>
      </c>
      <c r="D632" s="29">
        <f t="shared" si="110"/>
        <v>7.3790125818055566E-2</v>
      </c>
      <c r="E632" s="29">
        <f t="shared" si="110"/>
        <v>8.5899885024186107E-2</v>
      </c>
      <c r="F632" s="29">
        <f t="shared" si="110"/>
        <v>0.11082949110668906</v>
      </c>
      <c r="G632" s="29">
        <f t="shared" si="110"/>
        <v>0.11905987937910888</v>
      </c>
      <c r="H632" s="29">
        <f t="shared" si="110"/>
        <v>0.11187065316484376</v>
      </c>
      <c r="I632" s="29">
        <f t="shared" si="110"/>
        <v>0.11226265228826876</v>
      </c>
      <c r="J632" s="29">
        <f t="shared" si="110"/>
        <v>0.10239458276861865</v>
      </c>
      <c r="K632" s="29">
        <f t="shared" si="110"/>
        <v>0.1047567688624471</v>
      </c>
      <c r="L632" s="29">
        <f t="shared" si="110"/>
        <v>9.5737826603284767E-2</v>
      </c>
      <c r="M632" s="29">
        <f t="shared" si="110"/>
        <v>9.9688047837617436E-2</v>
      </c>
      <c r="N632" s="29">
        <f t="shared" si="110"/>
        <v>8.8643781124045931E-2</v>
      </c>
      <c r="O632" s="29">
        <f t="shared" si="110"/>
        <v>9.2292341147795706E-2</v>
      </c>
      <c r="P632" s="6"/>
      <c r="Q632" s="89" t="s">
        <v>37</v>
      </c>
    </row>
    <row r="633" spans="2:17" x14ac:dyDescent="0.3">
      <c r="B633" s="29">
        <f t="shared" ref="B633:O633" si="111">((B551*(1-B582))/(B457+B432))</f>
        <v>0.15811828663982788</v>
      </c>
      <c r="C633" s="29">
        <f t="shared" si="111"/>
        <v>0.16985100557711927</v>
      </c>
      <c r="D633" s="29">
        <f t="shared" si="111"/>
        <v>0.18057632293212017</v>
      </c>
      <c r="E633" s="29">
        <f t="shared" si="111"/>
        <v>0.24430330682493925</v>
      </c>
      <c r="F633" s="29">
        <f t="shared" si="111"/>
        <v>0.28187052701190768</v>
      </c>
      <c r="G633" s="29">
        <f t="shared" si="111"/>
        <v>0.30765854148416744</v>
      </c>
      <c r="H633" s="29">
        <f t="shared" si="111"/>
        <v>0.27856630918205277</v>
      </c>
      <c r="I633" s="29">
        <f t="shared" si="111"/>
        <v>0.26731088750280679</v>
      </c>
      <c r="J633" s="29">
        <f t="shared" si="111"/>
        <v>0.24349939793365</v>
      </c>
      <c r="K633" s="29">
        <f t="shared" si="111"/>
        <v>0.24809979124212983</v>
      </c>
      <c r="L633" s="29">
        <f t="shared" si="111"/>
        <v>0.20934460103351168</v>
      </c>
      <c r="M633" s="29">
        <f t="shared" si="111"/>
        <v>0.22882558229193142</v>
      </c>
      <c r="N633" s="29">
        <f t="shared" si="111"/>
        <v>0.18245219025431708</v>
      </c>
      <c r="O633" s="29">
        <f t="shared" si="111"/>
        <v>0.23109658990754572</v>
      </c>
      <c r="P633" s="6"/>
      <c r="Q633" s="89" t="s">
        <v>38</v>
      </c>
    </row>
    <row r="634" spans="2:17" x14ac:dyDescent="0.3">
      <c r="B634" s="29">
        <f t="shared" ref="B634:O634" si="112">B588/B457</f>
        <v>0.19630852395484299</v>
      </c>
      <c r="C634" s="29">
        <f t="shared" si="112"/>
        <v>0.17481675977728972</v>
      </c>
      <c r="D634" s="29">
        <f t="shared" si="112"/>
        <v>0.20499283962672632</v>
      </c>
      <c r="E634" s="29">
        <f t="shared" si="112"/>
        <v>0.26903867858355995</v>
      </c>
      <c r="F634" s="29">
        <f t="shared" si="112"/>
        <v>0.3336824335565628</v>
      </c>
      <c r="G634" s="29">
        <f t="shared" si="112"/>
        <v>0.3900211699915318</v>
      </c>
      <c r="H634" s="29">
        <f t="shared" si="112"/>
        <v>0.38202865125267937</v>
      </c>
      <c r="I634" s="29">
        <f t="shared" si="112"/>
        <v>0.37858090256325838</v>
      </c>
      <c r="J634" s="29">
        <f t="shared" si="112"/>
        <v>0.34427620239785245</v>
      </c>
      <c r="K634" s="29">
        <f t="shared" si="112"/>
        <v>0.3519718827365606</v>
      </c>
      <c r="L634" s="29">
        <f t="shared" si="112"/>
        <v>0.3172609294074637</v>
      </c>
      <c r="M634" s="29">
        <f t="shared" si="112"/>
        <v>0.30848090817763546</v>
      </c>
      <c r="N634" s="29">
        <f t="shared" si="112"/>
        <v>0.29509533678709743</v>
      </c>
      <c r="O634" s="29">
        <f t="shared" si="112"/>
        <v>0.28858455423539975</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3">B378/B414</f>
        <v>0.72723110501058319</v>
      </c>
      <c r="C636" s="27">
        <f t="shared" si="113"/>
        <v>0.71333288559197194</v>
      </c>
      <c r="D636" s="27">
        <f t="shared" si="113"/>
        <v>0.76664716112361497</v>
      </c>
      <c r="E636" s="27">
        <f t="shared" si="113"/>
        <v>0.7203205054256907</v>
      </c>
      <c r="F636" s="27">
        <f t="shared" si="113"/>
        <v>0.69936564087929676</v>
      </c>
      <c r="G636" s="27">
        <f t="shared" si="113"/>
        <v>0.66975448627943268</v>
      </c>
      <c r="H636" s="27">
        <f t="shared" si="113"/>
        <v>0.62217654041005799</v>
      </c>
      <c r="I636" s="27">
        <f t="shared" si="113"/>
        <v>0.60402259498155308</v>
      </c>
      <c r="J636" s="27">
        <f t="shared" si="113"/>
        <v>0.54973827937601294</v>
      </c>
      <c r="K636" s="27">
        <f t="shared" si="113"/>
        <v>0.54994649643249771</v>
      </c>
      <c r="L636" s="27">
        <f t="shared" si="113"/>
        <v>0.67456071464967515</v>
      </c>
      <c r="M636" s="27">
        <f t="shared" si="113"/>
        <v>0.71247838068189462</v>
      </c>
      <c r="N636" s="27">
        <f t="shared" si="113"/>
        <v>0.69661496961623726</v>
      </c>
      <c r="O636" s="27">
        <f>O378/O414</f>
        <v>0.80145054047387909</v>
      </c>
      <c r="P636" s="6"/>
      <c r="Q636" s="89" t="s">
        <v>2411</v>
      </c>
    </row>
    <row r="637" spans="2:17" x14ac:dyDescent="0.3">
      <c r="B637" s="27">
        <f t="shared" ref="B637:N637" si="114">(B378-B372)/B414</f>
        <v>0.2595301091084572</v>
      </c>
      <c r="C637" s="27">
        <f t="shared" si="114"/>
        <v>0.28536977699534366</v>
      </c>
      <c r="D637" s="27">
        <f t="shared" si="114"/>
        <v>0.39681516342662232</v>
      </c>
      <c r="E637" s="27">
        <f t="shared" si="114"/>
        <v>0.36414091786558234</v>
      </c>
      <c r="F637" s="27">
        <f t="shared" si="114"/>
        <v>0.3529332595132304</v>
      </c>
      <c r="G637" s="27">
        <f t="shared" si="114"/>
        <v>0.27073426875576567</v>
      </c>
      <c r="H637" s="27">
        <f t="shared" si="114"/>
        <v>0.24227912362943219</v>
      </c>
      <c r="I637" s="27">
        <f t="shared" si="114"/>
        <v>0.15241970426395618</v>
      </c>
      <c r="J637" s="27">
        <f t="shared" si="114"/>
        <v>0.14963043696017642</v>
      </c>
      <c r="K637" s="27">
        <f t="shared" si="114"/>
        <v>0.1985486947845653</v>
      </c>
      <c r="L637" s="27">
        <f t="shared" si="114"/>
        <v>0.25333585546826443</v>
      </c>
      <c r="M637" s="27">
        <f t="shared" si="114"/>
        <v>0.26134320337851463</v>
      </c>
      <c r="N637" s="27">
        <f t="shared" si="114"/>
        <v>0.33962811058739184</v>
      </c>
      <c r="O637" s="27">
        <f>(O378-O372)/O414</f>
        <v>0.41624306909163983</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5">B432/B457</f>
        <v>0.1506366362668965</v>
      </c>
      <c r="C639" s="27">
        <f t="shared" si="115"/>
        <v>0.10129971512924472</v>
      </c>
      <c r="D639" s="27">
        <f t="shared" si="115"/>
        <v>0.13907000407041437</v>
      </c>
      <c r="E639" s="27">
        <f t="shared" si="115"/>
        <v>0.22032930929116981</v>
      </c>
      <c r="F639" s="27">
        <f t="shared" si="115"/>
        <v>0.20531690470526126</v>
      </c>
      <c r="G639" s="27">
        <f t="shared" si="115"/>
        <v>0.28731827229222734</v>
      </c>
      <c r="H639" s="27">
        <f t="shared" si="115"/>
        <v>0.40873601819773941</v>
      </c>
      <c r="I639" s="27">
        <f t="shared" si="115"/>
        <v>0.46555473955144394</v>
      </c>
      <c r="J639" s="27">
        <f t="shared" si="115"/>
        <v>0.47212998134119588</v>
      </c>
      <c r="K639" s="27">
        <f t="shared" si="115"/>
        <v>0.47573797895668662</v>
      </c>
      <c r="L639" s="27">
        <f t="shared" si="115"/>
        <v>0.56515682210053086</v>
      </c>
      <c r="M639" s="27">
        <f t="shared" si="115"/>
        <v>0.38756242007618136</v>
      </c>
      <c r="N639" s="27">
        <f t="shared" si="115"/>
        <v>0.72737335582294693</v>
      </c>
      <c r="O639" s="27">
        <f>O432/O457</f>
        <v>0.32007641628925837</v>
      </c>
      <c r="P639" s="6"/>
      <c r="Q639" s="89" t="s">
        <v>40</v>
      </c>
    </row>
    <row r="640" spans="2:17" x14ac:dyDescent="0.3">
      <c r="B640" s="27">
        <f t="shared" ref="B640:N640" si="116">B432/B588</f>
        <v>0.767346385333464</v>
      </c>
      <c r="C640" s="27">
        <f t="shared" si="116"/>
        <v>0.57946226241864296</v>
      </c>
      <c r="D640" s="27">
        <f t="shared" si="116"/>
        <v>0.67841395984195563</v>
      </c>
      <c r="E640" s="27">
        <f t="shared" si="116"/>
        <v>0.81895031023481024</v>
      </c>
      <c r="F640" s="27">
        <f t="shared" si="116"/>
        <v>0.61530630341215675</v>
      </c>
      <c r="G640" s="27">
        <f t="shared" si="116"/>
        <v>0.73667353056365026</v>
      </c>
      <c r="H640" s="27">
        <f t="shared" si="116"/>
        <v>1.0699093297256268</v>
      </c>
      <c r="I640" s="27">
        <f t="shared" si="116"/>
        <v>1.2297364616104818</v>
      </c>
      <c r="J640" s="27">
        <f t="shared" si="116"/>
        <v>1.3713697840653913</v>
      </c>
      <c r="K640" s="27">
        <f t="shared" si="116"/>
        <v>1.3516363161109686</v>
      </c>
      <c r="L640" s="27">
        <f t="shared" si="116"/>
        <v>1.7813628143750733</v>
      </c>
      <c r="M640" s="27">
        <f t="shared" si="116"/>
        <v>1.2563578808352303</v>
      </c>
      <c r="N640" s="27">
        <f t="shared" si="116"/>
        <v>2.4648758050274626</v>
      </c>
      <c r="O640" s="27">
        <f>O432/O588</f>
        <v>1.1091252514788803</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7">365/(C465/((C366+B366)/2))</f>
        <v>0.70804114339770352</v>
      </c>
      <c r="D642" s="43">
        <f t="shared" si="117"/>
        <v>0.66984859147793696</v>
      </c>
      <c r="E642" s="43">
        <f t="shared" si="117"/>
        <v>0.63910395197683645</v>
      </c>
      <c r="F642" s="43">
        <f t="shared" si="117"/>
        <v>0.65422051138231363</v>
      </c>
      <c r="G642" s="43">
        <f t="shared" si="117"/>
        <v>0.72561199665152076</v>
      </c>
      <c r="H642" s="43">
        <f t="shared" si="117"/>
        <v>0.75932114854385169</v>
      </c>
      <c r="I642" s="43">
        <f t="shared" si="117"/>
        <v>0.83013314169877239</v>
      </c>
      <c r="J642" s="43">
        <f t="shared" si="117"/>
        <v>0.89042699988617546</v>
      </c>
      <c r="K642" s="43">
        <f t="shared" si="117"/>
        <v>1.689950189288935</v>
      </c>
      <c r="L642" s="43">
        <f t="shared" si="117"/>
        <v>2.7702915481334123</v>
      </c>
      <c r="M642" s="43">
        <f t="shared" si="117"/>
        <v>2.8791460076123547</v>
      </c>
      <c r="N642" s="44">
        <f t="shared" si="117"/>
        <v>2.5943926677173437</v>
      </c>
      <c r="O642" s="44">
        <f t="shared" si="117"/>
        <v>2.4302964779056309</v>
      </c>
      <c r="P642" s="40"/>
      <c r="Q642" s="41" t="s">
        <v>60</v>
      </c>
    </row>
    <row r="643" spans="2:17" x14ac:dyDescent="0.3">
      <c r="B643" s="42"/>
      <c r="C643" s="43">
        <f t="shared" ref="C643:O643" si="118">365/(C503/((C372+B372)/2))</f>
        <v>29.543500994153664</v>
      </c>
      <c r="D643" s="43">
        <f t="shared" si="118"/>
        <v>26.937383930041374</v>
      </c>
      <c r="E643" s="43">
        <f t="shared" si="118"/>
        <v>26.762934340617672</v>
      </c>
      <c r="F643" s="43">
        <f t="shared" si="118"/>
        <v>25.729682181892453</v>
      </c>
      <c r="G643" s="43">
        <f t="shared" si="118"/>
        <v>26.927666038458892</v>
      </c>
      <c r="H643" s="43">
        <f t="shared" si="118"/>
        <v>29.396318014232644</v>
      </c>
      <c r="I643" s="43">
        <f t="shared" si="118"/>
        <v>31.199940351638318</v>
      </c>
      <c r="J643" s="43">
        <f t="shared" si="118"/>
        <v>31.388670028447255</v>
      </c>
      <c r="K643" s="43">
        <f t="shared" si="118"/>
        <v>29.457705410677217</v>
      </c>
      <c r="L643" s="43">
        <f t="shared" si="118"/>
        <v>29.481981768418954</v>
      </c>
      <c r="M643" s="43">
        <f t="shared" si="118"/>
        <v>28.740033133316629</v>
      </c>
      <c r="N643" s="44">
        <f t="shared" si="118"/>
        <v>27.802215801156464</v>
      </c>
      <c r="O643" s="44">
        <f t="shared" si="118"/>
        <v>26.386962128951762</v>
      </c>
      <c r="P643" s="40"/>
      <c r="Q643" s="41" t="s">
        <v>61</v>
      </c>
    </row>
    <row r="644" spans="2:17" x14ac:dyDescent="0.3">
      <c r="B644" s="42"/>
      <c r="C644" s="43">
        <f t="shared" ref="C644:O644" si="119">365/(C503/((C408+B408)/2))</f>
        <v>55.320672375297484</v>
      </c>
      <c r="D644" s="43">
        <f t="shared" si="119"/>
        <v>57.540126719778144</v>
      </c>
      <c r="E644" s="43">
        <f t="shared" si="119"/>
        <v>60.428973735384524</v>
      </c>
      <c r="F644" s="43">
        <f t="shared" si="119"/>
        <v>58.485737651768211</v>
      </c>
      <c r="G644" s="43">
        <f t="shared" si="119"/>
        <v>56.671702560337266</v>
      </c>
      <c r="H644" s="43">
        <f t="shared" si="119"/>
        <v>59.97349851141977</v>
      </c>
      <c r="I644" s="43">
        <f t="shared" si="119"/>
        <v>60.841368045188581</v>
      </c>
      <c r="J644" s="43">
        <f t="shared" si="119"/>
        <v>58.681277919880991</v>
      </c>
      <c r="K644" s="43">
        <f t="shared" si="119"/>
        <v>59.127546386029692</v>
      </c>
      <c r="L644" s="43">
        <f t="shared" si="119"/>
        <v>58.726911720665875</v>
      </c>
      <c r="M644" s="43">
        <f t="shared" si="119"/>
        <v>54.760317392875471</v>
      </c>
      <c r="N644" s="44">
        <f t="shared" si="119"/>
        <v>55.415432886538852</v>
      </c>
      <c r="O644" s="44">
        <f t="shared" si="119"/>
        <v>54.02528947342897</v>
      </c>
      <c r="P644" s="40"/>
      <c r="Q644" s="41" t="s">
        <v>62</v>
      </c>
    </row>
    <row r="645" spans="2:17" x14ac:dyDescent="0.3">
      <c r="B645" s="45"/>
      <c r="C645" s="46">
        <f t="shared" ref="C645:M645" si="120">C643+C642-C644</f>
        <v>-25.069130237746116</v>
      </c>
      <c r="D645" s="46">
        <f t="shared" si="120"/>
        <v>-29.932894198258833</v>
      </c>
      <c r="E645" s="46">
        <f t="shared" si="120"/>
        <v>-33.02693544279002</v>
      </c>
      <c r="F645" s="46">
        <f t="shared" si="120"/>
        <v>-32.101834958493441</v>
      </c>
      <c r="G645" s="46">
        <f t="shared" si="120"/>
        <v>-29.018424525226855</v>
      </c>
      <c r="H645" s="46">
        <f t="shared" si="120"/>
        <v>-29.817859348643275</v>
      </c>
      <c r="I645" s="46">
        <f t="shared" si="120"/>
        <v>-28.811294551851489</v>
      </c>
      <c r="J645" s="46">
        <f t="shared" si="120"/>
        <v>-26.402180891547559</v>
      </c>
      <c r="K645" s="46">
        <f t="shared" si="120"/>
        <v>-27.979890786063539</v>
      </c>
      <c r="L645" s="46">
        <f t="shared" si="120"/>
        <v>-26.474638404113506</v>
      </c>
      <c r="M645" s="46">
        <f t="shared" si="120"/>
        <v>-23.141138251946487</v>
      </c>
      <c r="N645" s="47">
        <f>N643+N642-N644</f>
        <v>-25.018824417665044</v>
      </c>
      <c r="O645" s="47">
        <f>O643+O642-O644</f>
        <v>-25.208030866571576</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1">B457/B647</f>
        <v>1.7766718749999999</v>
      </c>
      <c r="C648" s="13">
        <f t="shared" si="121"/>
        <v>1.8198040645833333</v>
      </c>
      <c r="D648" s="13">
        <f t="shared" si="121"/>
        <v>1.9116860104166666</v>
      </c>
      <c r="E648" s="13">
        <f t="shared" si="121"/>
        <v>2.0167770374999998</v>
      </c>
      <c r="F648" s="13">
        <f t="shared" si="121"/>
        <v>2.2201221520833334</v>
      </c>
      <c r="G648" s="13">
        <f t="shared" si="121"/>
        <v>2.2961245604166667</v>
      </c>
      <c r="H648" s="13">
        <f t="shared" si="121"/>
        <v>2.6638986499999997</v>
      </c>
      <c r="I648" s="13">
        <f t="shared" si="121"/>
        <v>2.9597822000000003</v>
      </c>
      <c r="J648" s="13">
        <f t="shared" si="121"/>
        <v>3.2753036916666667</v>
      </c>
      <c r="K648" s="13">
        <f t="shared" si="121"/>
        <v>3.6568571791666669</v>
      </c>
      <c r="L648" s="13">
        <f t="shared" si="121"/>
        <v>3.9018833416666663</v>
      </c>
      <c r="M648" s="13">
        <f t="shared" si="121"/>
        <v>4.2173005041666674</v>
      </c>
      <c r="N648" s="13">
        <f t="shared" si="121"/>
        <v>4.6331548104166664</v>
      </c>
      <c r="O648" s="13">
        <f t="shared" si="121"/>
        <v>5.0064587500000002</v>
      </c>
      <c r="P648" s="6"/>
      <c r="Q648" s="90" t="s">
        <v>44</v>
      </c>
    </row>
    <row r="649" spans="2:17" x14ac:dyDescent="0.3">
      <c r="B649" s="13">
        <f t="shared" ref="B649:O649" si="122">B588/B647</f>
        <v>0.34877583333333334</v>
      </c>
      <c r="C649" s="13">
        <f t="shared" si="122"/>
        <v>0.31813225000000001</v>
      </c>
      <c r="D649" s="13">
        <f t="shared" si="122"/>
        <v>0.39188194375000002</v>
      </c>
      <c r="E649" s="13">
        <f t="shared" si="122"/>
        <v>0.54259102916666668</v>
      </c>
      <c r="F649" s="13">
        <f t="shared" si="122"/>
        <v>0.74081576250000003</v>
      </c>
      <c r="G649" s="13">
        <f t="shared" si="122"/>
        <v>0.8955371875</v>
      </c>
      <c r="H649" s="13">
        <f t="shared" si="122"/>
        <v>1.0176856083333332</v>
      </c>
      <c r="I649" s="13">
        <f t="shared" si="122"/>
        <v>1.1205170166666667</v>
      </c>
      <c r="J649" s="13">
        <f t="shared" si="122"/>
        <v>1.1276091166666666</v>
      </c>
      <c r="K649" s="13">
        <f t="shared" si="122"/>
        <v>1.2871109062499999</v>
      </c>
      <c r="L649" s="13">
        <f t="shared" si="122"/>
        <v>1.2379151354166666</v>
      </c>
      <c r="M649" s="13">
        <f t="shared" si="122"/>
        <v>1.3009566895833333</v>
      </c>
      <c r="N649" s="13">
        <f t="shared" si="122"/>
        <v>1.3672223791666667</v>
      </c>
      <c r="O649" s="13">
        <f t="shared" si="122"/>
        <v>1.4447866666666667</v>
      </c>
      <c r="P649" s="6"/>
      <c r="Q649" s="89" t="s">
        <v>45</v>
      </c>
    </row>
    <row r="650" spans="2:17" x14ac:dyDescent="0.3">
      <c r="B650" s="91"/>
      <c r="C650" s="91">
        <f t="shared" ref="C650:M650" si="123">+C649/B649-1</f>
        <v>-8.7860397437704685E-2</v>
      </c>
      <c r="D650" s="92">
        <f t="shared" si="123"/>
        <v>0.23182086616493613</v>
      </c>
      <c r="E650" s="91">
        <f t="shared" si="123"/>
        <v>0.3845777735368463</v>
      </c>
      <c r="F650" s="92">
        <f t="shared" si="123"/>
        <v>0.36532991272962057</v>
      </c>
      <c r="G650" s="91">
        <f t="shared" si="123"/>
        <v>0.20885277127185842</v>
      </c>
      <c r="H650" s="92">
        <f t="shared" si="123"/>
        <v>0.13639681583109375</v>
      </c>
      <c r="I650" s="91">
        <f t="shared" si="123"/>
        <v>0.10104437705642777</v>
      </c>
      <c r="J650" s="92">
        <f t="shared" si="123"/>
        <v>6.3293103937838158E-3</v>
      </c>
      <c r="K650" s="91">
        <f t="shared" si="123"/>
        <v>0.1414513125389032</v>
      </c>
      <c r="L650" s="92">
        <f t="shared" si="123"/>
        <v>-3.8221858422958443E-2</v>
      </c>
      <c r="M650" s="91">
        <f t="shared" si="123"/>
        <v>5.0925586385570432E-2</v>
      </c>
      <c r="N650" s="93">
        <f>+N649/M649-1</f>
        <v>5.0936122711784382E-2</v>
      </c>
      <c r="O650" s="93">
        <f>+O649/N649-1</f>
        <v>5.6731288692974724E-2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4">+B651/B661</f>
        <v>7.3826745076465153E-2</v>
      </c>
      <c r="C652" s="91">
        <f t="shared" si="124"/>
        <v>7.7247478146325932E-2</v>
      </c>
      <c r="D652" s="92">
        <f t="shared" si="124"/>
        <v>5.8860244389790053E-2</v>
      </c>
      <c r="E652" s="91">
        <f t="shared" si="124"/>
        <v>5.3835507059212126E-2</v>
      </c>
      <c r="F652" s="92">
        <f t="shared" si="124"/>
        <v>3.2622362759207761E-2</v>
      </c>
      <c r="G652" s="91">
        <f t="shared" si="124"/>
        <v>2.2949141491841761E-2</v>
      </c>
      <c r="H652" s="92">
        <f t="shared" si="124"/>
        <v>2.0966031230311717E-2</v>
      </c>
      <c r="I652" s="91">
        <f t="shared" si="124"/>
        <v>2.2144177012996074E-2</v>
      </c>
      <c r="J652" s="92">
        <f t="shared" si="124"/>
        <v>2.5169388223552431E-2</v>
      </c>
      <c r="K652" s="91">
        <f t="shared" si="124"/>
        <v>2.7034713658169399E-2</v>
      </c>
      <c r="L652" s="92">
        <f t="shared" si="124"/>
        <v>2.2294342162810104E-2</v>
      </c>
      <c r="M652" s="91">
        <f t="shared" si="124"/>
        <v>2.7031419573942245E-2</v>
      </c>
      <c r="N652" s="93">
        <f t="shared" si="124"/>
        <v>2.5611616639819399E-2</v>
      </c>
      <c r="O652" s="93">
        <f t="shared" si="124"/>
        <v>0</v>
      </c>
      <c r="P652" s="6"/>
      <c r="Q652" s="94" t="s">
        <v>48</v>
      </c>
    </row>
    <row r="653" spans="2:17" x14ac:dyDescent="0.3">
      <c r="B653" s="95">
        <f t="shared" ref="B653:M653" si="125">+B651/B649</f>
        <v>0.9318306170869064</v>
      </c>
      <c r="C653" s="95">
        <f t="shared" si="125"/>
        <v>0.90371221402419899</v>
      </c>
      <c r="D653" s="96">
        <f t="shared" si="125"/>
        <v>0.89312612020542981</v>
      </c>
      <c r="E653" s="95">
        <f t="shared" si="125"/>
        <v>0.96757957979201448</v>
      </c>
      <c r="F653" s="96">
        <f t="shared" si="125"/>
        <v>0.84366455418124298</v>
      </c>
      <c r="G653" s="95">
        <f t="shared" si="125"/>
        <v>0.89331857031341877</v>
      </c>
      <c r="H653" s="96">
        <f t="shared" si="125"/>
        <v>0.75661873735350482</v>
      </c>
      <c r="I653" s="95">
        <f t="shared" si="125"/>
        <v>0.7585783949346836</v>
      </c>
      <c r="J653" s="96">
        <f t="shared" si="125"/>
        <v>0.75380731446433413</v>
      </c>
      <c r="K653" s="95">
        <f t="shared" si="125"/>
        <v>0.74585647230428798</v>
      </c>
      <c r="L653" s="96">
        <f t="shared" si="125"/>
        <v>0.77549742509358377</v>
      </c>
      <c r="M653" s="95">
        <f t="shared" si="125"/>
        <v>0.73791849312636693</v>
      </c>
      <c r="N653" s="97">
        <f>+N651/N649</f>
        <v>0.73140991197752936</v>
      </c>
      <c r="O653" s="97">
        <f>+O651/O649</f>
        <v>0</v>
      </c>
      <c r="P653" s="28"/>
      <c r="Q653" s="98" t="s">
        <v>49</v>
      </c>
    </row>
    <row r="654" spans="2:17" x14ac:dyDescent="0.3">
      <c r="B654" s="16">
        <f t="shared" ref="B654:M654" si="126">+B661*B647</f>
        <v>21130553.681924473</v>
      </c>
      <c r="C654" s="16">
        <f t="shared" si="126"/>
        <v>17864660.868098978</v>
      </c>
      <c r="D654" s="16">
        <f t="shared" si="126"/>
        <v>28542185.263019636</v>
      </c>
      <c r="E654" s="16">
        <f t="shared" si="126"/>
        <v>46809255.408857293</v>
      </c>
      <c r="F654" s="16">
        <f t="shared" si="126"/>
        <v>91961456.689805254</v>
      </c>
      <c r="G654" s="16">
        <f t="shared" si="126"/>
        <v>167326520.74872127</v>
      </c>
      <c r="H654" s="16">
        <f t="shared" si="126"/>
        <v>176285151.89162242</v>
      </c>
      <c r="I654" s="16">
        <f t="shared" si="126"/>
        <v>184247082.09320727</v>
      </c>
      <c r="J654" s="16">
        <f t="shared" si="126"/>
        <v>162101675.4067193</v>
      </c>
      <c r="K654" s="16">
        <f t="shared" si="126"/>
        <v>170447523.81194711</v>
      </c>
      <c r="L654" s="16">
        <f t="shared" si="126"/>
        <v>206689211.385961</v>
      </c>
      <c r="M654" s="16">
        <f t="shared" si="126"/>
        <v>170468294.77065352</v>
      </c>
      <c r="N654" s="16">
        <f>+N661*N647</f>
        <v>187414955.77976319</v>
      </c>
      <c r="O654" s="16">
        <f>+O661*O647</f>
        <v>188400000</v>
      </c>
      <c r="P654" s="6"/>
      <c r="Q654" s="89" t="s">
        <v>50</v>
      </c>
    </row>
    <row r="655" spans="2:17" x14ac:dyDescent="0.3">
      <c r="B655" s="32">
        <f t="shared" ref="B655:M655" si="127">+B661/B$648</f>
        <v>2.4777781118048403</v>
      </c>
      <c r="C655" s="32">
        <f t="shared" si="127"/>
        <v>2.0451676199397726</v>
      </c>
      <c r="D655" s="33">
        <f t="shared" si="127"/>
        <v>3.1104943824777926</v>
      </c>
      <c r="E655" s="32">
        <f t="shared" si="127"/>
        <v>4.8354022427125161</v>
      </c>
      <c r="F655" s="33">
        <f t="shared" si="127"/>
        <v>8.6295417539966799</v>
      </c>
      <c r="G655" s="32">
        <f t="shared" si="127"/>
        <v>15.181968967887544</v>
      </c>
      <c r="H655" s="33">
        <f t="shared" si="127"/>
        <v>13.786588056101412</v>
      </c>
      <c r="I655" s="32">
        <f t="shared" si="127"/>
        <v>12.968795058439833</v>
      </c>
      <c r="J655" s="33">
        <f t="shared" si="127"/>
        <v>10.310855284144688</v>
      </c>
      <c r="K655" s="32">
        <f t="shared" si="127"/>
        <v>9.7104970345732031</v>
      </c>
      <c r="L655" s="33">
        <f t="shared" si="127"/>
        <v>11.035761093175655</v>
      </c>
      <c r="M655" s="32">
        <f t="shared" si="127"/>
        <v>8.4210807463522332</v>
      </c>
      <c r="N655" s="34">
        <f>+N661/N$648</f>
        <v>8.4272561681585554</v>
      </c>
      <c r="O655" s="34">
        <f>+O661/O$648</f>
        <v>7.8398728442534358</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8">+B661/B$649</f>
        <v>12.621856972317744</v>
      </c>
      <c r="C656" s="32">
        <f t="shared" si="128"/>
        <v>11.698921902826955</v>
      </c>
      <c r="D656" s="33">
        <f t="shared" si="128"/>
        <v>15.173673325086503</v>
      </c>
      <c r="E656" s="32">
        <f t="shared" si="128"/>
        <v>17.972888761460009</v>
      </c>
      <c r="F656" s="33">
        <f t="shared" si="128"/>
        <v>25.861540453354074</v>
      </c>
      <c r="G656" s="32">
        <f t="shared" si="128"/>
        <v>38.926012575720385</v>
      </c>
      <c r="H656" s="33">
        <f t="shared" si="128"/>
        <v>36.087837943292797</v>
      </c>
      <c r="I656" s="32">
        <f t="shared" si="128"/>
        <v>34.25633720727059</v>
      </c>
      <c r="J656" s="33">
        <f t="shared" si="128"/>
        <v>29.949369756987323</v>
      </c>
      <c r="K656" s="32">
        <f t="shared" si="128"/>
        <v>27.588843060629337</v>
      </c>
      <c r="L656" s="33">
        <f t="shared" si="128"/>
        <v>34.78449462335854</v>
      </c>
      <c r="M656" s="32">
        <f t="shared" si="128"/>
        <v>27.298547570091575</v>
      </c>
      <c r="N656" s="34">
        <f>+N661/N$649</f>
        <v>28.557740897947742</v>
      </c>
      <c r="O656" s="34">
        <f>+O661/O$649</f>
        <v>27.166640519015495</v>
      </c>
      <c r="P656" s="35">
        <f>(SUM(INDEX($B656:$O656,,$Q$348-$B$348-$P$348+1):INDEX($B656:$O656,$Q$348-$B$348+1))-MAX(INDEX($B656:$O656,,$Q$348-$B$348-$P$348+1):INDEX($B656:$O656,$Q$348-$B$348+1))-MIN(INDEX($B656:$O656,,$Q$348-$B$348-$P$348+1):INDEX($B656:$O656,$Q$348-$B$348+1)))/(COUNT(INDEX($B656:$O656,,$Q$348-$B$348-$P$348+1):INDEX($B656:$O656,$Q$348-$B$348+1))-2)</f>
        <v>31.217595865653994</v>
      </c>
      <c r="Q656" s="36" t="s">
        <v>52</v>
      </c>
    </row>
    <row r="657" spans="1:17" x14ac:dyDescent="0.3">
      <c r="B657" s="32">
        <f t="shared" ref="B657:O657" si="129">+(B654+B432-B354-B360)/B559</f>
        <v>6.3702502646289361</v>
      </c>
      <c r="C657" s="32">
        <f t="shared" si="129"/>
        <v>4.7993331576485536</v>
      </c>
      <c r="D657" s="33">
        <f t="shared" si="129"/>
        <v>6.3080315022066831</v>
      </c>
      <c r="E657" s="32">
        <f t="shared" si="129"/>
        <v>8.197645037455823</v>
      </c>
      <c r="F657" s="33">
        <f t="shared" si="129"/>
        <v>14.758134430666356</v>
      </c>
      <c r="G657" s="32">
        <f t="shared" si="129"/>
        <v>24.191291822414684</v>
      </c>
      <c r="H657" s="33">
        <f t="shared" si="129"/>
        <v>22.775925744490507</v>
      </c>
      <c r="I657" s="32">
        <f t="shared" si="129"/>
        <v>21.146526067474028</v>
      </c>
      <c r="J657" s="33">
        <f t="shared" si="129"/>
        <v>18.29913149770216</v>
      </c>
      <c r="K657" s="32">
        <f t="shared" si="129"/>
        <v>16.760833198746077</v>
      </c>
      <c r="L657" s="33">
        <f t="shared" si="129"/>
        <v>20.478397286238557</v>
      </c>
      <c r="M657" s="32">
        <f t="shared" si="129"/>
        <v>15.874538971301197</v>
      </c>
      <c r="N657" s="34">
        <f t="shared" si="129"/>
        <v>15.40437690153205</v>
      </c>
      <c r="O657" s="34">
        <f t="shared" si="129"/>
        <v>14.33230166605132</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0">B654/B465</f>
        <v>0.28703374819772487</v>
      </c>
      <c r="C658" s="32">
        <f t="shared" si="130"/>
        <v>0.22901343451445738</v>
      </c>
      <c r="D658" s="33">
        <f t="shared" si="130"/>
        <v>0.32365309775551487</v>
      </c>
      <c r="E658" s="32">
        <f t="shared" si="130"/>
        <v>0.47233623032636457</v>
      </c>
      <c r="F658" s="33">
        <f t="shared" si="130"/>
        <v>0.80433164200043927</v>
      </c>
      <c r="G658" s="32">
        <f t="shared" si="130"/>
        <v>1.2962343756503325</v>
      </c>
      <c r="H658" s="33">
        <f t="shared" si="130"/>
        <v>1.2429470950897648</v>
      </c>
      <c r="I658" s="32">
        <f t="shared" si="130"/>
        <v>1.1870264704006741</v>
      </c>
      <c r="J658" s="33">
        <f t="shared" si="130"/>
        <v>0.9419446231665809</v>
      </c>
      <c r="K658" s="32">
        <f t="shared" si="130"/>
        <v>0.91735141184302249</v>
      </c>
      <c r="L658" s="33">
        <f t="shared" si="130"/>
        <v>1.0765240409984904</v>
      </c>
      <c r="M658" s="32">
        <f t="shared" si="130"/>
        <v>0.81263669550769979</v>
      </c>
      <c r="N658" s="34">
        <f t="shared" si="130"/>
        <v>0.86010746311047848</v>
      </c>
      <c r="O658" s="34">
        <f t="shared" si="130"/>
        <v>0.8429034340297511</v>
      </c>
      <c r="P658" s="35">
        <f>(SUM(INDEX($B658:$O658,,$Q$348-$B$348-$P$348+1):INDEX($B658:$O658,$Q$348-$B$348+1))-MAX(INDEX($B658:$O658,,$Q$348-$B$348-$P$348+1):INDEX($B658:$O658,$Q$348-$B$348+1))-MIN(INDEX($B658:$O658,,$Q$348-$B$348-$P$348+1):INDEX($B658:$O658,$Q$348-$B$348+1)))/(COUNT(INDEX($B658:$O658,,$Q$348-$B$348-$P$348+1):INDEX($B658:$O658,$Q$348-$B$348+1))-2)</f>
        <v>1.0098292198055374</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39.25</v>
      </c>
      <c r="P661" s="151" t="s">
        <v>468</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1">+C656/C650/100</f>
        <v>-1.3315352814243522</v>
      </c>
      <c r="D663" s="102">
        <f t="shared" si="131"/>
        <v>0.65454303471934761</v>
      </c>
      <c r="E663" s="103">
        <f t="shared" si="131"/>
        <v>0.46734080849677684</v>
      </c>
      <c r="F663" s="102">
        <f t="shared" si="131"/>
        <v>0.70789550902430787</v>
      </c>
      <c r="G663" s="103">
        <f t="shared" si="131"/>
        <v>1.8638015832239723</v>
      </c>
      <c r="H663" s="102">
        <f t="shared" si="131"/>
        <v>2.6457976840149975</v>
      </c>
      <c r="I663" s="103">
        <f t="shared" si="131"/>
        <v>3.390226968111278</v>
      </c>
      <c r="J663" s="102">
        <f t="shared" si="131"/>
        <v>47.318535343757823</v>
      </c>
      <c r="K663" s="103">
        <f t="shared" si="131"/>
        <v>1.9504126589876365</v>
      </c>
      <c r="L663" s="102">
        <f t="shared" si="131"/>
        <v>-9.1006811438725848</v>
      </c>
      <c r="M663" s="103">
        <f t="shared" si="131"/>
        <v>5.3604778084256903</v>
      </c>
      <c r="N663" s="104">
        <f t="shared" si="131"/>
        <v>5.6065792560494074</v>
      </c>
      <c r="O663" s="104">
        <f t="shared" si="131"/>
        <v>4.7886521080173621</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2">($P655-B655)/$P655</f>
        <v>0.76769015314632394</v>
      </c>
      <c r="C665" s="49">
        <f t="shared" si="132"/>
        <v>0.80825055548164948</v>
      </c>
      <c r="D665" s="48">
        <f t="shared" si="132"/>
        <v>0.7083683683417934</v>
      </c>
      <c r="E665" s="49">
        <f t="shared" si="132"/>
        <v>0.54664562208831757</v>
      </c>
      <c r="F665" s="48">
        <f t="shared" si="132"/>
        <v>0.19091725213921326</v>
      </c>
      <c r="G665" s="49">
        <f t="shared" si="132"/>
        <v>-0.4234207934374602</v>
      </c>
      <c r="H665" s="48">
        <f t="shared" si="132"/>
        <v>-0.29259361227253455</v>
      </c>
      <c r="I665" s="49">
        <f t="shared" si="132"/>
        <v>-0.21591952868948702</v>
      </c>
      <c r="J665" s="48">
        <f t="shared" si="132"/>
        <v>3.3281793644832386E-2</v>
      </c>
      <c r="K665" s="49">
        <f t="shared" si="132"/>
        <v>8.9569776959731368E-2</v>
      </c>
      <c r="L665" s="48">
        <f t="shared" si="132"/>
        <v>-3.4683435637404496E-2</v>
      </c>
      <c r="M665" s="49">
        <f t="shared" si="132"/>
        <v>0.21046199851102185</v>
      </c>
      <c r="N665" s="50">
        <f t="shared" si="132"/>
        <v>0.20988300748383962</v>
      </c>
      <c r="O665" s="50">
        <f t="shared" si="132"/>
        <v>0.2649544964806515</v>
      </c>
      <c r="P665" s="31"/>
      <c r="Q665" s="51" t="s">
        <v>67</v>
      </c>
    </row>
    <row r="666" spans="1:17" x14ac:dyDescent="0.3">
      <c r="B666" s="48">
        <f t="shared" si="132"/>
        <v>0.59568132579342936</v>
      </c>
      <c r="C666" s="49">
        <f t="shared" si="132"/>
        <v>0.62524590448368689</v>
      </c>
      <c r="D666" s="48">
        <f t="shared" si="132"/>
        <v>0.51393844066702221</v>
      </c>
      <c r="E666" s="49">
        <f t="shared" si="132"/>
        <v>0.42427056718887135</v>
      </c>
      <c r="F666" s="48">
        <f t="shared" si="132"/>
        <v>0.17157168141165932</v>
      </c>
      <c r="G666" s="49">
        <f t="shared" si="132"/>
        <v>-0.24692537962371702</v>
      </c>
      <c r="H666" s="48">
        <f t="shared" si="132"/>
        <v>-0.15600951779240332</v>
      </c>
      <c r="I666" s="49">
        <f t="shared" si="132"/>
        <v>-9.7340658604651201E-2</v>
      </c>
      <c r="J666" s="48">
        <f t="shared" si="132"/>
        <v>4.0625361226550742E-2</v>
      </c>
      <c r="K666" s="49">
        <f t="shared" si="132"/>
        <v>0.1162406234176751</v>
      </c>
      <c r="L666" s="48">
        <f t="shared" si="132"/>
        <v>-0.11425923934228692</v>
      </c>
      <c r="M666" s="49">
        <f t="shared" si="132"/>
        <v>0.12553972165019303</v>
      </c>
      <c r="N666" s="50">
        <f t="shared" si="132"/>
        <v>8.520370944492428E-2</v>
      </c>
      <c r="O666" s="50">
        <f t="shared" si="132"/>
        <v>0.12976512874572169</v>
      </c>
      <c r="P666" s="31"/>
      <c r="Q666" s="51" t="s">
        <v>68</v>
      </c>
    </row>
    <row r="667" spans="1:17" x14ac:dyDescent="0.3">
      <c r="B667" s="48">
        <f t="shared" si="132"/>
        <v>0.65892730567965474</v>
      </c>
      <c r="C667" s="49">
        <f t="shared" si="132"/>
        <v>0.74303654911185613</v>
      </c>
      <c r="D667" s="48">
        <f t="shared" si="132"/>
        <v>0.66225859095967998</v>
      </c>
      <c r="E667" s="49">
        <f t="shared" si="132"/>
        <v>0.56108586572622976</v>
      </c>
      <c r="F667" s="48">
        <f t="shared" si="132"/>
        <v>0.20982748490142186</v>
      </c>
      <c r="G667" s="49">
        <f t="shared" si="132"/>
        <v>-0.29523782240937257</v>
      </c>
      <c r="H667" s="48">
        <f t="shared" si="132"/>
        <v>-0.21945701292883041</v>
      </c>
      <c r="I667" s="49">
        <f t="shared" si="132"/>
        <v>-0.13221652552592569</v>
      </c>
      <c r="J667" s="48">
        <f t="shared" si="132"/>
        <v>2.0237223912720828E-2</v>
      </c>
      <c r="K667" s="49">
        <f t="shared" si="132"/>
        <v>0.10260000774346204</v>
      </c>
      <c r="L667" s="48">
        <f t="shared" si="132"/>
        <v>-9.6443914701784969E-2</v>
      </c>
      <c r="M667" s="49">
        <f t="shared" si="132"/>
        <v>0.15005352174332409</v>
      </c>
      <c r="N667" s="50">
        <f t="shared" si="132"/>
        <v>0.175226699757035</v>
      </c>
      <c r="O667" s="50">
        <f t="shared" si="132"/>
        <v>0.23262720584230578</v>
      </c>
      <c r="P667" s="31"/>
      <c r="Q667" s="51" t="s">
        <v>69</v>
      </c>
    </row>
    <row r="668" spans="1:17" x14ac:dyDescent="0.3">
      <c r="B668" s="48">
        <f t="shared" si="132"/>
        <v>0.71576010817651037</v>
      </c>
      <c r="C668" s="49">
        <f t="shared" si="132"/>
        <v>0.77321567843069694</v>
      </c>
      <c r="D668" s="48">
        <f t="shared" si="132"/>
        <v>0.67949719476542714</v>
      </c>
      <c r="E668" s="49">
        <f t="shared" si="132"/>
        <v>0.53226127639946663</v>
      </c>
      <c r="F668" s="48">
        <f t="shared" si="132"/>
        <v>0.20349735754791365</v>
      </c>
      <c r="G668" s="49">
        <f t="shared" si="132"/>
        <v>-0.28361741790354222</v>
      </c>
      <c r="H668" s="48">
        <f t="shared" si="132"/>
        <v>-0.23084881157342504</v>
      </c>
      <c r="I668" s="49">
        <f t="shared" si="132"/>
        <v>-0.17547249289266906</v>
      </c>
      <c r="J668" s="48">
        <f t="shared" si="132"/>
        <v>6.7223838751694118E-2</v>
      </c>
      <c r="K668" s="49">
        <f t="shared" si="132"/>
        <v>9.1577670905901645E-2</v>
      </c>
      <c r="L668" s="48">
        <f t="shared" si="132"/>
        <v>-6.6045644040480828E-2</v>
      </c>
      <c r="M668" s="49">
        <f t="shared" si="132"/>
        <v>0.1952731416662819</v>
      </c>
      <c r="N668" s="50">
        <f t="shared" si="132"/>
        <v>0.14826443299381931</v>
      </c>
      <c r="O668" s="50">
        <f t="shared" si="132"/>
        <v>0.16530100585515953</v>
      </c>
      <c r="P668" s="31"/>
      <c r="Q668" s="51" t="s">
        <v>70</v>
      </c>
    </row>
    <row r="669" spans="1:17" x14ac:dyDescent="0.3">
      <c r="B669" s="105"/>
      <c r="D669" s="105"/>
      <c r="F669" s="105"/>
      <c r="H669" s="105"/>
      <c r="I669" s="96"/>
      <c r="J669" s="95"/>
      <c r="K669" s="96"/>
      <c r="L669" s="95"/>
      <c r="M669" s="96"/>
      <c r="N669" s="97">
        <f>N664/N661-1</f>
        <v>-1</v>
      </c>
      <c r="O669" s="97">
        <f>O664/O661-1</f>
        <v>0.16560509554140124</v>
      </c>
      <c r="P669" s="28"/>
      <c r="Q669" s="98" t="s">
        <v>71</v>
      </c>
    </row>
    <row r="670" spans="1:17" x14ac:dyDescent="0.3">
      <c r="B670" s="109">
        <f t="shared" ref="B670:M670" si="133">AVERAGE(B665:B669)</f>
        <v>0.68451472319897955</v>
      </c>
      <c r="C670" s="110">
        <f t="shared" si="133"/>
        <v>0.73743717187697233</v>
      </c>
      <c r="D670" s="109">
        <f t="shared" si="133"/>
        <v>0.6410156486834806</v>
      </c>
      <c r="E670" s="110">
        <f t="shared" si="133"/>
        <v>0.51606583285072127</v>
      </c>
      <c r="F670" s="109">
        <f t="shared" si="133"/>
        <v>0.19395344400005202</v>
      </c>
      <c r="G670" s="110">
        <f t="shared" si="133"/>
        <v>-0.31230035334352302</v>
      </c>
      <c r="H670" s="109">
        <f t="shared" si="133"/>
        <v>-0.22472723864179833</v>
      </c>
      <c r="I670" s="110">
        <f t="shared" si="133"/>
        <v>-0.15523730142818326</v>
      </c>
      <c r="J670" s="52">
        <f t="shared" si="133"/>
        <v>4.034205438394952E-2</v>
      </c>
      <c r="K670" s="53">
        <f t="shared" si="133"/>
        <v>9.9997019756692535E-2</v>
      </c>
      <c r="L670" s="52">
        <f t="shared" si="133"/>
        <v>-7.7858058430489291E-2</v>
      </c>
      <c r="M670" s="53">
        <f t="shared" si="133"/>
        <v>0.1703320958927052</v>
      </c>
      <c r="N670" s="54">
        <f>AVERAGE(N665:N669)</f>
        <v>-7.628443006407637E-2</v>
      </c>
      <c r="O670" s="54">
        <f>AVERAGE(O665:O669)</f>
        <v>0.19165058649304795</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0.32500000000000001</v>
      </c>
      <c r="D672" s="56">
        <f t="shared" ref="D672:N672" si="134">+C$651+C672</f>
        <v>0.61250000000000004</v>
      </c>
      <c r="E672" s="56">
        <f t="shared" si="134"/>
        <v>0.96250000000000002</v>
      </c>
      <c r="F672" s="56">
        <f t="shared" si="134"/>
        <v>1.4875</v>
      </c>
      <c r="G672" s="56">
        <f t="shared" si="134"/>
        <v>2.1125000000000003</v>
      </c>
      <c r="H672" s="56">
        <f t="shared" si="134"/>
        <v>2.9125000000000005</v>
      </c>
      <c r="I672" s="56">
        <f t="shared" si="134"/>
        <v>3.6825000000000006</v>
      </c>
      <c r="J672" s="56">
        <f t="shared" si="134"/>
        <v>4.5325000000000006</v>
      </c>
      <c r="K672" s="56">
        <f t="shared" si="134"/>
        <v>5.3825000000000003</v>
      </c>
      <c r="L672" s="56">
        <f t="shared" si="134"/>
        <v>6.3425000000000002</v>
      </c>
      <c r="M672" s="56">
        <f t="shared" si="134"/>
        <v>7.3025000000000002</v>
      </c>
      <c r="N672" s="57">
        <f t="shared" si="134"/>
        <v>8.2625000000000011</v>
      </c>
      <c r="O672" s="57">
        <f>+N$651+N672</f>
        <v>9.2625000000000011</v>
      </c>
      <c r="P672" s="31"/>
      <c r="Q672" s="36" t="s">
        <v>74</v>
      </c>
    </row>
    <row r="673" spans="1:17" s="3" customFormat="1" ht="14.25" x14ac:dyDescent="0.2">
      <c r="B673" s="58">
        <f>+B$661+B672</f>
        <v>4.402198683734265</v>
      </c>
      <c r="C673" s="59">
        <f t="shared" ref="C673:O673" si="135">+C$661+C672</f>
        <v>4.0468043475206201</v>
      </c>
      <c r="D673" s="59">
        <f t="shared" si="135"/>
        <v>6.5587885964624242</v>
      </c>
      <c r="E673" s="59">
        <f t="shared" si="135"/>
        <v>10.714428210178603</v>
      </c>
      <c r="F673" s="59">
        <f t="shared" si="135"/>
        <v>20.646136810376095</v>
      </c>
      <c r="G673" s="59">
        <f t="shared" si="135"/>
        <v>36.972191822650259</v>
      </c>
      <c r="H673" s="59">
        <f t="shared" si="135"/>
        <v>39.638573310754673</v>
      </c>
      <c r="I673" s="59">
        <f t="shared" si="135"/>
        <v>42.067308769418176</v>
      </c>
      <c r="J673" s="59">
        <f t="shared" si="135"/>
        <v>38.303682376399856</v>
      </c>
      <c r="K673" s="59">
        <f t="shared" si="135"/>
        <v>40.892400794155648</v>
      </c>
      <c r="L673" s="59">
        <f t="shared" si="135"/>
        <v>49.402752372075206</v>
      </c>
      <c r="M673" s="59">
        <f t="shared" si="135"/>
        <v>42.816728077219487</v>
      </c>
      <c r="N673" s="60">
        <f t="shared" si="135"/>
        <v>47.307282454117335</v>
      </c>
      <c r="O673" s="60">
        <f t="shared" si="135"/>
        <v>48.512500000000003</v>
      </c>
      <c r="P673" s="31"/>
      <c r="Q673" s="36" t="s">
        <v>75</v>
      </c>
    </row>
    <row r="674" spans="1:17" s="3" customFormat="1" ht="14.25" x14ac:dyDescent="0.2">
      <c r="B674" s="72"/>
      <c r="I674" s="61"/>
      <c r="J674" s="61"/>
      <c r="K674" s="61"/>
      <c r="L674" s="61"/>
      <c r="M674" s="61"/>
      <c r="N674" s="62"/>
      <c r="O674" s="62">
        <f>+O673/B673-1</f>
        <v>10.020061447760048</v>
      </c>
      <c r="P674" s="31"/>
      <c r="Q674" s="63" t="s">
        <v>76</v>
      </c>
    </row>
    <row r="675" spans="1:17" s="70" customFormat="1" ht="14.25" x14ac:dyDescent="0.2">
      <c r="A675" s="64"/>
      <c r="B675" s="65"/>
      <c r="C675" s="66">
        <f>RATE(C$348-$B$348,,-$B673,C673)</f>
        <v>-8.0731098650044034E-2</v>
      </c>
      <c r="D675" s="66">
        <f t="shared" ref="D675:O675" si="136">RATE(D$348-$B$348,,-$B673,D673)</f>
        <v>0.22061020517981159</v>
      </c>
      <c r="E675" s="66">
        <f t="shared" si="136"/>
        <v>0.34513679699075406</v>
      </c>
      <c r="F675" s="66">
        <f t="shared" si="136"/>
        <v>0.47160850902110657</v>
      </c>
      <c r="G675" s="66">
        <f t="shared" si="136"/>
        <v>0.53052740958135503</v>
      </c>
      <c r="H675" s="66">
        <f t="shared" si="136"/>
        <v>0.44236351813955094</v>
      </c>
      <c r="I675" s="66">
        <f t="shared" si="136"/>
        <v>0.38050917869141604</v>
      </c>
      <c r="J675" s="66">
        <f t="shared" si="136"/>
        <v>0.31052817112992542</v>
      </c>
      <c r="K675" s="66">
        <f t="shared" si="136"/>
        <v>0.28101009473774652</v>
      </c>
      <c r="L675" s="66">
        <f t="shared" si="136"/>
        <v>0.27352698159083511</v>
      </c>
      <c r="M675" s="66">
        <f t="shared" si="136"/>
        <v>0.22973936701798756</v>
      </c>
      <c r="N675" s="67">
        <f t="shared" si="136"/>
        <v>0.21881614028765736</v>
      </c>
      <c r="O675" s="67">
        <f t="shared" si="136"/>
        <v>0.20272960513768071</v>
      </c>
      <c r="P675" s="68"/>
      <c r="Q675" s="69" t="s">
        <v>77</v>
      </c>
    </row>
    <row r="676" spans="1:17" s="3" customFormat="1" ht="14.25" x14ac:dyDescent="0.2">
      <c r="B676" s="55"/>
      <c r="C676" s="56"/>
      <c r="D676" s="56">
        <f t="shared" ref="D676:N676" si="137">+C$651+C676</f>
        <v>0.28749999999999998</v>
      </c>
      <c r="E676" s="56">
        <f t="shared" si="137"/>
        <v>0.63749999999999996</v>
      </c>
      <c r="F676" s="56">
        <f t="shared" si="137"/>
        <v>1.1625000000000001</v>
      </c>
      <c r="G676" s="56">
        <f t="shared" si="137"/>
        <v>1.7875000000000001</v>
      </c>
      <c r="H676" s="56">
        <f t="shared" si="137"/>
        <v>2.5875000000000004</v>
      </c>
      <c r="I676" s="56">
        <f t="shared" si="137"/>
        <v>3.3575000000000004</v>
      </c>
      <c r="J676" s="56">
        <f t="shared" si="137"/>
        <v>4.2075000000000005</v>
      </c>
      <c r="K676" s="56">
        <f t="shared" si="137"/>
        <v>5.0575000000000001</v>
      </c>
      <c r="L676" s="56">
        <f t="shared" si="137"/>
        <v>6.0175000000000001</v>
      </c>
      <c r="M676" s="56">
        <f t="shared" si="137"/>
        <v>6.9775</v>
      </c>
      <c r="N676" s="57">
        <f t="shared" si="137"/>
        <v>7.9375</v>
      </c>
      <c r="O676" s="57">
        <f>+N$651+N676</f>
        <v>8.9375</v>
      </c>
      <c r="P676" s="31"/>
      <c r="Q676" s="36" t="s">
        <v>74</v>
      </c>
    </row>
    <row r="677" spans="1:17" s="3" customFormat="1" ht="14.25" x14ac:dyDescent="0.2">
      <c r="B677" s="58"/>
      <c r="C677" s="59">
        <f t="shared" ref="C677:O677" si="138">+C$661+C676</f>
        <v>3.7218043475206204</v>
      </c>
      <c r="D677" s="59">
        <f t="shared" si="138"/>
        <v>6.233788596462424</v>
      </c>
      <c r="E677" s="59">
        <f t="shared" si="138"/>
        <v>10.389428210178602</v>
      </c>
      <c r="F677" s="59">
        <f t="shared" si="138"/>
        <v>20.321136810376096</v>
      </c>
      <c r="G677" s="59">
        <f t="shared" si="138"/>
        <v>36.647191822650264</v>
      </c>
      <c r="H677" s="59">
        <f t="shared" si="138"/>
        <v>39.31357331075467</v>
      </c>
      <c r="I677" s="59">
        <f t="shared" si="138"/>
        <v>41.74230876941818</v>
      </c>
      <c r="J677" s="59">
        <f t="shared" si="138"/>
        <v>37.97868237639986</v>
      </c>
      <c r="K677" s="59">
        <f t="shared" si="138"/>
        <v>40.567400794155645</v>
      </c>
      <c r="L677" s="59">
        <f t="shared" si="138"/>
        <v>49.077752372075203</v>
      </c>
      <c r="M677" s="59">
        <f t="shared" si="138"/>
        <v>42.491728077219484</v>
      </c>
      <c r="N677" s="60">
        <f t="shared" si="138"/>
        <v>46.982282454117332</v>
      </c>
      <c r="O677" s="60">
        <f t="shared" si="138"/>
        <v>48.1875</v>
      </c>
      <c r="P677" s="31"/>
      <c r="Q677" s="36" t="s">
        <v>75</v>
      </c>
    </row>
    <row r="678" spans="1:17" s="3" customFormat="1" ht="14.25" x14ac:dyDescent="0.2">
      <c r="B678" s="72"/>
      <c r="I678" s="61"/>
      <c r="J678" s="61"/>
      <c r="K678" s="61"/>
      <c r="L678" s="61"/>
      <c r="M678" s="61"/>
      <c r="N678" s="62"/>
      <c r="O678" s="62">
        <f>+O677/C677-1</f>
        <v>11.9473490545255</v>
      </c>
      <c r="P678" s="31"/>
      <c r="Q678" s="63" t="s">
        <v>76</v>
      </c>
    </row>
    <row r="679" spans="1:17" s="70" customFormat="1" ht="14.25" x14ac:dyDescent="0.2">
      <c r="A679" s="64"/>
      <c r="B679" s="65"/>
      <c r="C679" s="66"/>
      <c r="D679" s="66">
        <f>RATE(D$348-$C$348,,-$C677,D677)</f>
        <v>0.67493721173581567</v>
      </c>
      <c r="E679" s="66">
        <f t="shared" ref="E679:O679" si="139">RATE(E$348-$C$348,,-$C677,E677)</f>
        <v>0.67077917633199791</v>
      </c>
      <c r="F679" s="66">
        <f t="shared" si="139"/>
        <v>0.76088699887526901</v>
      </c>
      <c r="G679" s="66">
        <f t="shared" si="139"/>
        <v>0.77142100715152306</v>
      </c>
      <c r="H679" s="66">
        <f t="shared" si="139"/>
        <v>0.60235151817150301</v>
      </c>
      <c r="I679" s="66">
        <f t="shared" si="139"/>
        <v>0.49613398416271826</v>
      </c>
      <c r="J679" s="66">
        <f t="shared" si="139"/>
        <v>0.39351720909297339</v>
      </c>
      <c r="K679" s="66">
        <f t="shared" si="139"/>
        <v>0.34796295034312047</v>
      </c>
      <c r="L679" s="66">
        <f t="shared" si="139"/>
        <v>0.33186134368075609</v>
      </c>
      <c r="M679" s="66">
        <f t="shared" si="139"/>
        <v>0.27571918125444922</v>
      </c>
      <c r="N679" s="67">
        <f t="shared" si="139"/>
        <v>0.25923656148251006</v>
      </c>
      <c r="O679" s="67">
        <f t="shared" si="139"/>
        <v>0.23788909768802399</v>
      </c>
      <c r="P679" s="68"/>
      <c r="Q679" s="69" t="s">
        <v>77</v>
      </c>
    </row>
    <row r="680" spans="1:17" s="3" customFormat="1" ht="14.25" x14ac:dyDescent="0.2">
      <c r="B680" s="55"/>
      <c r="C680" s="56"/>
      <c r="D680" s="56"/>
      <c r="E680" s="56">
        <f t="shared" ref="E680:N680" si="140">+D$651+D680</f>
        <v>0.35</v>
      </c>
      <c r="F680" s="56">
        <f t="shared" si="140"/>
        <v>0.875</v>
      </c>
      <c r="G680" s="56">
        <f t="shared" si="140"/>
        <v>1.5</v>
      </c>
      <c r="H680" s="56">
        <f t="shared" si="140"/>
        <v>2.2999999999999998</v>
      </c>
      <c r="I680" s="56">
        <f t="shared" si="140"/>
        <v>3.07</v>
      </c>
      <c r="J680" s="56">
        <f t="shared" si="140"/>
        <v>3.92</v>
      </c>
      <c r="K680" s="56">
        <f t="shared" si="140"/>
        <v>4.7699999999999996</v>
      </c>
      <c r="L680" s="56">
        <f t="shared" si="140"/>
        <v>5.7299999999999995</v>
      </c>
      <c r="M680" s="56">
        <f t="shared" si="140"/>
        <v>6.6899999999999995</v>
      </c>
      <c r="N680" s="57">
        <f t="shared" si="140"/>
        <v>7.6499999999999995</v>
      </c>
      <c r="O680" s="57">
        <f>+N$651+N680</f>
        <v>8.6499999999999986</v>
      </c>
      <c r="P680" s="31"/>
      <c r="Q680" s="36" t="s">
        <v>74</v>
      </c>
    </row>
    <row r="681" spans="1:17" s="3" customFormat="1" ht="14.25" x14ac:dyDescent="0.2">
      <c r="B681" s="58"/>
      <c r="C681" s="59"/>
      <c r="D681" s="59">
        <f t="shared" ref="D681:O681" si="141">+D$661+D680</f>
        <v>5.9462885964624244</v>
      </c>
      <c r="E681" s="59">
        <f t="shared" si="141"/>
        <v>10.101928210178603</v>
      </c>
      <c r="F681" s="59">
        <f t="shared" si="141"/>
        <v>20.033636810376095</v>
      </c>
      <c r="G681" s="59">
        <f t="shared" si="141"/>
        <v>36.359691822650262</v>
      </c>
      <c r="H681" s="59">
        <f t="shared" si="141"/>
        <v>39.026073310754668</v>
      </c>
      <c r="I681" s="59">
        <f t="shared" si="141"/>
        <v>41.454808769418179</v>
      </c>
      <c r="J681" s="59">
        <f t="shared" si="141"/>
        <v>37.691182376399858</v>
      </c>
      <c r="K681" s="59">
        <f t="shared" si="141"/>
        <v>40.279900794155651</v>
      </c>
      <c r="L681" s="59">
        <f t="shared" si="141"/>
        <v>48.790252372075201</v>
      </c>
      <c r="M681" s="59">
        <f t="shared" si="141"/>
        <v>42.204228077219483</v>
      </c>
      <c r="N681" s="60">
        <f t="shared" si="141"/>
        <v>46.69478245411733</v>
      </c>
      <c r="O681" s="60">
        <f t="shared" si="141"/>
        <v>47.9</v>
      </c>
      <c r="P681" s="31"/>
      <c r="Q681" s="36" t="s">
        <v>75</v>
      </c>
    </row>
    <row r="682" spans="1:17" s="3" customFormat="1" ht="14.25" x14ac:dyDescent="0.2">
      <c r="B682" s="72"/>
      <c r="I682" s="61"/>
      <c r="J682" s="61"/>
      <c r="K682" s="61"/>
      <c r="L682" s="61"/>
      <c r="M682" s="61"/>
      <c r="N682" s="62"/>
      <c r="O682" s="62">
        <f>+O681/D681-1</f>
        <v>7.0554448750598393</v>
      </c>
      <c r="P682" s="31"/>
      <c r="Q682" s="63" t="s">
        <v>76</v>
      </c>
    </row>
    <row r="683" spans="1:17" s="70" customFormat="1" ht="14.25" x14ac:dyDescent="0.2">
      <c r="A683" s="64"/>
      <c r="B683" s="65"/>
      <c r="C683" s="66"/>
      <c r="D683" s="66"/>
      <c r="E683" s="66">
        <f>RATE(E$348-$D$348,,-$D681,E681)</f>
        <v>0.69886275216922</v>
      </c>
      <c r="F683" s="66">
        <f t="shared" ref="F683:O683" si="142">RATE(F$348-$D$348,,-$D681,F681)</f>
        <v>0.83551064025703936</v>
      </c>
      <c r="G683" s="66">
        <f t="shared" si="142"/>
        <v>0.82862535290377315</v>
      </c>
      <c r="H683" s="66">
        <f t="shared" si="142"/>
        <v>0.60057938190098403</v>
      </c>
      <c r="I683" s="66">
        <f t="shared" si="142"/>
        <v>0.47457133290094167</v>
      </c>
      <c r="J683" s="66">
        <f t="shared" si="142"/>
        <v>0.36039688771154516</v>
      </c>
      <c r="K683" s="66">
        <f t="shared" si="142"/>
        <v>0.31429172252066795</v>
      </c>
      <c r="L683" s="66">
        <f t="shared" si="142"/>
        <v>0.30095083785551424</v>
      </c>
      <c r="M683" s="66">
        <f t="shared" si="142"/>
        <v>0.24327664455272607</v>
      </c>
      <c r="N683" s="67">
        <f t="shared" si="142"/>
        <v>0.2288595171324804</v>
      </c>
      <c r="O683" s="67">
        <f t="shared" si="142"/>
        <v>0.20884822032803779</v>
      </c>
      <c r="P683" s="68"/>
      <c r="Q683" s="69" t="s">
        <v>77</v>
      </c>
    </row>
    <row r="684" spans="1:17" s="3" customFormat="1" ht="14.25" x14ac:dyDescent="0.2">
      <c r="B684" s="55"/>
      <c r="C684" s="56"/>
      <c r="D684" s="56"/>
      <c r="E684" s="56"/>
      <c r="F684" s="56">
        <f t="shared" ref="F684:N684" si="143">+E$651+E684</f>
        <v>0.52500000000000002</v>
      </c>
      <c r="G684" s="56">
        <f t="shared" si="143"/>
        <v>1.1500000000000001</v>
      </c>
      <c r="H684" s="56">
        <f t="shared" si="143"/>
        <v>1.9500000000000002</v>
      </c>
      <c r="I684" s="56">
        <f t="shared" si="143"/>
        <v>2.72</v>
      </c>
      <c r="J684" s="56">
        <f t="shared" si="143"/>
        <v>3.5700000000000003</v>
      </c>
      <c r="K684" s="56">
        <f t="shared" si="143"/>
        <v>4.42</v>
      </c>
      <c r="L684" s="56">
        <f t="shared" si="143"/>
        <v>5.38</v>
      </c>
      <c r="M684" s="56">
        <f t="shared" si="143"/>
        <v>6.34</v>
      </c>
      <c r="N684" s="57">
        <f t="shared" si="143"/>
        <v>7.3</v>
      </c>
      <c r="O684" s="57">
        <f>+N$651+N684</f>
        <v>8.3000000000000007</v>
      </c>
      <c r="P684" s="31"/>
      <c r="Q684" s="36" t="s">
        <v>74</v>
      </c>
    </row>
    <row r="685" spans="1:17" s="3" customFormat="1" ht="14.25" x14ac:dyDescent="0.2">
      <c r="B685" s="58"/>
      <c r="C685" s="59"/>
      <c r="D685" s="59"/>
      <c r="E685" s="59">
        <f t="shared" ref="E685:O685" si="144">+E$661+E684</f>
        <v>9.7519282101786029</v>
      </c>
      <c r="F685" s="59">
        <f t="shared" si="144"/>
        <v>19.683636810376093</v>
      </c>
      <c r="G685" s="59">
        <f t="shared" si="144"/>
        <v>36.009691822650261</v>
      </c>
      <c r="H685" s="59">
        <f t="shared" si="144"/>
        <v>38.676073310754674</v>
      </c>
      <c r="I685" s="59">
        <f t="shared" si="144"/>
        <v>41.104808769418177</v>
      </c>
      <c r="J685" s="59">
        <f t="shared" si="144"/>
        <v>37.341182376399857</v>
      </c>
      <c r="K685" s="59">
        <f t="shared" si="144"/>
        <v>39.92990079415565</v>
      </c>
      <c r="L685" s="59">
        <f t="shared" si="144"/>
        <v>48.440252372075207</v>
      </c>
      <c r="M685" s="59">
        <f t="shared" si="144"/>
        <v>41.854228077219489</v>
      </c>
      <c r="N685" s="60">
        <f t="shared" si="144"/>
        <v>46.344782454117329</v>
      </c>
      <c r="O685" s="60">
        <f t="shared" si="144"/>
        <v>47.55</v>
      </c>
      <c r="P685" s="31"/>
      <c r="Q685" s="36" t="s">
        <v>75</v>
      </c>
    </row>
    <row r="686" spans="1:17" s="3" customFormat="1" ht="14.25" x14ac:dyDescent="0.2">
      <c r="B686" s="72"/>
      <c r="I686" s="61"/>
      <c r="J686" s="61"/>
      <c r="K686" s="61"/>
      <c r="L686" s="61"/>
      <c r="M686" s="61"/>
      <c r="N686" s="62"/>
      <c r="O686" s="62">
        <f>+O685/E685-1</f>
        <v>3.875958782220069</v>
      </c>
      <c r="P686" s="31"/>
      <c r="Q686" s="63" t="s">
        <v>76</v>
      </c>
    </row>
    <row r="687" spans="1:17" s="70" customFormat="1" ht="14.25" x14ac:dyDescent="0.2">
      <c r="A687" s="64"/>
      <c r="B687" s="65"/>
      <c r="C687" s="66"/>
      <c r="D687" s="66"/>
      <c r="E687" s="66"/>
      <c r="F687" s="66">
        <f>RATE(F$348-$E$348,,-$E685,F685)</f>
        <v>1.0184353684875613</v>
      </c>
      <c r="G687" s="66">
        <f t="shared" ref="G687:O687" si="145">RATE(G$348-$E$348,,-$E685,G685)</f>
        <v>0.92160647986613209</v>
      </c>
      <c r="H687" s="66">
        <f t="shared" si="145"/>
        <v>0.58288960270155932</v>
      </c>
      <c r="I687" s="66">
        <f t="shared" si="145"/>
        <v>0.43284936033977722</v>
      </c>
      <c r="J687" s="66">
        <f t="shared" si="145"/>
        <v>0.30803544910523289</v>
      </c>
      <c r="K687" s="66">
        <f t="shared" si="145"/>
        <v>0.2648371781821629</v>
      </c>
      <c r="L687" s="66">
        <f t="shared" si="145"/>
        <v>0.25731798773491016</v>
      </c>
      <c r="M687" s="66">
        <f t="shared" si="145"/>
        <v>0.19972333232889894</v>
      </c>
      <c r="N687" s="67">
        <f t="shared" si="145"/>
        <v>0.18908324972975712</v>
      </c>
      <c r="O687" s="67">
        <f t="shared" si="145"/>
        <v>0.17167186798795955</v>
      </c>
      <c r="P687" s="68"/>
      <c r="Q687" s="69" t="s">
        <v>77</v>
      </c>
    </row>
    <row r="688" spans="1:17" s="3" customFormat="1" ht="14.25" x14ac:dyDescent="0.2">
      <c r="B688" s="55"/>
      <c r="C688" s="56"/>
      <c r="D688" s="56"/>
      <c r="E688" s="56"/>
      <c r="F688" s="56"/>
      <c r="G688" s="56">
        <f t="shared" ref="G688:N688" si="146">+F$651+F688</f>
        <v>0.62500000000000011</v>
      </c>
      <c r="H688" s="56">
        <f t="shared" si="146"/>
        <v>1.4250000000000003</v>
      </c>
      <c r="I688" s="56">
        <f t="shared" si="146"/>
        <v>2.1950000000000003</v>
      </c>
      <c r="J688" s="56">
        <f t="shared" si="146"/>
        <v>3.0450000000000004</v>
      </c>
      <c r="K688" s="56">
        <f t="shared" si="146"/>
        <v>3.8950000000000005</v>
      </c>
      <c r="L688" s="56">
        <f t="shared" si="146"/>
        <v>4.8550000000000004</v>
      </c>
      <c r="M688" s="56">
        <f t="shared" si="146"/>
        <v>5.8150000000000004</v>
      </c>
      <c r="N688" s="57">
        <f t="shared" si="146"/>
        <v>6.7750000000000004</v>
      </c>
      <c r="O688" s="57">
        <f>+N$651+N688</f>
        <v>7.7750000000000004</v>
      </c>
      <c r="P688" s="31"/>
      <c r="Q688" s="36" t="s">
        <v>74</v>
      </c>
    </row>
    <row r="689" spans="1:17" s="3" customFormat="1" ht="14.25" x14ac:dyDescent="0.2">
      <c r="B689" s="58"/>
      <c r="C689" s="59"/>
      <c r="D689" s="59"/>
      <c r="E689" s="59"/>
      <c r="F689" s="59">
        <f t="shared" ref="F689:O689" si="147">+F$661+F688</f>
        <v>19.158636810376095</v>
      </c>
      <c r="G689" s="59">
        <f t="shared" si="147"/>
        <v>35.484691822650262</v>
      </c>
      <c r="H689" s="59">
        <f t="shared" si="147"/>
        <v>38.151073310754668</v>
      </c>
      <c r="I689" s="59">
        <f t="shared" si="147"/>
        <v>40.579808769418179</v>
      </c>
      <c r="J689" s="59">
        <f t="shared" si="147"/>
        <v>36.816182376399858</v>
      </c>
      <c r="K689" s="59">
        <f t="shared" si="147"/>
        <v>39.404900794155651</v>
      </c>
      <c r="L689" s="59">
        <f t="shared" si="147"/>
        <v>47.915252372075201</v>
      </c>
      <c r="M689" s="59">
        <f t="shared" si="147"/>
        <v>41.329228077219483</v>
      </c>
      <c r="N689" s="60">
        <f t="shared" si="147"/>
        <v>45.81978245411733</v>
      </c>
      <c r="O689" s="60">
        <f t="shared" si="147"/>
        <v>47.024999999999999</v>
      </c>
      <c r="P689" s="31"/>
      <c r="Q689" s="36" t="s">
        <v>75</v>
      </c>
    </row>
    <row r="690" spans="1:17" s="3" customFormat="1" ht="14.25" x14ac:dyDescent="0.2">
      <c r="B690" s="72"/>
      <c r="I690" s="61"/>
      <c r="J690" s="61"/>
      <c r="K690" s="61"/>
      <c r="L690" s="61"/>
      <c r="M690" s="61"/>
      <c r="N690" s="62"/>
      <c r="O690" s="62">
        <f>+O689/F689-1</f>
        <v>1.4545065740027914</v>
      </c>
      <c r="P690" s="31"/>
      <c r="Q690" s="63" t="s">
        <v>76</v>
      </c>
    </row>
    <row r="691" spans="1:17" s="70" customFormat="1" ht="14.25" x14ac:dyDescent="0.2">
      <c r="A691" s="64"/>
      <c r="B691" s="65"/>
      <c r="C691" s="66"/>
      <c r="D691" s="66"/>
      <c r="E691" s="66"/>
      <c r="F691" s="66"/>
      <c r="G691" s="66">
        <f>RATE(G$348-$F$348,,-$F689,G689)</f>
        <v>0.85215118245950394</v>
      </c>
      <c r="H691" s="66">
        <f t="shared" ref="H691:O691" si="148">RATE(H$348-$F$348,,-$F689,H689)</f>
        <v>0.41114316960204611</v>
      </c>
      <c r="I691" s="66">
        <f t="shared" si="148"/>
        <v>0.2842467159752865</v>
      </c>
      <c r="J691" s="66">
        <f t="shared" si="148"/>
        <v>0.1773851042861512</v>
      </c>
      <c r="K691" s="66">
        <f t="shared" si="148"/>
        <v>0.15514666012494097</v>
      </c>
      <c r="L691" s="66">
        <f t="shared" si="148"/>
        <v>0.16506868468252067</v>
      </c>
      <c r="M691" s="66">
        <f t="shared" si="148"/>
        <v>0.11608932842143757</v>
      </c>
      <c r="N691" s="67">
        <f t="shared" si="148"/>
        <v>0.11515709610605038</v>
      </c>
      <c r="O691" s="67">
        <f t="shared" si="148"/>
        <v>0.10491623657895001</v>
      </c>
      <c r="P691" s="68"/>
      <c r="Q691" s="69" t="s">
        <v>77</v>
      </c>
    </row>
    <row r="692" spans="1:17" s="3" customFormat="1" ht="14.25" x14ac:dyDescent="0.2">
      <c r="B692" s="55"/>
      <c r="C692" s="56"/>
      <c r="D692" s="56"/>
      <c r="E692" s="56"/>
      <c r="F692" s="56"/>
      <c r="G692" s="56"/>
      <c r="H692" s="56">
        <f t="shared" ref="H692:N692" si="149">+G$651+G692</f>
        <v>0.8</v>
      </c>
      <c r="I692" s="56">
        <f t="shared" si="149"/>
        <v>1.57</v>
      </c>
      <c r="J692" s="56">
        <f t="shared" si="149"/>
        <v>2.42</v>
      </c>
      <c r="K692" s="56">
        <f t="shared" si="149"/>
        <v>3.27</v>
      </c>
      <c r="L692" s="56">
        <f t="shared" si="149"/>
        <v>4.2300000000000004</v>
      </c>
      <c r="M692" s="56">
        <f t="shared" si="149"/>
        <v>5.19</v>
      </c>
      <c r="N692" s="57">
        <f t="shared" si="149"/>
        <v>6.15</v>
      </c>
      <c r="O692" s="57">
        <f>+N$651+N692</f>
        <v>7.15</v>
      </c>
      <c r="P692" s="31"/>
      <c r="Q692" s="36" t="s">
        <v>74</v>
      </c>
    </row>
    <row r="693" spans="1:17" s="3" customFormat="1" ht="14.25" x14ac:dyDescent="0.2">
      <c r="B693" s="58"/>
      <c r="C693" s="59"/>
      <c r="D693" s="59"/>
      <c r="E693" s="59"/>
      <c r="F693" s="59"/>
      <c r="G693" s="59">
        <f t="shared" ref="G693:O693" si="150">+G$661+G692</f>
        <v>34.859691822650262</v>
      </c>
      <c r="H693" s="59">
        <f t="shared" si="150"/>
        <v>37.526073310754668</v>
      </c>
      <c r="I693" s="59">
        <f t="shared" si="150"/>
        <v>39.954808769418179</v>
      </c>
      <c r="J693" s="59">
        <f t="shared" si="150"/>
        <v>36.191182376399858</v>
      </c>
      <c r="K693" s="59">
        <f t="shared" si="150"/>
        <v>38.779900794155651</v>
      </c>
      <c r="L693" s="59">
        <f t="shared" si="150"/>
        <v>47.290252372075201</v>
      </c>
      <c r="M693" s="59">
        <f t="shared" si="150"/>
        <v>40.704228077219483</v>
      </c>
      <c r="N693" s="60">
        <f t="shared" si="150"/>
        <v>45.19478245411733</v>
      </c>
      <c r="O693" s="60">
        <f t="shared" si="150"/>
        <v>46.4</v>
      </c>
      <c r="P693" s="31"/>
      <c r="Q693" s="36" t="s">
        <v>75</v>
      </c>
    </row>
    <row r="694" spans="1:17" s="3" customFormat="1" ht="14.25" x14ac:dyDescent="0.2">
      <c r="B694" s="72"/>
      <c r="I694" s="61"/>
      <c r="J694" s="61"/>
      <c r="K694" s="61"/>
      <c r="L694" s="61"/>
      <c r="M694" s="61"/>
      <c r="N694" s="62"/>
      <c r="O694" s="62">
        <f>+O693/G693-1</f>
        <v>0.33105020652682193</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1">RATE(I$348-$G$348,,-$G693,I693)</f>
        <v>7.0588949906115125E-2</v>
      </c>
      <c r="J695" s="66">
        <f t="shared" si="151"/>
        <v>1.2573155355630959E-2</v>
      </c>
      <c r="K695" s="66">
        <f t="shared" si="151"/>
        <v>2.7000813443788709E-2</v>
      </c>
      <c r="L695" s="66">
        <f t="shared" si="151"/>
        <v>6.2893173210948533E-2</v>
      </c>
      <c r="M695" s="66">
        <f t="shared" si="151"/>
        <v>2.6170037832217351E-2</v>
      </c>
      <c r="N695" s="67">
        <f t="shared" si="151"/>
        <v>3.7789448957469059E-2</v>
      </c>
      <c r="O695" s="67">
        <f t="shared" si="151"/>
        <v>3.6392602975538361E-2</v>
      </c>
      <c r="P695" s="68"/>
      <c r="Q695" s="69" t="s">
        <v>77</v>
      </c>
    </row>
    <row r="696" spans="1:17" s="3" customFormat="1" ht="14.25" x14ac:dyDescent="0.2">
      <c r="B696" s="55"/>
      <c r="C696" s="56"/>
      <c r="D696" s="56"/>
      <c r="E696" s="56"/>
      <c r="F696" s="56"/>
      <c r="G696" s="56"/>
      <c r="H696" s="56"/>
      <c r="I696" s="56">
        <f t="shared" ref="I696:N696" si="152">+H$651+H696</f>
        <v>0.77</v>
      </c>
      <c r="J696" s="56">
        <f t="shared" si="152"/>
        <v>1.62</v>
      </c>
      <c r="K696" s="56">
        <f t="shared" si="152"/>
        <v>2.4700000000000002</v>
      </c>
      <c r="L696" s="56">
        <f t="shared" si="152"/>
        <v>3.43</v>
      </c>
      <c r="M696" s="56">
        <f t="shared" si="152"/>
        <v>4.3900000000000006</v>
      </c>
      <c r="N696" s="57">
        <f t="shared" si="152"/>
        <v>5.3500000000000005</v>
      </c>
      <c r="O696" s="57">
        <f>+N$651+N696</f>
        <v>6.3500000000000005</v>
      </c>
      <c r="P696" s="31"/>
      <c r="Q696" s="36" t="s">
        <v>74</v>
      </c>
    </row>
    <row r="697" spans="1:17" s="3" customFormat="1" ht="14.25" x14ac:dyDescent="0.2">
      <c r="B697" s="58"/>
      <c r="C697" s="59"/>
      <c r="D697" s="59"/>
      <c r="E697" s="59"/>
      <c r="F697" s="59"/>
      <c r="G697" s="59"/>
      <c r="H697" s="59">
        <f t="shared" ref="H697:O697" si="153">+H$661+H696</f>
        <v>36.726073310754671</v>
      </c>
      <c r="I697" s="59">
        <f t="shared" si="153"/>
        <v>39.154808769418182</v>
      </c>
      <c r="J697" s="59">
        <f t="shared" si="153"/>
        <v>35.391182376399854</v>
      </c>
      <c r="K697" s="59">
        <f t="shared" si="153"/>
        <v>37.979900794155647</v>
      </c>
      <c r="L697" s="59">
        <f t="shared" si="153"/>
        <v>46.490252372075204</v>
      </c>
      <c r="M697" s="59">
        <f t="shared" si="153"/>
        <v>39.904228077219486</v>
      </c>
      <c r="N697" s="60">
        <f t="shared" si="153"/>
        <v>44.394782454117333</v>
      </c>
      <c r="O697" s="60">
        <f t="shared" si="153"/>
        <v>45.6</v>
      </c>
      <c r="P697" s="31"/>
      <c r="Q697" s="36" t="s">
        <v>75</v>
      </c>
    </row>
    <row r="698" spans="1:17" s="3" customFormat="1" ht="14.25" x14ac:dyDescent="0.2">
      <c r="B698" s="72"/>
      <c r="I698" s="61"/>
      <c r="J698" s="61"/>
      <c r="K698" s="61"/>
      <c r="L698" s="61"/>
      <c r="M698" s="61"/>
      <c r="N698" s="62"/>
      <c r="O698" s="62">
        <f>+O697/H697-1</f>
        <v>0.24162470662625224</v>
      </c>
      <c r="P698" s="31"/>
      <c r="Q698" s="63" t="s">
        <v>76</v>
      </c>
    </row>
    <row r="699" spans="1:17" s="70" customFormat="1" ht="14.25" x14ac:dyDescent="0.2">
      <c r="A699" s="64"/>
      <c r="B699" s="65"/>
      <c r="C699" s="66"/>
      <c r="D699" s="66"/>
      <c r="E699" s="66"/>
      <c r="F699" s="66"/>
      <c r="G699" s="66"/>
      <c r="H699" s="66"/>
      <c r="I699" s="66">
        <f t="shared" ref="I699:O699" si="154">RATE(I$348-$H$348,,-$H697,I697)</f>
        <v>6.6131095424031935E-2</v>
      </c>
      <c r="J699" s="66">
        <f t="shared" si="154"/>
        <v>-1.8341824919217851E-2</v>
      </c>
      <c r="K699" s="66">
        <f t="shared" si="154"/>
        <v>1.1252891472981065E-2</v>
      </c>
      <c r="L699" s="66">
        <f t="shared" si="154"/>
        <v>6.0710460368811718E-2</v>
      </c>
      <c r="M699" s="66">
        <f t="shared" si="154"/>
        <v>1.673759752616142E-2</v>
      </c>
      <c r="N699" s="67">
        <f t="shared" si="154"/>
        <v>3.2110602035221404E-2</v>
      </c>
      <c r="O699" s="67">
        <f t="shared" si="154"/>
        <v>3.1400154832043579E-2</v>
      </c>
      <c r="P699" s="68"/>
      <c r="Q699" s="69" t="s">
        <v>77</v>
      </c>
    </row>
    <row r="700" spans="1:17" s="3" customFormat="1" ht="14.25" x14ac:dyDescent="0.2">
      <c r="B700" s="55"/>
      <c r="C700" s="56"/>
      <c r="D700" s="56"/>
      <c r="E700" s="56"/>
      <c r="F700" s="56"/>
      <c r="G700" s="56"/>
      <c r="H700" s="56"/>
      <c r="I700" s="56"/>
      <c r="J700" s="56">
        <f t="shared" ref="J700:O700" si="155">+I$651+I700</f>
        <v>0.85000000000000009</v>
      </c>
      <c r="K700" s="56">
        <f t="shared" si="155"/>
        <v>1.7000000000000002</v>
      </c>
      <c r="L700" s="56">
        <f t="shared" si="155"/>
        <v>2.66</v>
      </c>
      <c r="M700" s="56">
        <f t="shared" si="155"/>
        <v>3.62</v>
      </c>
      <c r="N700" s="57">
        <f t="shared" si="155"/>
        <v>4.58</v>
      </c>
      <c r="O700" s="57">
        <f t="shared" si="155"/>
        <v>5.58</v>
      </c>
      <c r="P700" s="31"/>
      <c r="Q700" s="36" t="s">
        <v>74</v>
      </c>
    </row>
    <row r="701" spans="1:17" s="3" customFormat="1" ht="14.25" x14ac:dyDescent="0.2">
      <c r="B701" s="58"/>
      <c r="C701" s="59"/>
      <c r="D701" s="59"/>
      <c r="E701" s="59"/>
      <c r="F701" s="59"/>
      <c r="G701" s="59"/>
      <c r="H701" s="59"/>
      <c r="I701" s="59">
        <f t="shared" ref="I701:O701" si="156">+I$661+I700</f>
        <v>38.384808769418179</v>
      </c>
      <c r="J701" s="59">
        <f t="shared" si="156"/>
        <v>34.621182376399858</v>
      </c>
      <c r="K701" s="59">
        <f t="shared" si="156"/>
        <v>37.209900794155651</v>
      </c>
      <c r="L701" s="59">
        <f t="shared" si="156"/>
        <v>45.720252372075208</v>
      </c>
      <c r="M701" s="59">
        <f t="shared" si="156"/>
        <v>39.134228077219483</v>
      </c>
      <c r="N701" s="60">
        <f t="shared" si="156"/>
        <v>43.62478245411733</v>
      </c>
      <c r="O701" s="60">
        <f t="shared" si="156"/>
        <v>44.83</v>
      </c>
      <c r="P701" s="31"/>
      <c r="Q701" s="36" t="s">
        <v>75</v>
      </c>
    </row>
    <row r="702" spans="1:17" s="3" customFormat="1" ht="14.25" x14ac:dyDescent="0.2">
      <c r="B702" s="72"/>
      <c r="I702" s="61"/>
      <c r="J702" s="61"/>
      <c r="K702" s="61"/>
      <c r="L702" s="61"/>
      <c r="M702" s="61"/>
      <c r="N702" s="62"/>
      <c r="O702" s="62">
        <f>+O701/I701-1</f>
        <v>0.16790994763836919</v>
      </c>
      <c r="P702" s="31"/>
      <c r="Q702" s="63" t="s">
        <v>76</v>
      </c>
    </row>
    <row r="703" spans="1:17" s="70" customFormat="1" ht="14.25" x14ac:dyDescent="0.2">
      <c r="A703" s="64"/>
      <c r="B703" s="65"/>
      <c r="C703" s="66"/>
      <c r="D703" s="66"/>
      <c r="E703" s="66"/>
      <c r="F703" s="66"/>
      <c r="G703" s="66"/>
      <c r="H703" s="66"/>
      <c r="I703" s="66"/>
      <c r="J703" s="66">
        <f t="shared" ref="J703:O703" si="157">RATE(J$348-$I$348,,-$I701,J701)</f>
        <v>-9.804989300915469E-2</v>
      </c>
      <c r="K703" s="66">
        <f t="shared" si="157"/>
        <v>-1.5423274090777225E-2</v>
      </c>
      <c r="L703" s="66">
        <f t="shared" si="157"/>
        <v>6.0025743522635545E-2</v>
      </c>
      <c r="M703" s="66">
        <f t="shared" si="157"/>
        <v>4.8456287960824112E-3</v>
      </c>
      <c r="N703" s="67">
        <f t="shared" si="157"/>
        <v>2.5923029021875377E-2</v>
      </c>
      <c r="O703" s="67">
        <f t="shared" si="157"/>
        <v>2.6206811366040021E-2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8">+J$661+J704</f>
        <v>33.771182376399857</v>
      </c>
      <c r="K705" s="59">
        <f t="shared" si="158"/>
        <v>36.359900794155649</v>
      </c>
      <c r="L705" s="59">
        <f t="shared" si="158"/>
        <v>44.870252372075207</v>
      </c>
      <c r="M705" s="59">
        <f t="shared" si="158"/>
        <v>38.284228077219488</v>
      </c>
      <c r="N705" s="60">
        <f t="shared" si="158"/>
        <v>42.774782454117329</v>
      </c>
      <c r="O705" s="60">
        <f t="shared" si="158"/>
        <v>43.980000000000004</v>
      </c>
      <c r="P705" s="31"/>
      <c r="Q705" s="36" t="s">
        <v>75</v>
      </c>
    </row>
    <row r="706" spans="1:17" s="3" customFormat="1" ht="14.25" x14ac:dyDescent="0.2">
      <c r="B706" s="72"/>
      <c r="I706" s="61"/>
      <c r="J706" s="61"/>
      <c r="K706" s="61"/>
      <c r="L706" s="61"/>
      <c r="M706" s="61"/>
      <c r="N706" s="62"/>
      <c r="O706" s="62">
        <f>+O705/J705-1</f>
        <v>0.30229375773157185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5.4245587022652537E-2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43.13</v>
      </c>
      <c r="P709" s="31"/>
      <c r="Q709" s="36" t="s">
        <v>75</v>
      </c>
    </row>
    <row r="710" spans="1:17" s="3" customFormat="1" ht="14.25" x14ac:dyDescent="0.2">
      <c r="B710" s="72"/>
      <c r="I710" s="61"/>
      <c r="J710" s="61"/>
      <c r="K710" s="61"/>
      <c r="L710" s="61"/>
      <c r="M710" s="61"/>
      <c r="N710" s="62"/>
      <c r="O710" s="62">
        <f>+O709/K709-1</f>
        <v>0.21459083341338148</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4.9802251326928844E-2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42.17</v>
      </c>
      <c r="P713" s="31"/>
      <c r="Q713" s="36" t="s">
        <v>75</v>
      </c>
    </row>
    <row r="714" spans="1:17" s="3" customFormat="1" ht="14.25" x14ac:dyDescent="0.2">
      <c r="B714" s="72"/>
      <c r="I714" s="61"/>
      <c r="J714" s="61"/>
      <c r="K714" s="61"/>
      <c r="L714" s="61"/>
      <c r="M714" s="61"/>
      <c r="N714" s="62"/>
      <c r="O714" s="62">
        <f>+O713/L713-1</f>
        <v>-2.0674573952393693E-2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-6.9395708971292987E-3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41.21</v>
      </c>
      <c r="P717" s="31"/>
      <c r="Q717" s="36" t="s">
        <v>75</v>
      </c>
    </row>
    <row r="718" spans="1:17" s="3" customFormat="1" ht="14.25" x14ac:dyDescent="0.2">
      <c r="B718" s="72"/>
      <c r="I718" s="61"/>
      <c r="J718" s="61"/>
      <c r="K718" s="61"/>
      <c r="L718" s="61"/>
      <c r="M718" s="61"/>
      <c r="N718" s="62"/>
      <c r="O718" s="62">
        <f>+O717/M717-1</f>
        <v>0.16038000066891644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7.720935786360375E-2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40.25</v>
      </c>
      <c r="P721" s="31"/>
      <c r="Q721" s="36" t="s">
        <v>75</v>
      </c>
    </row>
    <row r="722" spans="1:17" s="3" customFormat="1" ht="14.25" x14ac:dyDescent="0.2">
      <c r="B722" s="72"/>
      <c r="I722" s="61"/>
      <c r="J722" s="61"/>
      <c r="K722" s="61"/>
      <c r="L722" s="61"/>
      <c r="M722" s="61"/>
      <c r="N722" s="62"/>
      <c r="O722" s="62">
        <f>+O721/N721-1</f>
        <v>3.086756975273075E-2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3.0867569752730823E-2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8312" priority="1210" operator="lessThan">
      <formula>0</formula>
    </cfRule>
  </conditionalFormatting>
  <conditionalFormatting sqref="P583">
    <cfRule type="cellIs" dxfId="8311" priority="1205" operator="lessThan">
      <formula>0</formula>
    </cfRule>
  </conditionalFormatting>
  <conditionalFormatting sqref="B348:N348">
    <cfRule type="cellIs" dxfId="8310" priority="1204" operator="lessThan">
      <formula>0</formula>
    </cfRule>
  </conditionalFormatting>
  <conditionalFormatting sqref="P514:P515">
    <cfRule type="cellIs" dxfId="8309" priority="1206" operator="lessThan">
      <formula>0</formula>
    </cfRule>
  </conditionalFormatting>
  <conditionalFormatting sqref="P523 Q529 Q539:Q545">
    <cfRule type="cellIs" dxfId="8308" priority="1207" operator="lessThan">
      <formula>0</formula>
    </cfRule>
  </conditionalFormatting>
  <conditionalFormatting sqref="P531">
    <cfRule type="cellIs" dxfId="8307" priority="1208" operator="lessThan">
      <formula>0</formula>
    </cfRule>
  </conditionalFormatting>
  <conditionalFormatting sqref="P562">
    <cfRule type="cellIs" dxfId="8306" priority="1209" operator="lessThan">
      <formula>0</formula>
    </cfRule>
  </conditionalFormatting>
  <conditionalFormatting sqref="B348:N348">
    <cfRule type="cellIs" dxfId="8305" priority="1203" operator="lessThan">
      <formula>0</formula>
    </cfRule>
  </conditionalFormatting>
  <conditionalFormatting sqref="Q588">
    <cfRule type="cellIs" dxfId="8304" priority="1188" operator="lessThan">
      <formula>0</formula>
    </cfRule>
  </conditionalFormatting>
  <conditionalFormatting sqref="Q499:Q502">
    <cfRule type="cellIs" dxfId="8303" priority="1202" operator="lessThan">
      <formula>0</formula>
    </cfRule>
  </conditionalFormatting>
  <conditionalFormatting sqref="Q503">
    <cfRule type="cellIs" dxfId="8302" priority="1201" operator="lessThan">
      <formula>0</formula>
    </cfRule>
  </conditionalFormatting>
  <conditionalFormatting sqref="Q503">
    <cfRule type="cellIs" dxfId="8301" priority="1200" operator="lessThan">
      <formula>0</formula>
    </cfRule>
  </conditionalFormatting>
  <conditionalFormatting sqref="B514">
    <cfRule type="cellIs" dxfId="8300" priority="1198" operator="lessThan">
      <formula>0</formula>
    </cfRule>
  </conditionalFormatting>
  <conditionalFormatting sqref="B531">
    <cfRule type="cellIs" dxfId="8299" priority="1197" operator="lessThan">
      <formula>0</formula>
    </cfRule>
  </conditionalFormatting>
  <conditionalFormatting sqref="Q520">
    <cfRule type="cellIs" dxfId="8298" priority="1196" operator="lessThan">
      <formula>0</formula>
    </cfRule>
  </conditionalFormatting>
  <conditionalFormatting sqref="Q520">
    <cfRule type="cellIs" dxfId="8297" priority="1195" operator="lessThan">
      <formula>0</formula>
    </cfRule>
  </conditionalFormatting>
  <conditionalFormatting sqref="Q567">
    <cfRule type="cellIs" dxfId="8296" priority="1190" operator="lessThan">
      <formula>0</formula>
    </cfRule>
  </conditionalFormatting>
  <conditionalFormatting sqref="B523 B515">
    <cfRule type="cellIs" dxfId="8295" priority="1199" operator="lessThan">
      <formula>0</formula>
    </cfRule>
  </conditionalFormatting>
  <conditionalFormatting sqref="Q528">
    <cfRule type="cellIs" dxfId="8294" priority="1193" operator="lessThan">
      <formula>0</formula>
    </cfRule>
  </conditionalFormatting>
  <conditionalFormatting sqref="Q536">
    <cfRule type="cellIs" dxfId="8293" priority="1192" operator="lessThan">
      <formula>0</formula>
    </cfRule>
  </conditionalFormatting>
  <conditionalFormatting sqref="Q536">
    <cfRule type="cellIs" dxfId="8292" priority="1191" operator="lessThan">
      <formula>0</formula>
    </cfRule>
  </conditionalFormatting>
  <conditionalFormatting sqref="P539">
    <cfRule type="cellIs" dxfId="8291" priority="1179" operator="lessThan">
      <formula>0</formula>
    </cfRule>
  </conditionalFormatting>
  <conditionalFormatting sqref="Q528">
    <cfRule type="cellIs" dxfId="8290" priority="1194" operator="lessThan">
      <formula>0</formula>
    </cfRule>
  </conditionalFormatting>
  <conditionalFormatting sqref="Q567">
    <cfRule type="cellIs" dxfId="8289" priority="1189" operator="lessThan">
      <formula>0</formula>
    </cfRule>
  </conditionalFormatting>
  <conditionalFormatting sqref="P584:P587">
    <cfRule type="cellIs" dxfId="8288" priority="1181" operator="lessThan">
      <formula>0</formula>
    </cfRule>
  </conditionalFormatting>
  <conditionalFormatting sqref="P563:P566">
    <cfRule type="cellIs" dxfId="8287" priority="1182" operator="lessThan">
      <formula>0</formula>
    </cfRule>
  </conditionalFormatting>
  <conditionalFormatting sqref="Q366">
    <cfRule type="cellIs" dxfId="8286" priority="1140" operator="lessThan">
      <formula>0</formula>
    </cfRule>
  </conditionalFormatting>
  <conditionalFormatting sqref="Q588">
    <cfRule type="cellIs" dxfId="8285" priority="1187" operator="lessThan">
      <formula>0</formula>
    </cfRule>
  </conditionalFormatting>
  <conditionalFormatting sqref="Q544">
    <cfRule type="cellIs" dxfId="8284" priority="1178" operator="lessThan">
      <formula>0</formula>
    </cfRule>
  </conditionalFormatting>
  <conditionalFormatting sqref="J353:N354 K351:N352">
    <cfRule type="cellIs" dxfId="8283" priority="1167" operator="lessThan">
      <formula>0</formula>
    </cfRule>
  </conditionalFormatting>
  <conditionalFormatting sqref="P516:P519">
    <cfRule type="cellIs" dxfId="8282" priority="1186" operator="lessThan">
      <formula>0</formula>
    </cfRule>
  </conditionalFormatting>
  <conditionalFormatting sqref="P524:P527">
    <cfRule type="cellIs" dxfId="8281" priority="1185" operator="lessThan">
      <formula>0</formula>
    </cfRule>
  </conditionalFormatting>
  <conditionalFormatting sqref="P539:P543">
    <cfRule type="cellIs" dxfId="8280" priority="1184" operator="lessThan">
      <formula>0</formula>
    </cfRule>
  </conditionalFormatting>
  <conditionalFormatting sqref="P532:P535">
    <cfRule type="cellIs" dxfId="8279" priority="1183" operator="lessThan">
      <formula>0</formula>
    </cfRule>
  </conditionalFormatting>
  <conditionalFormatting sqref="Q544">
    <cfRule type="cellIs" dxfId="8278" priority="1177" operator="lessThan">
      <formula>0</formula>
    </cfRule>
  </conditionalFormatting>
  <conditionalFormatting sqref="Q354">
    <cfRule type="cellIs" dxfId="8277" priority="1160" operator="lessThan">
      <formula>0</formula>
    </cfRule>
  </conditionalFormatting>
  <conditionalFormatting sqref="Q540:Q543 B539">
    <cfRule type="cellIs" dxfId="8276" priority="1180" operator="lessThan">
      <formula>0</formula>
    </cfRule>
  </conditionalFormatting>
  <conditionalFormatting sqref="P555:P558">
    <cfRule type="cellIs" dxfId="8275" priority="1172" operator="lessThan">
      <formula>0</formula>
    </cfRule>
  </conditionalFormatting>
  <conditionalFormatting sqref="Q555:Q558 Q560">
    <cfRule type="cellIs" dxfId="8274" priority="1175" operator="lessThan">
      <formula>0</formula>
    </cfRule>
  </conditionalFormatting>
  <conditionalFormatting sqref="Q559">
    <cfRule type="cellIs" dxfId="8273" priority="1174" operator="lessThan">
      <formula>0</formula>
    </cfRule>
  </conditionalFormatting>
  <conditionalFormatting sqref="Q468:Q472">
    <cfRule type="cellIs" dxfId="8272" priority="1171" operator="lessThan">
      <formula>0</formula>
    </cfRule>
  </conditionalFormatting>
  <conditionalFormatting sqref="Q559">
    <cfRule type="cellIs" dxfId="8271" priority="1173" operator="lessThan">
      <formula>0</formula>
    </cfRule>
  </conditionalFormatting>
  <conditionalFormatting sqref="J351">
    <cfRule type="cellIs" dxfId="8270" priority="1166" operator="lessThan">
      <formula>0</formula>
    </cfRule>
  </conditionalFormatting>
  <conditionalFormatting sqref="P540:P543">
    <cfRule type="cellIs" dxfId="8269" priority="1176" operator="lessThan">
      <formula>0</formula>
    </cfRule>
  </conditionalFormatting>
  <conditionalFormatting sqref="P349:Q350 Q351:Q353">
    <cfRule type="cellIs" dxfId="8268" priority="1170" operator="lessThan">
      <formula>0</formula>
    </cfRule>
  </conditionalFormatting>
  <conditionalFormatting sqref="Q396">
    <cfRule type="cellIs" dxfId="8267" priority="1093" operator="lessThan">
      <formula>0</formula>
    </cfRule>
  </conditionalFormatting>
  <conditionalFormatting sqref="B349">
    <cfRule type="cellIs" dxfId="8266" priority="1165" operator="lessThan">
      <formula>0</formula>
    </cfRule>
  </conditionalFormatting>
  <conditionalFormatting sqref="P393:P395">
    <cfRule type="cellIs" dxfId="8265" priority="1097" operator="lessThan">
      <formula>0</formula>
    </cfRule>
  </conditionalFormatting>
  <conditionalFormatting sqref="Q397">
    <cfRule type="cellIs" dxfId="8264" priority="1095" operator="lessThan">
      <formula>0</formula>
    </cfRule>
  </conditionalFormatting>
  <conditionalFormatting sqref="P349:P350">
    <cfRule type="cellIs" dxfId="8263" priority="1169" operator="lessThan">
      <formula>0</formula>
    </cfRule>
  </conditionalFormatting>
  <conditionalFormatting sqref="P351:P354">
    <cfRule type="cellIs" dxfId="8262" priority="1168" operator="lessThan">
      <formula>0</formula>
    </cfRule>
  </conditionalFormatting>
  <conditionalFormatting sqref="C397:M397">
    <cfRule type="cellIs" dxfId="8261" priority="1092" operator="lessThan">
      <formula>0</formula>
    </cfRule>
  </conditionalFormatting>
  <conditionalFormatting sqref="Q355">
    <cfRule type="cellIs" dxfId="8260" priority="1163" operator="lessThan">
      <formula>0</formula>
    </cfRule>
  </conditionalFormatting>
  <conditionalFormatting sqref="P398:Q398 Q399:Q401">
    <cfRule type="cellIs" dxfId="8259" priority="1091" operator="lessThan">
      <formula>0</formula>
    </cfRule>
  </conditionalFormatting>
  <conditionalFormatting sqref="P399:P401">
    <cfRule type="cellIs" dxfId="8258" priority="1089" operator="lessThan">
      <formula>0</formula>
    </cfRule>
  </conditionalFormatting>
  <conditionalFormatting sqref="C357:J357">
    <cfRule type="cellIs" dxfId="8257" priority="1154" operator="lessThan">
      <formula>0</formula>
    </cfRule>
  </conditionalFormatting>
  <conditionalFormatting sqref="H385">
    <cfRule type="cellIs" dxfId="8256" priority="1054" operator="lessThan">
      <formula>0</formula>
    </cfRule>
  </conditionalFormatting>
  <conditionalFormatting sqref="Q402">
    <cfRule type="cellIs" dxfId="8255" priority="1087" operator="lessThan">
      <formula>0</formula>
    </cfRule>
  </conditionalFormatting>
  <conditionalFormatting sqref="B350">
    <cfRule type="cellIs" dxfId="8254" priority="1164" operator="lessThan">
      <formula>0</formula>
    </cfRule>
  </conditionalFormatting>
  <conditionalFormatting sqref="J352">
    <cfRule type="cellIs" dxfId="8253" priority="1161" operator="lessThan">
      <formula>0</formula>
    </cfRule>
  </conditionalFormatting>
  <conditionalFormatting sqref="P355">
    <cfRule type="cellIs" dxfId="8252" priority="1162" operator="lessThan">
      <formula>0</formula>
    </cfRule>
  </conditionalFormatting>
  <conditionalFormatting sqref="P440">
    <cfRule type="cellIs" dxfId="8251" priority="1040" operator="lessThan">
      <formula>0</formula>
    </cfRule>
  </conditionalFormatting>
  <conditionalFormatting sqref="Q354">
    <cfRule type="cellIs" dxfId="8250" priority="1159" operator="lessThan">
      <formula>0</formula>
    </cfRule>
  </conditionalFormatting>
  <conditionalFormatting sqref="P356:Q356 Q357:Q359">
    <cfRule type="cellIs" dxfId="8249" priority="1158" operator="lessThan">
      <formula>0</formula>
    </cfRule>
  </conditionalFormatting>
  <conditionalFormatting sqref="P356">
    <cfRule type="cellIs" dxfId="8248" priority="1157" operator="lessThan">
      <formula>0</formula>
    </cfRule>
  </conditionalFormatting>
  <conditionalFormatting sqref="P357:P360">
    <cfRule type="cellIs" dxfId="8247" priority="1156" operator="lessThan">
      <formula>0</formula>
    </cfRule>
  </conditionalFormatting>
  <conditionalFormatting sqref="I358 K358:N358 C359:M360 K357:M357">
    <cfRule type="cellIs" dxfId="8246" priority="1155" operator="lessThan">
      <formula>0</formula>
    </cfRule>
  </conditionalFormatting>
  <conditionalFormatting sqref="B356">
    <cfRule type="cellIs" dxfId="8245" priority="1152" operator="lessThan">
      <formula>0</formula>
    </cfRule>
  </conditionalFormatting>
  <conditionalFormatting sqref="I357">
    <cfRule type="cellIs" dxfId="8244" priority="1153" operator="lessThan">
      <formula>0</formula>
    </cfRule>
  </conditionalFormatting>
  <conditionalFormatting sqref="Q361">
    <cfRule type="cellIs" dxfId="8243" priority="1151" operator="lessThan">
      <formula>0</formula>
    </cfRule>
  </conditionalFormatting>
  <conditionalFormatting sqref="C358:J358">
    <cfRule type="cellIs" dxfId="8242" priority="1150" operator="lessThan">
      <formula>0</formula>
    </cfRule>
  </conditionalFormatting>
  <conditionalFormatting sqref="Q360">
    <cfRule type="cellIs" dxfId="8241" priority="1149" operator="lessThan">
      <formula>0</formula>
    </cfRule>
  </conditionalFormatting>
  <conditionalFormatting sqref="Q360">
    <cfRule type="cellIs" dxfId="8240" priority="1148" operator="lessThan">
      <formula>0</formula>
    </cfRule>
  </conditionalFormatting>
  <conditionalFormatting sqref="P362:Q362 Q363:Q365">
    <cfRule type="cellIs" dxfId="8239" priority="1147" operator="lessThan">
      <formula>0</formula>
    </cfRule>
  </conditionalFormatting>
  <conditionalFormatting sqref="P362">
    <cfRule type="cellIs" dxfId="8238" priority="1146" operator="lessThan">
      <formula>0</formula>
    </cfRule>
  </conditionalFormatting>
  <conditionalFormatting sqref="J363">
    <cfRule type="cellIs" dxfId="8237" priority="1144" operator="lessThan">
      <formula>0</formula>
    </cfRule>
  </conditionalFormatting>
  <conditionalFormatting sqref="K363:N364 J365:M366">
    <cfRule type="cellIs" dxfId="8236" priority="1145" operator="lessThan">
      <formula>0</formula>
    </cfRule>
  </conditionalFormatting>
  <conditionalFormatting sqref="P368">
    <cfRule type="cellIs" dxfId="8235" priority="1137" operator="lessThan">
      <formula>0</formula>
    </cfRule>
  </conditionalFormatting>
  <conditionalFormatting sqref="Q367">
    <cfRule type="cellIs" dxfId="8234" priority="1142" operator="lessThan">
      <formula>0</formula>
    </cfRule>
  </conditionalFormatting>
  <conditionalFormatting sqref="B362">
    <cfRule type="cellIs" dxfId="8233" priority="1143" operator="lessThan">
      <formula>0</formula>
    </cfRule>
  </conditionalFormatting>
  <conditionalFormatting sqref="P405:P407">
    <cfRule type="cellIs" dxfId="8232" priority="1075" operator="lessThan">
      <formula>0</formula>
    </cfRule>
  </conditionalFormatting>
  <conditionalFormatting sqref="J364">
    <cfRule type="cellIs" dxfId="8231" priority="1141" operator="lessThan">
      <formula>0</formula>
    </cfRule>
  </conditionalFormatting>
  <conditionalFormatting sqref="Q366">
    <cfRule type="cellIs" dxfId="8230" priority="1139" operator="lessThan">
      <formula>0</formula>
    </cfRule>
  </conditionalFormatting>
  <conditionalFormatting sqref="P368:Q368 Q369:Q371">
    <cfRule type="cellIs" dxfId="8229" priority="1138" operator="lessThan">
      <formula>0</formula>
    </cfRule>
  </conditionalFormatting>
  <conditionalFormatting sqref="Q372">
    <cfRule type="cellIs" dxfId="8228" priority="1129" operator="lessThan">
      <formula>0</formula>
    </cfRule>
  </conditionalFormatting>
  <conditionalFormatting sqref="I370 K369:N370 C371:M372">
    <cfRule type="cellIs" dxfId="8227" priority="1136" operator="lessThan">
      <formula>0</formula>
    </cfRule>
  </conditionalFormatting>
  <conditionalFormatting sqref="I369">
    <cfRule type="cellIs" dxfId="8226" priority="1134" operator="lessThan">
      <formula>0</formula>
    </cfRule>
  </conditionalFormatting>
  <conditionalFormatting sqref="C369:J369">
    <cfRule type="cellIs" dxfId="8225" priority="1135" operator="lessThan">
      <formula>0</formula>
    </cfRule>
  </conditionalFormatting>
  <conditionalFormatting sqref="B368">
    <cfRule type="cellIs" dxfId="8224" priority="1133" operator="lessThan">
      <formula>0</formula>
    </cfRule>
  </conditionalFormatting>
  <conditionalFormatting sqref="Q373">
    <cfRule type="cellIs" dxfId="8223" priority="1132" operator="lessThan">
      <formula>0</formula>
    </cfRule>
  </conditionalFormatting>
  <conditionalFormatting sqref="P411:P413">
    <cfRule type="cellIs" dxfId="8222" priority="1068" operator="lessThan">
      <formula>0</formula>
    </cfRule>
  </conditionalFormatting>
  <conditionalFormatting sqref="C370:J370">
    <cfRule type="cellIs" dxfId="8221" priority="1131" operator="lessThan">
      <formula>0</formula>
    </cfRule>
  </conditionalFormatting>
  <conditionalFormatting sqref="Q372">
    <cfRule type="cellIs" dxfId="8220" priority="1130" operator="lessThan">
      <formula>0</formula>
    </cfRule>
  </conditionalFormatting>
  <conditionalFormatting sqref="P374:Q374 Q375:Q377">
    <cfRule type="cellIs" dxfId="8219" priority="1128" operator="lessThan">
      <formula>0</formula>
    </cfRule>
  </conditionalFormatting>
  <conditionalFormatting sqref="P374">
    <cfRule type="cellIs" dxfId="8218" priority="1127" operator="lessThan">
      <formula>0</formula>
    </cfRule>
  </conditionalFormatting>
  <conditionalFormatting sqref="P375:P377">
    <cfRule type="cellIs" dxfId="8217" priority="1126" operator="lessThan">
      <formula>0</formula>
    </cfRule>
  </conditionalFormatting>
  <conditionalFormatting sqref="I376 K375:N376 C377:M378">
    <cfRule type="cellIs" dxfId="8216" priority="1125" operator="lessThan">
      <formula>0</formula>
    </cfRule>
  </conditionalFormatting>
  <conditionalFormatting sqref="I375">
    <cfRule type="cellIs" dxfId="8215" priority="1123" operator="lessThan">
      <formula>0</formula>
    </cfRule>
  </conditionalFormatting>
  <conditionalFormatting sqref="C375:J375">
    <cfRule type="cellIs" dxfId="8214" priority="1124" operator="lessThan">
      <formula>0</formula>
    </cfRule>
  </conditionalFormatting>
  <conditionalFormatting sqref="B374">
    <cfRule type="cellIs" dxfId="8213" priority="1122" operator="lessThan">
      <formula>0</formula>
    </cfRule>
  </conditionalFormatting>
  <conditionalFormatting sqref="Q379">
    <cfRule type="cellIs" dxfId="8212" priority="1121" operator="lessThan">
      <formula>0</formula>
    </cfRule>
  </conditionalFormatting>
  <conditionalFormatting sqref="C376:J376">
    <cfRule type="cellIs" dxfId="8211" priority="1120" operator="lessThan">
      <formula>0</formula>
    </cfRule>
  </conditionalFormatting>
  <conditionalFormatting sqref="Q378">
    <cfRule type="cellIs" dxfId="8210" priority="1119" operator="lessThan">
      <formula>0</formula>
    </cfRule>
  </conditionalFormatting>
  <conditionalFormatting sqref="Q378">
    <cfRule type="cellIs" dxfId="8209" priority="1118" operator="lessThan">
      <formula>0</formula>
    </cfRule>
  </conditionalFormatting>
  <conditionalFormatting sqref="P380:Q380 Q381:Q383">
    <cfRule type="cellIs" dxfId="8208" priority="1117" operator="lessThan">
      <formula>0</formula>
    </cfRule>
  </conditionalFormatting>
  <conditionalFormatting sqref="P380">
    <cfRule type="cellIs" dxfId="8207" priority="1116" operator="lessThan">
      <formula>0</formula>
    </cfRule>
  </conditionalFormatting>
  <conditionalFormatting sqref="P381:P383">
    <cfRule type="cellIs" dxfId="8206" priority="1115" operator="lessThan">
      <formula>0</formula>
    </cfRule>
  </conditionalFormatting>
  <conditionalFormatting sqref="I382 K381:N382 C383:N383 C384:M384">
    <cfRule type="cellIs" dxfId="8205" priority="1114" operator="lessThan">
      <formula>0</formula>
    </cfRule>
  </conditionalFormatting>
  <conditionalFormatting sqref="I381">
    <cfRule type="cellIs" dxfId="8204" priority="1112" operator="lessThan">
      <formula>0</formula>
    </cfRule>
  </conditionalFormatting>
  <conditionalFormatting sqref="C381:J381">
    <cfRule type="cellIs" dxfId="8203" priority="1113" operator="lessThan">
      <formula>0</formula>
    </cfRule>
  </conditionalFormatting>
  <conditionalFormatting sqref="B380">
    <cfRule type="cellIs" dxfId="8202" priority="1111" operator="lessThan">
      <formula>0</formula>
    </cfRule>
  </conditionalFormatting>
  <conditionalFormatting sqref="Q385">
    <cfRule type="cellIs" dxfId="8201" priority="1110" operator="lessThan">
      <formula>0</formula>
    </cfRule>
  </conditionalFormatting>
  <conditionalFormatting sqref="C382:J382">
    <cfRule type="cellIs" dxfId="8200" priority="1109" operator="lessThan">
      <formula>0</formula>
    </cfRule>
  </conditionalFormatting>
  <conditionalFormatting sqref="Q384">
    <cfRule type="cellIs" dxfId="8199" priority="1108" operator="lessThan">
      <formula>0</formula>
    </cfRule>
  </conditionalFormatting>
  <conditionalFormatting sqref="Q384">
    <cfRule type="cellIs" dxfId="8198" priority="1107" operator="lessThan">
      <formula>0</formula>
    </cfRule>
  </conditionalFormatting>
  <conditionalFormatting sqref="P386:Q386 Q387:Q389">
    <cfRule type="cellIs" dxfId="8197" priority="1106" operator="lessThan">
      <formula>0</formula>
    </cfRule>
  </conditionalFormatting>
  <conditionalFormatting sqref="P386">
    <cfRule type="cellIs" dxfId="8196" priority="1105" operator="lessThan">
      <formula>0</formula>
    </cfRule>
  </conditionalFormatting>
  <conditionalFormatting sqref="P387:P389">
    <cfRule type="cellIs" dxfId="8195" priority="1104" operator="lessThan">
      <formula>0</formula>
    </cfRule>
  </conditionalFormatting>
  <conditionalFormatting sqref="B386">
    <cfRule type="cellIs" dxfId="8194" priority="1103" operator="lessThan">
      <formula>0</formula>
    </cfRule>
  </conditionalFormatting>
  <conditionalFormatting sqref="Q391">
    <cfRule type="cellIs" dxfId="8193" priority="1102" operator="lessThan">
      <formula>0</formula>
    </cfRule>
  </conditionalFormatting>
  <conditionalFormatting sqref="Q390">
    <cfRule type="cellIs" dxfId="8192" priority="1101" operator="lessThan">
      <formula>0</formula>
    </cfRule>
  </conditionalFormatting>
  <conditionalFormatting sqref="Q390">
    <cfRule type="cellIs" dxfId="8191" priority="1100" operator="lessThan">
      <formula>0</formula>
    </cfRule>
  </conditionalFormatting>
  <conditionalFormatting sqref="P392:Q392 Q393:Q395">
    <cfRule type="cellIs" dxfId="8190" priority="1099" operator="lessThan">
      <formula>0</formula>
    </cfRule>
  </conditionalFormatting>
  <conditionalFormatting sqref="P392">
    <cfRule type="cellIs" dxfId="8189" priority="1098" operator="lessThan">
      <formula>0</formula>
    </cfRule>
  </conditionalFormatting>
  <conditionalFormatting sqref="H397">
    <cfRule type="cellIs" dxfId="8188" priority="1057" operator="lessThan">
      <formula>0</formula>
    </cfRule>
  </conditionalFormatting>
  <conditionalFormatting sqref="B392">
    <cfRule type="cellIs" dxfId="8187" priority="1096" operator="lessThan">
      <formula>0</formula>
    </cfRule>
  </conditionalFormatting>
  <conditionalFormatting sqref="H378">
    <cfRule type="cellIs" dxfId="8186" priority="1053" operator="lessThan">
      <formula>0</formula>
    </cfRule>
  </conditionalFormatting>
  <conditionalFormatting sqref="Q396">
    <cfRule type="cellIs" dxfId="8185" priority="1094" operator="lessThan">
      <formula>0</formula>
    </cfRule>
  </conditionalFormatting>
  <conditionalFormatting sqref="H360">
    <cfRule type="cellIs" dxfId="8184" priority="1051" operator="lessThan">
      <formula>0</formula>
    </cfRule>
  </conditionalFormatting>
  <conditionalFormatting sqref="H361">
    <cfRule type="cellIs" dxfId="8183" priority="1050" operator="lessThan">
      <formula>0</formula>
    </cfRule>
  </conditionalFormatting>
  <conditionalFormatting sqref="P398">
    <cfRule type="cellIs" dxfId="8182" priority="1090" operator="lessThan">
      <formula>0</formula>
    </cfRule>
  </conditionalFormatting>
  <conditionalFormatting sqref="Q438">
    <cfRule type="cellIs" dxfId="8181" priority="1043" operator="lessThan">
      <formula>0</formula>
    </cfRule>
  </conditionalFormatting>
  <conditionalFormatting sqref="H372">
    <cfRule type="cellIs" dxfId="8180" priority="1049" operator="lessThan">
      <formula>0</formula>
    </cfRule>
  </conditionalFormatting>
  <conditionalFormatting sqref="Q402">
    <cfRule type="cellIs" dxfId="8179" priority="1088" operator="lessThan">
      <formula>0</formula>
    </cfRule>
  </conditionalFormatting>
  <conditionalFormatting sqref="P440:Q440 Q441:Q443">
    <cfRule type="cellIs" dxfId="8178" priority="1041" operator="lessThan">
      <formula>0</formula>
    </cfRule>
  </conditionalFormatting>
  <conditionalFormatting sqref="C391:M391">
    <cfRule type="cellIs" dxfId="8177" priority="1086" operator="lessThan">
      <formula>0</formula>
    </cfRule>
  </conditionalFormatting>
  <conditionalFormatting sqref="C385:M385">
    <cfRule type="cellIs" dxfId="8176" priority="1085" operator="lessThan">
      <formula>0</formula>
    </cfRule>
  </conditionalFormatting>
  <conditionalFormatting sqref="C379:M379">
    <cfRule type="cellIs" dxfId="8175" priority="1084" operator="lessThan">
      <formula>0</formula>
    </cfRule>
  </conditionalFormatting>
  <conditionalFormatting sqref="C373:M373">
    <cfRule type="cellIs" dxfId="8174" priority="1083" operator="lessThan">
      <formula>0</formula>
    </cfRule>
  </conditionalFormatting>
  <conditionalFormatting sqref="J367:M367">
    <cfRule type="cellIs" dxfId="8173" priority="1082" operator="lessThan">
      <formula>0</formula>
    </cfRule>
  </conditionalFormatting>
  <conditionalFormatting sqref="C361:M361">
    <cfRule type="cellIs" dxfId="8172" priority="1081" operator="lessThan">
      <formula>0</formula>
    </cfRule>
  </conditionalFormatting>
  <conditionalFormatting sqref="J355:N355">
    <cfRule type="cellIs" dxfId="8171" priority="1080" operator="lessThan">
      <formula>0</formula>
    </cfRule>
  </conditionalFormatting>
  <conditionalFormatting sqref="B398">
    <cfRule type="cellIs" dxfId="8170" priority="1079" operator="lessThan">
      <formula>0</formula>
    </cfRule>
  </conditionalFormatting>
  <conditionalFormatting sqref="B403">
    <cfRule type="cellIs" dxfId="8169" priority="1078" operator="lessThan">
      <formula>0</formula>
    </cfRule>
  </conditionalFormatting>
  <conditionalFormatting sqref="Q408">
    <cfRule type="cellIs" dxfId="8168" priority="1072" operator="lessThan">
      <formula>0</formula>
    </cfRule>
  </conditionalFormatting>
  <conditionalFormatting sqref="Q409">
    <cfRule type="cellIs" dxfId="8167" priority="1074" operator="lessThan">
      <formula>0</formula>
    </cfRule>
  </conditionalFormatting>
  <conditionalFormatting sqref="P404:Q404 Q405:Q407">
    <cfRule type="cellIs" dxfId="8166" priority="1077" operator="lessThan">
      <formula>0</formula>
    </cfRule>
  </conditionalFormatting>
  <conditionalFormatting sqref="P404">
    <cfRule type="cellIs" dxfId="8165" priority="1076" operator="lessThan">
      <formula>0</formula>
    </cfRule>
  </conditionalFormatting>
  <conditionalFormatting sqref="Q408">
    <cfRule type="cellIs" dxfId="8164" priority="1073" operator="lessThan">
      <formula>0</formula>
    </cfRule>
  </conditionalFormatting>
  <conditionalFormatting sqref="B404">
    <cfRule type="cellIs" dxfId="8163" priority="1071" operator="lessThan">
      <formula>0</formula>
    </cfRule>
  </conditionalFormatting>
  <conditionalFormatting sqref="Q414">
    <cfRule type="cellIs" dxfId="8162" priority="1065" operator="lessThan">
      <formula>0</formula>
    </cfRule>
  </conditionalFormatting>
  <conditionalFormatting sqref="Q415">
    <cfRule type="cellIs" dxfId="8161" priority="1067" operator="lessThan">
      <formula>0</formula>
    </cfRule>
  </conditionalFormatting>
  <conditionalFormatting sqref="P410:Q410 Q411:Q413">
    <cfRule type="cellIs" dxfId="8160" priority="1070" operator="lessThan">
      <formula>0</formula>
    </cfRule>
  </conditionalFormatting>
  <conditionalFormatting sqref="P410">
    <cfRule type="cellIs" dxfId="8159" priority="1069" operator="lessThan">
      <formula>0</formula>
    </cfRule>
  </conditionalFormatting>
  <conditionalFormatting sqref="Q414">
    <cfRule type="cellIs" dxfId="8158" priority="1066" operator="lessThan">
      <formula>0</formula>
    </cfRule>
  </conditionalFormatting>
  <conditionalFormatting sqref="B410">
    <cfRule type="cellIs" dxfId="8157" priority="1064" operator="lessThan">
      <formula>0</formula>
    </cfRule>
  </conditionalFormatting>
  <conditionalFormatting sqref="Q432">
    <cfRule type="cellIs" dxfId="8156" priority="1058" operator="lessThan">
      <formula>0</formula>
    </cfRule>
  </conditionalFormatting>
  <conditionalFormatting sqref="P429:P431">
    <cfRule type="cellIs" dxfId="8155" priority="1061" operator="lessThan">
      <formula>0</formula>
    </cfRule>
  </conditionalFormatting>
  <conditionalFormatting sqref="Q433">
    <cfRule type="cellIs" dxfId="8154" priority="1060" operator="lessThan">
      <formula>0</formula>
    </cfRule>
  </conditionalFormatting>
  <conditionalFormatting sqref="P428:Q428 Q429:Q431">
    <cfRule type="cellIs" dxfId="8153" priority="1063" operator="lessThan">
      <formula>0</formula>
    </cfRule>
  </conditionalFormatting>
  <conditionalFormatting sqref="P428">
    <cfRule type="cellIs" dxfId="8152" priority="1062" operator="lessThan">
      <formula>0</formula>
    </cfRule>
  </conditionalFormatting>
  <conditionalFormatting sqref="Q432">
    <cfRule type="cellIs" dxfId="8151" priority="1059" operator="lessThan">
      <formula>0</formula>
    </cfRule>
  </conditionalFormatting>
  <conditionalFormatting sqref="H391">
    <cfRule type="cellIs" dxfId="8150" priority="1056" operator="lessThan">
      <formula>0</formula>
    </cfRule>
  </conditionalFormatting>
  <conditionalFormatting sqref="P435:P437">
    <cfRule type="cellIs" dxfId="8149" priority="1045" operator="lessThan">
      <formula>0</formula>
    </cfRule>
  </conditionalFormatting>
  <conditionalFormatting sqref="Q444">
    <cfRule type="cellIs" dxfId="8148" priority="1037" operator="lessThan">
      <formula>0</formula>
    </cfRule>
  </conditionalFormatting>
  <conditionalFormatting sqref="H384">
    <cfRule type="cellIs" dxfId="8147" priority="1055" operator="lessThan">
      <formula>0</formula>
    </cfRule>
  </conditionalFormatting>
  <conditionalFormatting sqref="H379">
    <cfRule type="cellIs" dxfId="8146" priority="1052" operator="lessThan">
      <formula>0</formula>
    </cfRule>
  </conditionalFormatting>
  <conditionalFormatting sqref="Q438">
    <cfRule type="cellIs" dxfId="8145" priority="1044" operator="lessThan">
      <formula>0</formula>
    </cfRule>
  </conditionalFormatting>
  <conditionalFormatting sqref="H373">
    <cfRule type="cellIs" dxfId="8144" priority="1048" operator="lessThan">
      <formula>0</formula>
    </cfRule>
  </conditionalFormatting>
  <conditionalFormatting sqref="P441:P443">
    <cfRule type="cellIs" dxfId="8143" priority="1039" operator="lessThan">
      <formula>0</formula>
    </cfRule>
  </conditionalFormatting>
  <conditionalFormatting sqref="P434:Q434 Q435:Q437">
    <cfRule type="cellIs" dxfId="8142" priority="1047" operator="lessThan">
      <formula>0</formula>
    </cfRule>
  </conditionalFormatting>
  <conditionalFormatting sqref="P434">
    <cfRule type="cellIs" dxfId="8141" priority="1046" operator="lessThan">
      <formula>0</formula>
    </cfRule>
  </conditionalFormatting>
  <conditionalFormatting sqref="B434">
    <cfRule type="cellIs" dxfId="8140" priority="1042" operator="lessThan">
      <formula>0</formula>
    </cfRule>
  </conditionalFormatting>
  <conditionalFormatting sqref="Q445:Q446">
    <cfRule type="cellIs" dxfId="8139" priority="1033" operator="lessThan">
      <formula>0</formula>
    </cfRule>
  </conditionalFormatting>
  <conditionalFormatting sqref="Q444">
    <cfRule type="cellIs" dxfId="8138" priority="1036" operator="lessThan">
      <formula>0</formula>
    </cfRule>
  </conditionalFormatting>
  <conditionalFormatting sqref="B446">
    <cfRule type="cellIs" dxfId="8137" priority="1032" operator="lessThan">
      <formula>0</formula>
    </cfRule>
  </conditionalFormatting>
  <conditionalFormatting sqref="B440">
    <cfRule type="cellIs" dxfId="8136" priority="1035" operator="lessThan">
      <formula>0</formula>
    </cfRule>
  </conditionalFormatting>
  <conditionalFormatting sqref="P446">
    <cfRule type="cellIs" dxfId="8135" priority="1038" operator="lessThan">
      <formula>0</formula>
    </cfRule>
  </conditionalFormatting>
  <conditionalFormatting sqref="B447">
    <cfRule type="cellIs" dxfId="8134" priority="1031" operator="lessThan">
      <formula>0</formula>
    </cfRule>
  </conditionalFormatting>
  <conditionalFormatting sqref="Q439">
    <cfRule type="cellIs" dxfId="8133" priority="1034" operator="lessThan">
      <formula>0</formula>
    </cfRule>
  </conditionalFormatting>
  <conditionalFormatting sqref="Q448:Q450">
    <cfRule type="cellIs" dxfId="8132" priority="1030" operator="lessThan">
      <formula>0</formula>
    </cfRule>
  </conditionalFormatting>
  <conditionalFormatting sqref="P448:P450">
    <cfRule type="cellIs" dxfId="8131" priority="1029" operator="lessThan">
      <formula>0</formula>
    </cfRule>
  </conditionalFormatting>
  <conditionalFormatting sqref="Q603">
    <cfRule type="cellIs" dxfId="8130" priority="1004" operator="lessThan">
      <formula>0</formula>
    </cfRule>
  </conditionalFormatting>
  <conditionalFormatting sqref="B625">
    <cfRule type="cellIs" dxfId="8129" priority="968" operator="lessThan">
      <formula>0</formula>
    </cfRule>
  </conditionalFormatting>
  <conditionalFormatting sqref="P454:P456">
    <cfRule type="cellIs" dxfId="8128" priority="1025" operator="lessThan">
      <formula>0</formula>
    </cfRule>
  </conditionalFormatting>
  <conditionalFormatting sqref="Q457">
    <cfRule type="cellIs" dxfId="8127" priority="1024" operator="lessThan">
      <formula>0</formula>
    </cfRule>
  </conditionalFormatting>
  <conditionalFormatting sqref="Q597">
    <cfRule type="cellIs" dxfId="8126" priority="1013" operator="lessThan">
      <formula>0</formula>
    </cfRule>
  </conditionalFormatting>
  <conditionalFormatting sqref="Q451">
    <cfRule type="cellIs" dxfId="8125" priority="1028" operator="lessThan">
      <formula>0</formula>
    </cfRule>
  </conditionalFormatting>
  <conditionalFormatting sqref="Q451">
    <cfRule type="cellIs" dxfId="8124" priority="1027" operator="lessThan">
      <formula>0</formula>
    </cfRule>
  </conditionalFormatting>
  <conditionalFormatting sqref="Q457">
    <cfRule type="cellIs" dxfId="8123" priority="1023" operator="lessThan">
      <formula>0</formula>
    </cfRule>
  </conditionalFormatting>
  <conditionalFormatting sqref="J593:N595 J596:M596">
    <cfRule type="cellIs" dxfId="8122" priority="1017" operator="lessThan">
      <formula>0</formula>
    </cfRule>
  </conditionalFormatting>
  <conditionalFormatting sqref="B453">
    <cfRule type="cellIs" dxfId="8121" priority="1021" operator="lessThan">
      <formula>0</formula>
    </cfRule>
  </conditionalFormatting>
  <conditionalFormatting sqref="P599:P602">
    <cfRule type="cellIs" dxfId="8120" priority="1010" operator="lessThan">
      <formula>0</formula>
    </cfRule>
  </conditionalFormatting>
  <conditionalFormatting sqref="Q454:Q456">
    <cfRule type="cellIs" dxfId="8119" priority="1026" operator="lessThan">
      <formula>0</formula>
    </cfRule>
  </conditionalFormatting>
  <conditionalFormatting sqref="Q593:Q595">
    <cfRule type="cellIs" dxfId="8118" priority="1020" operator="lessThan">
      <formula>0</formula>
    </cfRule>
  </conditionalFormatting>
  <conditionalFormatting sqref="Q596">
    <cfRule type="cellIs" dxfId="8117" priority="1015" operator="lessThan">
      <formula>0</formula>
    </cfRule>
  </conditionalFormatting>
  <conditionalFormatting sqref="Q452">
    <cfRule type="cellIs" dxfId="8116" priority="1022" operator="lessThan">
      <formula>0</formula>
    </cfRule>
  </conditionalFormatting>
  <conditionalFormatting sqref="B592">
    <cfRule type="cellIs" dxfId="8115" priority="1012" operator="lessThan">
      <formula>0</formula>
    </cfRule>
  </conditionalFormatting>
  <conditionalFormatting sqref="P593:P595">
    <cfRule type="cellIs" dxfId="8114" priority="1019" operator="lessThan">
      <formula>0</formula>
    </cfRule>
  </conditionalFormatting>
  <conditionalFormatting sqref="J594">
    <cfRule type="cellIs" dxfId="8113" priority="1016" operator="lessThan">
      <formula>0</formula>
    </cfRule>
  </conditionalFormatting>
  <conditionalFormatting sqref="Q602">
    <cfRule type="cellIs" dxfId="8112" priority="1005" operator="lessThan">
      <formula>0</formula>
    </cfRule>
  </conditionalFormatting>
  <conditionalFormatting sqref="J595:N595 K593:N594 J596:M596">
    <cfRule type="cellIs" dxfId="8111" priority="1018" operator="lessThan">
      <formula>0</formula>
    </cfRule>
  </conditionalFormatting>
  <conditionalFormatting sqref="Q596">
    <cfRule type="cellIs" dxfId="8110" priority="1014" operator="lessThan">
      <formula>0</formula>
    </cfRule>
  </conditionalFormatting>
  <conditionalFormatting sqref="J599:N599 J601:N602 J600:M600">
    <cfRule type="cellIs" dxfId="8109" priority="1008" operator="lessThan">
      <formula>0</formula>
    </cfRule>
  </conditionalFormatting>
  <conditionalFormatting sqref="P616:P619">
    <cfRule type="cellIs" dxfId="8108" priority="1002" operator="lessThan">
      <formula>0</formula>
    </cfRule>
  </conditionalFormatting>
  <conditionalFormatting sqref="Q602">
    <cfRule type="cellIs" dxfId="8107" priority="1006" operator="lessThan">
      <formula>0</formula>
    </cfRule>
  </conditionalFormatting>
  <conditionalFormatting sqref="J600">
    <cfRule type="cellIs" dxfId="8106" priority="1007" operator="lessThan">
      <formula>0</formula>
    </cfRule>
  </conditionalFormatting>
  <conditionalFormatting sqref="J601:N602 K599:N599 K600:M600">
    <cfRule type="cellIs" dxfId="8105" priority="1009" operator="lessThan">
      <formula>0</formula>
    </cfRule>
  </conditionalFormatting>
  <conditionalFormatting sqref="Q599:Q601">
    <cfRule type="cellIs" dxfId="8104" priority="1011" operator="lessThan">
      <formula>0</formula>
    </cfRule>
  </conditionalFormatting>
  <conditionalFormatting sqref="Q629">
    <cfRule type="cellIs" dxfId="8103" priority="972" operator="lessThan">
      <formula>0</formula>
    </cfRule>
  </conditionalFormatting>
  <conditionalFormatting sqref="I626">
    <cfRule type="cellIs" dxfId="8102" priority="975" operator="lessThan">
      <formula>0</formula>
    </cfRule>
  </conditionalFormatting>
  <conditionalFormatting sqref="C616:N619">
    <cfRule type="cellIs" dxfId="8101" priority="1000" operator="lessThan">
      <formula>0</formula>
    </cfRule>
  </conditionalFormatting>
  <conditionalFormatting sqref="Q619">
    <cfRule type="cellIs" dxfId="8100" priority="996" operator="lessThan">
      <formula>0</formula>
    </cfRule>
  </conditionalFormatting>
  <conditionalFormatting sqref="I616">
    <cfRule type="cellIs" dxfId="8099" priority="999" operator="lessThan">
      <formula>0</formula>
    </cfRule>
  </conditionalFormatting>
  <conditionalFormatting sqref="H621:H624">
    <cfRule type="cellIs" dxfId="8098" priority="982" operator="lessThan">
      <formula>0</formula>
    </cfRule>
  </conditionalFormatting>
  <conditionalFormatting sqref="Q619">
    <cfRule type="cellIs" dxfId="8097" priority="997" operator="lessThan">
      <formula>0</formula>
    </cfRule>
  </conditionalFormatting>
  <conditionalFormatting sqref="H616">
    <cfRule type="cellIs" dxfId="8096" priority="993" operator="lessThan">
      <formula>0</formula>
    </cfRule>
  </conditionalFormatting>
  <conditionalFormatting sqref="H616:H619">
    <cfRule type="cellIs" dxfId="8095" priority="994" operator="lessThan">
      <formula>0</formula>
    </cfRule>
  </conditionalFormatting>
  <conditionalFormatting sqref="C617:J617">
    <cfRule type="cellIs" dxfId="8094" priority="998" operator="lessThan">
      <formula>0</formula>
    </cfRule>
  </conditionalFormatting>
  <conditionalFormatting sqref="H617:H619">
    <cfRule type="cellIs" dxfId="8093" priority="995" operator="lessThan">
      <formula>0</formula>
    </cfRule>
  </conditionalFormatting>
  <conditionalFormatting sqref="I617 K616:N617 C618:N619">
    <cfRule type="cellIs" dxfId="8092" priority="1001" operator="lessThan">
      <formula>0</formula>
    </cfRule>
  </conditionalFormatting>
  <conditionalFormatting sqref="Q616:Q618">
    <cfRule type="cellIs" dxfId="8091" priority="1003" operator="lessThan">
      <formula>0</formula>
    </cfRule>
  </conditionalFormatting>
  <conditionalFormatting sqref="B615">
    <cfRule type="cellIs" dxfId="8090" priority="992" operator="lessThan">
      <formula>0</formula>
    </cfRule>
  </conditionalFormatting>
  <conditionalFormatting sqref="Q624">
    <cfRule type="cellIs" dxfId="8089" priority="984" operator="lessThan">
      <formula>0</formula>
    </cfRule>
  </conditionalFormatting>
  <conditionalFormatting sqref="I621">
    <cfRule type="cellIs" dxfId="8088" priority="987" operator="lessThan">
      <formula>0</formula>
    </cfRule>
  </conditionalFormatting>
  <conditionalFormatting sqref="C621:N624">
    <cfRule type="cellIs" dxfId="8087" priority="988" operator="lessThan">
      <formula>0</formula>
    </cfRule>
  </conditionalFormatting>
  <conditionalFormatting sqref="Q624">
    <cfRule type="cellIs" dxfId="8086" priority="985" operator="lessThan">
      <formula>0</formula>
    </cfRule>
  </conditionalFormatting>
  <conditionalFormatting sqref="H621">
    <cfRule type="cellIs" dxfId="8085" priority="981" operator="lessThan">
      <formula>0</formula>
    </cfRule>
  </conditionalFormatting>
  <conditionalFormatting sqref="P621:P624">
    <cfRule type="cellIs" dxfId="8084" priority="990" operator="lessThan">
      <formula>0</formula>
    </cfRule>
  </conditionalFormatting>
  <conditionalFormatting sqref="C622:J622">
    <cfRule type="cellIs" dxfId="8083" priority="986" operator="lessThan">
      <formula>0</formula>
    </cfRule>
  </conditionalFormatting>
  <conditionalFormatting sqref="H622:H624">
    <cfRule type="cellIs" dxfId="8082" priority="983" operator="lessThan">
      <formula>0</formula>
    </cfRule>
  </conditionalFormatting>
  <conditionalFormatting sqref="I622 K621:N622 C623:N624">
    <cfRule type="cellIs" dxfId="8081" priority="989" operator="lessThan">
      <formula>0</formula>
    </cfRule>
  </conditionalFormatting>
  <conditionalFormatting sqref="Q621:Q623">
    <cfRule type="cellIs" dxfId="8080" priority="991" operator="lessThan">
      <formula>0</formula>
    </cfRule>
  </conditionalFormatting>
  <conditionalFormatting sqref="B620">
    <cfRule type="cellIs" dxfId="8079" priority="980" operator="lessThan">
      <formula>0</formula>
    </cfRule>
  </conditionalFormatting>
  <conditionalFormatting sqref="C626:N629">
    <cfRule type="cellIs" dxfId="8078" priority="976" operator="lessThan">
      <formula>0</formula>
    </cfRule>
  </conditionalFormatting>
  <conditionalFormatting sqref="Q629">
    <cfRule type="cellIs" dxfId="8077" priority="973" operator="lessThan">
      <formula>0</formula>
    </cfRule>
  </conditionalFormatting>
  <conditionalFormatting sqref="H626">
    <cfRule type="cellIs" dxfId="8076" priority="969" operator="lessThan">
      <formula>0</formula>
    </cfRule>
  </conditionalFormatting>
  <conditionalFormatting sqref="H626:H629">
    <cfRule type="cellIs" dxfId="8075" priority="970" operator="lessThan">
      <formula>0</formula>
    </cfRule>
  </conditionalFormatting>
  <conditionalFormatting sqref="P626:P629">
    <cfRule type="cellIs" dxfId="8074" priority="978" operator="lessThan">
      <formula>0</formula>
    </cfRule>
  </conditionalFormatting>
  <conditionalFormatting sqref="C627:J627">
    <cfRule type="cellIs" dxfId="8073" priority="974" operator="lessThan">
      <formula>0</formula>
    </cfRule>
  </conditionalFormatting>
  <conditionalFormatting sqref="H627:H629">
    <cfRule type="cellIs" dxfId="8072" priority="971" operator="lessThan">
      <formula>0</formula>
    </cfRule>
  </conditionalFormatting>
  <conditionalFormatting sqref="I627 K626:N627 C628:N629">
    <cfRule type="cellIs" dxfId="8071" priority="977" operator="lessThan">
      <formula>0</formula>
    </cfRule>
  </conditionalFormatting>
  <conditionalFormatting sqref="Q626:Q628">
    <cfRule type="cellIs" dxfId="8070" priority="979" operator="lessThan">
      <formula>0</formula>
    </cfRule>
  </conditionalFormatting>
  <conditionalFormatting sqref="C351:I351">
    <cfRule type="cellIs" dxfId="8069" priority="965" operator="lessThan">
      <formula>0</formula>
    </cfRule>
  </conditionalFormatting>
  <conditionalFormatting sqref="C353:I354">
    <cfRule type="cellIs" dxfId="8068" priority="966" operator="lessThan">
      <formula>0</formula>
    </cfRule>
  </conditionalFormatting>
  <conditionalFormatting sqref="P506:Q506">
    <cfRule type="cellIs" dxfId="8067" priority="949" operator="lessThan">
      <formula>0</formula>
    </cfRule>
  </conditionalFormatting>
  <conditionalFormatting sqref="P499:P502">
    <cfRule type="cellIs" dxfId="8066" priority="950" operator="lessThan">
      <formula>0</formula>
    </cfRule>
  </conditionalFormatting>
  <conditionalFormatting sqref="Q611:Q613">
    <cfRule type="cellIs" dxfId="8065" priority="912" operator="lessThan">
      <formula>0</formula>
    </cfRule>
  </conditionalFormatting>
  <conditionalFormatting sqref="B498">
    <cfRule type="cellIs" dxfId="8064" priority="967" operator="lessThan">
      <formula>0</formula>
    </cfRule>
  </conditionalFormatting>
  <conditionalFormatting sqref="N427">
    <cfRule type="cellIs" dxfId="8063" priority="686" operator="lessThan">
      <formula>0</formula>
    </cfRule>
  </conditionalFormatting>
  <conditionalFormatting sqref="C352:I352">
    <cfRule type="cellIs" dxfId="8062" priority="964" operator="lessThan">
      <formula>0</formula>
    </cfRule>
  </conditionalFormatting>
  <conditionalFormatting sqref="C355:I355">
    <cfRule type="cellIs" dxfId="8061" priority="963" operator="lessThan">
      <formula>0</formula>
    </cfRule>
  </conditionalFormatting>
  <conditionalFormatting sqref="C365:I366">
    <cfRule type="cellIs" dxfId="8060" priority="962" operator="lessThan">
      <formula>0</formula>
    </cfRule>
  </conditionalFormatting>
  <conditionalFormatting sqref="C363:I363">
    <cfRule type="cellIs" dxfId="8059" priority="961" operator="lessThan">
      <formula>0</formula>
    </cfRule>
  </conditionalFormatting>
  <conditionalFormatting sqref="C364:I364">
    <cfRule type="cellIs" dxfId="8058" priority="960" operator="lessThan">
      <formula>0</formula>
    </cfRule>
  </conditionalFormatting>
  <conditionalFormatting sqref="C367:I367">
    <cfRule type="cellIs" dxfId="8057" priority="959" operator="lessThan">
      <formula>0</formula>
    </cfRule>
  </conditionalFormatting>
  <conditionalFormatting sqref="C593:I596">
    <cfRule type="cellIs" dxfId="8056" priority="957" operator="lessThan">
      <formula>0</formula>
    </cfRule>
  </conditionalFormatting>
  <conditionalFormatting sqref="C594:I594">
    <cfRule type="cellIs" dxfId="8055" priority="956" operator="lessThan">
      <formula>0</formula>
    </cfRule>
  </conditionalFormatting>
  <conditionalFormatting sqref="C595:I596">
    <cfRule type="cellIs" dxfId="8054" priority="958" operator="lessThan">
      <formula>0</formula>
    </cfRule>
  </conditionalFormatting>
  <conditionalFormatting sqref="Q551">
    <cfRule type="cellIs" dxfId="8053" priority="938" operator="lessThan">
      <formula>0</formula>
    </cfRule>
  </conditionalFormatting>
  <conditionalFormatting sqref="Q551">
    <cfRule type="cellIs" dxfId="8052" priority="939" operator="lessThan">
      <formula>0</formula>
    </cfRule>
  </conditionalFormatting>
  <conditionalFormatting sqref="C599:I602">
    <cfRule type="cellIs" dxfId="8051" priority="954" operator="lessThan">
      <formula>0</formula>
    </cfRule>
  </conditionalFormatting>
  <conditionalFormatting sqref="C600:I600">
    <cfRule type="cellIs" dxfId="8050" priority="953" operator="lessThan">
      <formula>0</formula>
    </cfRule>
  </conditionalFormatting>
  <conditionalFormatting sqref="C601:I602">
    <cfRule type="cellIs" dxfId="8049" priority="955" operator="lessThan">
      <formula>0</formula>
    </cfRule>
  </conditionalFormatting>
  <conditionalFormatting sqref="C461:C464">
    <cfRule type="cellIs" dxfId="8048" priority="952" operator="lessThan">
      <formula>0</formula>
    </cfRule>
  </conditionalFormatting>
  <conditionalFormatting sqref="P468:P471">
    <cfRule type="cellIs" dxfId="8047" priority="951" operator="lessThan">
      <formula>0</formula>
    </cfRule>
  </conditionalFormatting>
  <conditionalFormatting sqref="Q507:Q510">
    <cfRule type="cellIs" dxfId="8046" priority="948" operator="lessThan">
      <formula>0</formula>
    </cfRule>
  </conditionalFormatting>
  <conditionalFormatting sqref="Q511:Q512">
    <cfRule type="cellIs" dxfId="8045" priority="947" operator="lessThan">
      <formula>0</formula>
    </cfRule>
  </conditionalFormatting>
  <conditionalFormatting sqref="Q512">
    <cfRule type="cellIs" dxfId="8044" priority="946" operator="lessThan">
      <formula>0</formula>
    </cfRule>
  </conditionalFormatting>
  <conditionalFormatting sqref="Q511">
    <cfRule type="cellIs" dxfId="8043" priority="945" operator="lessThan">
      <formula>0</formula>
    </cfRule>
  </conditionalFormatting>
  <conditionalFormatting sqref="P507:P510">
    <cfRule type="cellIs" dxfId="8042" priority="944" operator="lessThan">
      <formula>0</formula>
    </cfRule>
  </conditionalFormatting>
  <conditionalFormatting sqref="B506">
    <cfRule type="cellIs" dxfId="8041" priority="943" operator="lessThan">
      <formula>0</formula>
    </cfRule>
  </conditionalFormatting>
  <conditionalFormatting sqref="C611:N614">
    <cfRule type="cellIs" dxfId="8040" priority="909" operator="lessThan">
      <formula>0</formula>
    </cfRule>
  </conditionalFormatting>
  <conditionalFormatting sqref="Q614">
    <cfRule type="cellIs" dxfId="8039" priority="906" operator="lessThan">
      <formula>0</formula>
    </cfRule>
  </conditionalFormatting>
  <conditionalFormatting sqref="P547:P550">
    <cfRule type="cellIs" dxfId="8038" priority="937" operator="lessThan">
      <formula>0</formula>
    </cfRule>
  </conditionalFormatting>
  <conditionalFormatting sqref="H611:H614">
    <cfRule type="cellIs" dxfId="8037" priority="903" operator="lessThan">
      <formula>0</formula>
    </cfRule>
  </conditionalFormatting>
  <conditionalFormatting sqref="Q504">
    <cfRule type="cellIs" dxfId="8036" priority="942" operator="lessThan">
      <formula>0</formula>
    </cfRule>
  </conditionalFormatting>
  <conditionalFormatting sqref="Q547:Q550 Q552 Q554:Q560">
    <cfRule type="cellIs" dxfId="8035" priority="941" operator="lessThan">
      <formula>0</formula>
    </cfRule>
  </conditionalFormatting>
  <conditionalFormatting sqref="P546">
    <cfRule type="cellIs" dxfId="8034" priority="940" operator="lessThan">
      <formula>0</formula>
    </cfRule>
  </conditionalFormatting>
  <conditionalFormatting sqref="P554:P558">
    <cfRule type="cellIs" dxfId="8033" priority="936" operator="lessThan">
      <formula>0</formula>
    </cfRule>
  </conditionalFormatting>
  <conditionalFormatting sqref="Q570:Q573 Q575">
    <cfRule type="cellIs" dxfId="8032" priority="934" operator="lessThan">
      <formula>0</formula>
    </cfRule>
  </conditionalFormatting>
  <conditionalFormatting sqref="B546">
    <cfRule type="cellIs" dxfId="8031" priority="935" operator="lessThan">
      <formula>0</formula>
    </cfRule>
  </conditionalFormatting>
  <conditionalFormatting sqref="P569">
    <cfRule type="cellIs" dxfId="8030" priority="933" operator="lessThan">
      <formula>0</formula>
    </cfRule>
  </conditionalFormatting>
  <conditionalFormatting sqref="Q574">
    <cfRule type="cellIs" dxfId="8029" priority="932" operator="lessThan">
      <formula>0</formula>
    </cfRule>
  </conditionalFormatting>
  <conditionalFormatting sqref="Q574">
    <cfRule type="cellIs" dxfId="8028" priority="931" operator="lessThan">
      <formula>0</formula>
    </cfRule>
  </conditionalFormatting>
  <conditionalFormatting sqref="P570:P573">
    <cfRule type="cellIs" dxfId="8027" priority="930" operator="lessThan">
      <formula>0</formula>
    </cfRule>
  </conditionalFormatting>
  <conditionalFormatting sqref="Q582 Q577:Q580">
    <cfRule type="cellIs" dxfId="8026" priority="928" operator="lessThan">
      <formula>0</formula>
    </cfRule>
  </conditionalFormatting>
  <conditionalFormatting sqref="Q581">
    <cfRule type="cellIs" dxfId="8025" priority="926" operator="lessThan">
      <formula>0</formula>
    </cfRule>
  </conditionalFormatting>
  <conditionalFormatting sqref="B569">
    <cfRule type="cellIs" dxfId="8024" priority="929" operator="lessThan">
      <formula>0</formula>
    </cfRule>
  </conditionalFormatting>
  <conditionalFormatting sqref="P576">
    <cfRule type="cellIs" dxfId="8023" priority="927" operator="lessThan">
      <formula>0</formula>
    </cfRule>
  </conditionalFormatting>
  <conditionalFormatting sqref="P577:P580">
    <cfRule type="cellIs" dxfId="8022" priority="924" operator="lessThan">
      <formula>0</formula>
    </cfRule>
  </conditionalFormatting>
  <conditionalFormatting sqref="Q581">
    <cfRule type="cellIs" dxfId="8021" priority="925" operator="lessThan">
      <formula>0</formula>
    </cfRule>
  </conditionalFormatting>
  <conditionalFormatting sqref="P605:P607 P609">
    <cfRule type="cellIs" dxfId="8020" priority="922" operator="lessThan">
      <formula>0</formula>
    </cfRule>
  </conditionalFormatting>
  <conditionalFormatting sqref="Q605:Q607">
    <cfRule type="cellIs" dxfId="8019" priority="923" operator="lessThan">
      <formula>0</formula>
    </cfRule>
  </conditionalFormatting>
  <conditionalFormatting sqref="C607:I607">
    <cfRule type="cellIs" dxfId="8018" priority="915" operator="lessThan">
      <formula>0</formula>
    </cfRule>
  </conditionalFormatting>
  <conditionalFormatting sqref="C605:I607">
    <cfRule type="cellIs" dxfId="8017" priority="914" operator="lessThan">
      <formula>0</formula>
    </cfRule>
  </conditionalFormatting>
  <conditionalFormatting sqref="B604">
    <cfRule type="cellIs" dxfId="8016" priority="916" operator="lessThan">
      <formula>0</formula>
    </cfRule>
  </conditionalFormatting>
  <conditionalFormatting sqref="J605:N607">
    <cfRule type="cellIs" dxfId="8015" priority="920" operator="lessThan">
      <formula>0</formula>
    </cfRule>
  </conditionalFormatting>
  <conditionalFormatting sqref="P611:P614">
    <cfRule type="cellIs" dxfId="8014" priority="911" operator="lessThan">
      <formula>0</formula>
    </cfRule>
  </conditionalFormatting>
  <conditionalFormatting sqref="Q608:Q609">
    <cfRule type="cellIs" dxfId="8013" priority="917" operator="lessThan">
      <formula>0</formula>
    </cfRule>
  </conditionalFormatting>
  <conditionalFormatting sqref="C433:M433">
    <cfRule type="cellIs" dxfId="8012" priority="684" operator="lessThan">
      <formula>0</formula>
    </cfRule>
  </conditionalFormatting>
  <conditionalFormatting sqref="Q608:Q609">
    <cfRule type="cellIs" dxfId="8011" priority="918" operator="lessThan">
      <formula>0</formula>
    </cfRule>
  </conditionalFormatting>
  <conditionalFormatting sqref="J606">
    <cfRule type="cellIs" dxfId="8010" priority="919" operator="lessThan">
      <formula>0</formula>
    </cfRule>
  </conditionalFormatting>
  <conditionalFormatting sqref="J607:N607 K605:N606">
    <cfRule type="cellIs" dxfId="8009" priority="921" operator="lessThan">
      <formula>0</formula>
    </cfRule>
  </conditionalFormatting>
  <conditionalFormatting sqref="I612 K611:N612 C613:N614">
    <cfRule type="cellIs" dxfId="8008" priority="910" operator="lessThan">
      <formula>0</formula>
    </cfRule>
  </conditionalFormatting>
  <conditionalFormatting sqref="N427">
    <cfRule type="cellIs" dxfId="8007" priority="687" operator="lessThan">
      <formula>0</formula>
    </cfRule>
  </conditionalFormatting>
  <conditionalFormatting sqref="B429:N429">
    <cfRule type="cellIs" dxfId="8006" priority="679" operator="lessThan">
      <formula>0</formula>
    </cfRule>
  </conditionalFormatting>
  <conditionalFormatting sqref="C606:I606">
    <cfRule type="cellIs" dxfId="8005" priority="913" operator="lessThan">
      <formula>0</formula>
    </cfRule>
  </conditionalFormatting>
  <conditionalFormatting sqref="B429:N429">
    <cfRule type="cellIs" dxfId="8004" priority="680" operator="lessThan">
      <formula>0</formula>
    </cfRule>
  </conditionalFormatting>
  <conditionalFormatting sqref="H433">
    <cfRule type="cellIs" dxfId="8003" priority="683" operator="lessThan">
      <formula>0</formula>
    </cfRule>
  </conditionalFormatting>
  <conditionalFormatting sqref="B433">
    <cfRule type="cellIs" dxfId="8002" priority="682" operator="lessThan">
      <formula>0</formula>
    </cfRule>
  </conditionalFormatting>
  <conditionalFormatting sqref="B433">
    <cfRule type="cellIs" dxfId="8001" priority="681" operator="lessThan">
      <formula>0</formula>
    </cfRule>
  </conditionalFormatting>
  <conditionalFormatting sqref="B429:N429">
    <cfRule type="cellIs" dxfId="8000" priority="677" operator="lessThan">
      <formula>0</formula>
    </cfRule>
  </conditionalFormatting>
  <conditionalFormatting sqref="B429:N429">
    <cfRule type="cellIs" dxfId="7999" priority="678" operator="lessThan">
      <formula>0</formula>
    </cfRule>
  </conditionalFormatting>
  <conditionalFormatting sqref="B435:N435">
    <cfRule type="cellIs" dxfId="7998" priority="664" operator="lessThan">
      <formula>0</formula>
    </cfRule>
  </conditionalFormatting>
  <conditionalFormatting sqref="H611">
    <cfRule type="cellIs" dxfId="7997" priority="902" operator="lessThan">
      <formula>0</formula>
    </cfRule>
  </conditionalFormatting>
  <conditionalFormatting sqref="C433:M433">
    <cfRule type="cellIs" dxfId="7996" priority="685" operator="lessThan">
      <formula>0</formula>
    </cfRule>
  </conditionalFormatting>
  <conditionalFormatting sqref="H612:H614">
    <cfRule type="cellIs" dxfId="7995" priority="904" operator="lessThan">
      <formula>0</formula>
    </cfRule>
  </conditionalFormatting>
  <conditionalFormatting sqref="Q614">
    <cfRule type="cellIs" dxfId="7994" priority="905" operator="lessThan">
      <formula>0</formula>
    </cfRule>
  </conditionalFormatting>
  <conditionalFormatting sqref="I611">
    <cfRule type="cellIs" dxfId="7993" priority="908" operator="lessThan">
      <formula>0</formula>
    </cfRule>
  </conditionalFormatting>
  <conditionalFormatting sqref="N439">
    <cfRule type="cellIs" dxfId="7992" priority="657" operator="lessThan">
      <formula>0</formula>
    </cfRule>
  </conditionalFormatting>
  <conditionalFormatting sqref="C612:J612">
    <cfRule type="cellIs" dxfId="7991" priority="907" operator="lessThan">
      <formula>0</formula>
    </cfRule>
  </conditionalFormatting>
  <conditionalFormatting sqref="B610">
    <cfRule type="cellIs" dxfId="7990" priority="901" operator="lessThan">
      <formula>0</formula>
    </cfRule>
  </conditionalFormatting>
  <conditionalFormatting sqref="B435:N435">
    <cfRule type="cellIs" dxfId="7989" priority="663" operator="lessThan">
      <formula>0</formula>
    </cfRule>
  </conditionalFormatting>
  <conditionalFormatting sqref="C445:M445">
    <cfRule type="cellIs" dxfId="7988" priority="654" operator="lessThan">
      <formula>0</formula>
    </cfRule>
  </conditionalFormatting>
  <conditionalFormatting sqref="C445:M445">
    <cfRule type="cellIs" dxfId="7987" priority="655" operator="lessThan">
      <formula>0</formula>
    </cfRule>
  </conditionalFormatting>
  <conditionalFormatting sqref="B435:N435">
    <cfRule type="cellIs" dxfId="7986" priority="662" operator="lessThan">
      <formula>0</formula>
    </cfRule>
  </conditionalFormatting>
  <conditionalFormatting sqref="N438">
    <cfRule type="cellIs" dxfId="7985" priority="658" operator="lessThan">
      <formula>0</formula>
    </cfRule>
  </conditionalFormatting>
  <conditionalFormatting sqref="B435:N435">
    <cfRule type="cellIs" dxfId="7984" priority="661" operator="lessThan">
      <formula>0</formula>
    </cfRule>
  </conditionalFormatting>
  <conditionalFormatting sqref="B435:N435">
    <cfRule type="cellIs" dxfId="7983" priority="659" operator="lessThan">
      <formula>0</formula>
    </cfRule>
  </conditionalFormatting>
  <conditionalFormatting sqref="B598">
    <cfRule type="cellIs" dxfId="7982" priority="900" operator="lessThan">
      <formula>0</formula>
    </cfRule>
  </conditionalFormatting>
  <conditionalFormatting sqref="N439">
    <cfRule type="cellIs" dxfId="7981" priority="656" operator="lessThan">
      <formula>0</formula>
    </cfRule>
  </conditionalFormatting>
  <conditionalFormatting sqref="B435:N435">
    <cfRule type="cellIs" dxfId="7980" priority="660" operator="lessThan">
      <formula>0</formula>
    </cfRule>
  </conditionalFormatting>
  <conditionalFormatting sqref="B598">
    <cfRule type="cellIs" dxfId="7979" priority="899" operator="lessThan">
      <formula>0</formula>
    </cfRule>
  </conditionalFormatting>
  <conditionalFormatting sqref="B641">
    <cfRule type="cellIs" dxfId="7978" priority="887" operator="lessThan">
      <formula>0</formula>
    </cfRule>
  </conditionalFormatting>
  <conditionalFormatting sqref="B591">
    <cfRule type="cellIs" dxfId="7977" priority="897" operator="lessThan">
      <formula>0</formula>
    </cfRule>
  </conditionalFormatting>
  <conditionalFormatting sqref="B591">
    <cfRule type="cellIs" dxfId="7976" priority="898" operator="lessThan">
      <formula>0</formula>
    </cfRule>
  </conditionalFormatting>
  <conditionalFormatting sqref="B609">
    <cfRule type="cellIs" dxfId="7975" priority="895" operator="lessThan">
      <formula>0</formula>
    </cfRule>
  </conditionalFormatting>
  <conditionalFormatting sqref="B609">
    <cfRule type="cellIs" dxfId="7974" priority="89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973" priority="894" operator="lessThan">
      <formula>0</formula>
    </cfRule>
  </conditionalFormatting>
  <conditionalFormatting sqref="B646">
    <cfRule type="cellIs" dxfId="7972" priority="891" operator="lessThan">
      <formula>0</formula>
    </cfRule>
  </conditionalFormatting>
  <conditionalFormatting sqref="B631">
    <cfRule type="cellIs" dxfId="7971" priority="893" operator="lessThan">
      <formula>0</formula>
    </cfRule>
  </conditionalFormatting>
  <conditionalFormatting sqref="B635">
    <cfRule type="cellIs" dxfId="7970" priority="892" operator="lessThan">
      <formula>0</formula>
    </cfRule>
  </conditionalFormatting>
  <conditionalFormatting sqref="B662">
    <cfRule type="cellIs" dxfId="7969" priority="890" operator="lessThan">
      <formula>0</formula>
    </cfRule>
  </conditionalFormatting>
  <conditionalFormatting sqref="B671">
    <cfRule type="cellIs" dxfId="7968" priority="889" operator="lessThan">
      <formula>0</formula>
    </cfRule>
  </conditionalFormatting>
  <conditionalFormatting sqref="I674:N674 P672:Q675">
    <cfRule type="cellIs" dxfId="7967" priority="888" operator="lessThan">
      <formula>0</formula>
    </cfRule>
  </conditionalFormatting>
  <conditionalFormatting sqref="P641">
    <cfRule type="cellIs" dxfId="7966" priority="885" operator="lessThan">
      <formula>0</formula>
    </cfRule>
  </conditionalFormatting>
  <conditionalFormatting sqref="P641">
    <cfRule type="cellIs" dxfId="7965" priority="886" operator="lessThan">
      <formula>0</formula>
    </cfRule>
  </conditionalFormatting>
  <conditionalFormatting sqref="P422:Q422 Q423:Q425">
    <cfRule type="cellIs" dxfId="7964" priority="872" operator="lessThan">
      <formula>0</formula>
    </cfRule>
  </conditionalFormatting>
  <conditionalFormatting sqref="B416">
    <cfRule type="cellIs" dxfId="7963" priority="873" operator="lessThan">
      <formula>0</formula>
    </cfRule>
  </conditionalFormatting>
  <conditionalFormatting sqref="P423:P425">
    <cfRule type="cellIs" dxfId="7962" priority="870" operator="lessThan">
      <formula>0</formula>
    </cfRule>
  </conditionalFormatting>
  <conditionalFormatting sqref="P422">
    <cfRule type="cellIs" dxfId="7961" priority="871" operator="lessThan">
      <formula>0</formula>
    </cfRule>
  </conditionalFormatting>
  <conditionalFormatting sqref="Q426">
    <cfRule type="cellIs" dxfId="7960" priority="868" operator="lessThan">
      <formula>0</formula>
    </cfRule>
  </conditionalFormatting>
  <conditionalFormatting sqref="Q427">
    <cfRule type="cellIs" dxfId="7959" priority="869" operator="lessThan">
      <formula>0</formula>
    </cfRule>
  </conditionalFormatting>
  <conditionalFormatting sqref="B422">
    <cfRule type="cellIs" dxfId="7958" priority="866" operator="lessThan">
      <formula>0</formula>
    </cfRule>
  </conditionalFormatting>
  <conditionalFormatting sqref="Q426">
    <cfRule type="cellIs" dxfId="7957" priority="867" operator="lessThan">
      <formula>0</formula>
    </cfRule>
  </conditionalFormatting>
  <conditionalFormatting sqref="B454:N454">
    <cfRule type="cellIs" dxfId="7956" priority="617" operator="lessThan">
      <formula>0</formula>
    </cfRule>
  </conditionalFormatting>
  <conditionalFormatting sqref="B454:N454">
    <cfRule type="cellIs" dxfId="7955" priority="618" operator="lessThan">
      <formula>0</formula>
    </cfRule>
  </conditionalFormatting>
  <conditionalFormatting sqref="C652:I652">
    <cfRule type="cellIs" dxfId="7954" priority="884" operator="lessThan">
      <formula>0</formula>
    </cfRule>
  </conditionalFormatting>
  <conditionalFormatting sqref="C653:I653">
    <cfRule type="cellIs" dxfId="7953" priority="883" operator="lessThan">
      <formula>0</formula>
    </cfRule>
  </conditionalFormatting>
  <conditionalFormatting sqref="C658:M658">
    <cfRule type="cellIs" dxfId="7952" priority="882" operator="lessThan">
      <formula>0</formula>
    </cfRule>
  </conditionalFormatting>
  <conditionalFormatting sqref="B647:N647">
    <cfRule type="cellIs" dxfId="7951" priority="881" operator="lessThan">
      <formula>0</formula>
    </cfRule>
  </conditionalFormatting>
  <conditionalFormatting sqref="P650">
    <cfRule type="cellIs" dxfId="7950" priority="880" operator="lessThan">
      <formula>0</formula>
    </cfRule>
  </conditionalFormatting>
  <conditionalFormatting sqref="P417:P419">
    <cfRule type="cellIs" dxfId="7949" priority="877" operator="lessThan">
      <formula>0</formula>
    </cfRule>
  </conditionalFormatting>
  <conditionalFormatting sqref="Q420">
    <cfRule type="cellIs" dxfId="7948" priority="874" operator="lessThan">
      <formula>0</formula>
    </cfRule>
  </conditionalFormatting>
  <conditionalFormatting sqref="Q421">
    <cfRule type="cellIs" dxfId="7947" priority="876" operator="lessThan">
      <formula>0</formula>
    </cfRule>
  </conditionalFormatting>
  <conditionalFormatting sqref="P416:Q416 Q417:Q419">
    <cfRule type="cellIs" dxfId="7946" priority="879" operator="lessThan">
      <formula>0</formula>
    </cfRule>
  </conditionalFormatting>
  <conditionalFormatting sqref="P416">
    <cfRule type="cellIs" dxfId="7945" priority="878" operator="lessThan">
      <formula>0</formula>
    </cfRule>
  </conditionalFormatting>
  <conditionalFormatting sqref="Q420">
    <cfRule type="cellIs" dxfId="7944" priority="875" operator="lessThan">
      <formula>0</formula>
    </cfRule>
  </conditionalFormatting>
  <conditionalFormatting sqref="B454:N454">
    <cfRule type="cellIs" dxfId="7943" priority="616" operator="lessThan">
      <formula>0</formula>
    </cfRule>
  </conditionalFormatting>
  <conditionalFormatting sqref="B454:N454">
    <cfRule type="cellIs" dxfId="7942" priority="615" operator="lessThan">
      <formula>0</formula>
    </cfRule>
  </conditionalFormatting>
  <conditionalFormatting sqref="B454:N454">
    <cfRule type="cellIs" dxfId="7941" priority="614" operator="lessThan">
      <formula>0</formula>
    </cfRule>
  </conditionalFormatting>
  <conditionalFormatting sqref="B454:N454">
    <cfRule type="cellIs" dxfId="7940" priority="612" operator="lessThan">
      <formula>0</formula>
    </cfRule>
  </conditionalFormatting>
  <conditionalFormatting sqref="B454:N454">
    <cfRule type="cellIs" dxfId="7939" priority="613" operator="lessThan">
      <formula>0</formula>
    </cfRule>
  </conditionalFormatting>
  <conditionalFormatting sqref="N457">
    <cfRule type="cellIs" dxfId="7938" priority="610" operator="lessThan">
      <formula>0</formula>
    </cfRule>
  </conditionalFormatting>
  <conditionalFormatting sqref="B454:N454">
    <cfRule type="cellIs" dxfId="7937" priority="611" operator="lessThan">
      <formula>0</formula>
    </cfRule>
  </conditionalFormatting>
  <conditionalFormatting sqref="N458">
    <cfRule type="cellIs" dxfId="7936" priority="609" operator="lessThan">
      <formula>0</formula>
    </cfRule>
  </conditionalFormatting>
  <conditionalFormatting sqref="P530">
    <cfRule type="cellIs" dxfId="7935" priority="331" operator="lessThan">
      <formula>0</formula>
    </cfRule>
  </conditionalFormatting>
  <conditionalFormatting sqref="N458">
    <cfRule type="cellIs" dxfId="7934" priority="608" operator="lessThan">
      <formula>0</formula>
    </cfRule>
  </conditionalFormatting>
  <conditionalFormatting sqref="D461:N464">
    <cfRule type="cellIs" dxfId="7933" priority="605" operator="lessThan">
      <formula>0</formula>
    </cfRule>
  </conditionalFormatting>
  <conditionalFormatting sqref="P538">
    <cfRule type="cellIs" dxfId="7932" priority="328" operator="lessThan">
      <formula>0</formula>
    </cfRule>
  </conditionalFormatting>
  <conditionalFormatting sqref="B461:B464">
    <cfRule type="cellIs" dxfId="7931" priority="602" operator="lessThan">
      <formula>0</formula>
    </cfRule>
  </conditionalFormatting>
  <conditionalFormatting sqref="P553">
    <cfRule type="cellIs" dxfId="7930" priority="325" operator="lessThan">
      <formula>0</formula>
    </cfRule>
  </conditionalFormatting>
  <conditionalFormatting sqref="B512">
    <cfRule type="cellIs" dxfId="7929" priority="599" operator="lessThan">
      <formula>0</formula>
    </cfRule>
  </conditionalFormatting>
  <conditionalFormatting sqref="C512">
    <cfRule type="cellIs" dxfId="7928" priority="596" operator="lessThan">
      <formula>0</formula>
    </cfRule>
  </conditionalFormatting>
  <conditionalFormatting sqref="P561">
    <cfRule type="cellIs" dxfId="7927" priority="322" operator="lessThan">
      <formula>0</formula>
    </cfRule>
  </conditionalFormatting>
  <conditionalFormatting sqref="P590">
    <cfRule type="cellIs" dxfId="7926" priority="319" operator="lessThan">
      <formula>0</formula>
    </cfRule>
  </conditionalFormatting>
  <conditionalFormatting sqref="N365">
    <cfRule type="cellIs" dxfId="7925" priority="865" operator="lessThan">
      <formula>0</formula>
    </cfRule>
  </conditionalFormatting>
  <conditionalFormatting sqref="N371">
    <cfRule type="cellIs" dxfId="7924" priority="864" operator="lessThan">
      <formula>0</formula>
    </cfRule>
  </conditionalFormatting>
  <conditionalFormatting sqref="N377">
    <cfRule type="cellIs" dxfId="7923" priority="863" operator="lessThan">
      <formula>0</formula>
    </cfRule>
  </conditionalFormatting>
  <conditionalFormatting sqref="N359">
    <cfRule type="cellIs" dxfId="7922" priority="862" operator="lessThan">
      <formula>0</formula>
    </cfRule>
  </conditionalFormatting>
  <conditionalFormatting sqref="B376">
    <cfRule type="cellIs" dxfId="7921" priority="846" operator="lessThan">
      <formula>0</formula>
    </cfRule>
  </conditionalFormatting>
  <conditionalFormatting sqref="B588">
    <cfRule type="cellIs" dxfId="7920" priority="856" operator="lessThan">
      <formula>0</formula>
    </cfRule>
  </conditionalFormatting>
  <conditionalFormatting sqref="B371:B372">
    <cfRule type="cellIs" dxfId="7919" priority="851" operator="lessThan">
      <formula>0</formula>
    </cfRule>
  </conditionalFormatting>
  <conditionalFormatting sqref="B377:B378">
    <cfRule type="cellIs" dxfId="7918" priority="848" operator="lessThan">
      <formula>0</formula>
    </cfRule>
  </conditionalFormatting>
  <conditionalFormatting sqref="C351:M354">
    <cfRule type="cellIs" dxfId="7917" priority="861" operator="lessThan">
      <formula>0</formula>
    </cfRule>
  </conditionalFormatting>
  <conditionalFormatting sqref="B428">
    <cfRule type="cellIs" dxfId="7916" priority="860" operator="lessThan">
      <formula>0</formula>
    </cfRule>
  </conditionalFormatting>
  <conditionalFormatting sqref="B428">
    <cfRule type="cellIs" dxfId="7915" priority="859" operator="lessThan">
      <formula>0</formula>
    </cfRule>
  </conditionalFormatting>
  <conditionalFormatting sqref="B391 B397 B381:B385 B375:B379 B369:B373 B363:B367 B357:B361 B351:B355">
    <cfRule type="cellIs" dxfId="7914" priority="858" operator="lessThan">
      <formula>0</formula>
    </cfRule>
  </conditionalFormatting>
  <conditionalFormatting sqref="B359:B360">
    <cfRule type="cellIs" dxfId="7913" priority="854" operator="lessThan">
      <formula>0</formula>
    </cfRule>
  </conditionalFormatting>
  <conditionalFormatting sqref="B357">
    <cfRule type="cellIs" dxfId="7912" priority="853" operator="lessThan">
      <formula>0</formula>
    </cfRule>
  </conditionalFormatting>
  <conditionalFormatting sqref="B585:B587">
    <cfRule type="cellIs" dxfId="7911" priority="857" operator="lessThan">
      <formula>0</formula>
    </cfRule>
  </conditionalFormatting>
  <conditionalFormatting sqref="B584">
    <cfRule type="cellIs" dxfId="7910" priority="855" operator="lessThan">
      <formula>0</formula>
    </cfRule>
  </conditionalFormatting>
  <conditionalFormatting sqref="B397">
    <cfRule type="cellIs" dxfId="7909" priority="842" operator="lessThan">
      <formula>0</formula>
    </cfRule>
  </conditionalFormatting>
  <conditionalFormatting sqref="B358">
    <cfRule type="cellIs" dxfId="7908" priority="852" operator="lessThan">
      <formula>0</formula>
    </cfRule>
  </conditionalFormatting>
  <conditionalFormatting sqref="B369">
    <cfRule type="cellIs" dxfId="7907" priority="850" operator="lessThan">
      <formula>0</formula>
    </cfRule>
  </conditionalFormatting>
  <conditionalFormatting sqref="B370">
    <cfRule type="cellIs" dxfId="7906" priority="849" operator="lessThan">
      <formula>0</formula>
    </cfRule>
  </conditionalFormatting>
  <conditionalFormatting sqref="B375">
    <cfRule type="cellIs" dxfId="7905" priority="847" operator="lessThan">
      <formula>0</formula>
    </cfRule>
  </conditionalFormatting>
  <conditionalFormatting sqref="B383:B384">
    <cfRule type="cellIs" dxfId="7904" priority="845" operator="lessThan">
      <formula>0</formula>
    </cfRule>
  </conditionalFormatting>
  <conditionalFormatting sqref="B381">
    <cfRule type="cellIs" dxfId="7903" priority="844" operator="lessThan">
      <formula>0</formula>
    </cfRule>
  </conditionalFormatting>
  <conditionalFormatting sqref="B382">
    <cfRule type="cellIs" dxfId="7902" priority="843" operator="lessThan">
      <formula>0</formula>
    </cfRule>
  </conditionalFormatting>
  <conditionalFormatting sqref="B391">
    <cfRule type="cellIs" dxfId="7901" priority="841" operator="lessThan">
      <formula>0</formula>
    </cfRule>
  </conditionalFormatting>
  <conditionalFormatting sqref="B385">
    <cfRule type="cellIs" dxfId="7900" priority="840" operator="lessThan">
      <formula>0</formula>
    </cfRule>
  </conditionalFormatting>
  <conditionalFormatting sqref="B379">
    <cfRule type="cellIs" dxfId="7899" priority="839" operator="lessThan">
      <formula>0</formula>
    </cfRule>
  </conditionalFormatting>
  <conditionalFormatting sqref="B373">
    <cfRule type="cellIs" dxfId="7898" priority="838" operator="lessThan">
      <formula>0</formula>
    </cfRule>
  </conditionalFormatting>
  <conditionalFormatting sqref="B361">
    <cfRule type="cellIs" dxfId="7897" priority="837" operator="lessThan">
      <formula>0</formula>
    </cfRule>
  </conditionalFormatting>
  <conditionalFormatting sqref="B621:B624">
    <cfRule type="cellIs" dxfId="7896" priority="832" operator="lessThan">
      <formula>0</formula>
    </cfRule>
  </conditionalFormatting>
  <conditionalFormatting sqref="B616:B619">
    <cfRule type="cellIs" dxfId="7895" priority="835" operator="lessThan">
      <formula>0</formula>
    </cfRule>
  </conditionalFormatting>
  <conditionalFormatting sqref="B617">
    <cfRule type="cellIs" dxfId="7894" priority="834" operator="lessThan">
      <formula>0</formula>
    </cfRule>
  </conditionalFormatting>
  <conditionalFormatting sqref="B618:B619">
    <cfRule type="cellIs" dxfId="7893" priority="836" operator="lessThan">
      <formula>0</formula>
    </cfRule>
  </conditionalFormatting>
  <conditionalFormatting sqref="B628:B629">
    <cfRule type="cellIs" dxfId="7892" priority="830" operator="lessThan">
      <formula>0</formula>
    </cfRule>
  </conditionalFormatting>
  <conditionalFormatting sqref="B622">
    <cfRule type="cellIs" dxfId="7891" priority="831" operator="lessThan">
      <formula>0</formula>
    </cfRule>
  </conditionalFormatting>
  <conditionalFormatting sqref="B623:B624">
    <cfRule type="cellIs" dxfId="7890" priority="833" operator="lessThan">
      <formula>0</formula>
    </cfRule>
  </conditionalFormatting>
  <conditionalFormatting sqref="B626:B629">
    <cfRule type="cellIs" dxfId="7889" priority="829" operator="lessThan">
      <formula>0</formula>
    </cfRule>
  </conditionalFormatting>
  <conditionalFormatting sqref="B627">
    <cfRule type="cellIs" dxfId="7888" priority="828" operator="lessThan">
      <formula>0</formula>
    </cfRule>
  </conditionalFormatting>
  <conditionalFormatting sqref="B365:B366">
    <cfRule type="cellIs" dxfId="7887" priority="823" operator="lessThan">
      <formula>0</formula>
    </cfRule>
  </conditionalFormatting>
  <conditionalFormatting sqref="B355">
    <cfRule type="cellIs" dxfId="7886" priority="824" operator="lessThan">
      <formula>0</formula>
    </cfRule>
  </conditionalFormatting>
  <conditionalFormatting sqref="B393:N393">
    <cfRule type="cellIs" dxfId="7885" priority="778" operator="lessThan">
      <formula>0</formula>
    </cfRule>
  </conditionalFormatting>
  <conditionalFormatting sqref="B387:N387">
    <cfRule type="cellIs" dxfId="7884" priority="789" operator="lessThan">
      <formula>0</formula>
    </cfRule>
  </conditionalFormatting>
  <conditionalFormatting sqref="B387:N387">
    <cfRule type="cellIs" dxfId="7883" priority="788" operator="lessThan">
      <formula>0</formula>
    </cfRule>
  </conditionalFormatting>
  <conditionalFormatting sqref="B353:B354">
    <cfRule type="cellIs" dxfId="7882" priority="827" operator="lessThan">
      <formula>0</formula>
    </cfRule>
  </conditionalFormatting>
  <conditionalFormatting sqref="B351">
    <cfRule type="cellIs" dxfId="7881" priority="826" operator="lessThan">
      <formula>0</formula>
    </cfRule>
  </conditionalFormatting>
  <conditionalFormatting sqref="B352">
    <cfRule type="cellIs" dxfId="7880" priority="825" operator="lessThan">
      <formula>0</formula>
    </cfRule>
  </conditionalFormatting>
  <conditionalFormatting sqref="B363">
    <cfRule type="cellIs" dxfId="7879" priority="822" operator="lessThan">
      <formula>0</formula>
    </cfRule>
  </conditionalFormatting>
  <conditionalFormatting sqref="B364">
    <cfRule type="cellIs" dxfId="7878" priority="821" operator="lessThan">
      <formula>0</formula>
    </cfRule>
  </conditionalFormatting>
  <conditionalFormatting sqref="B367">
    <cfRule type="cellIs" dxfId="7877" priority="820" operator="lessThan">
      <formula>0</formula>
    </cfRule>
  </conditionalFormatting>
  <conditionalFormatting sqref="B593:B596">
    <cfRule type="cellIs" dxfId="7876" priority="818" operator="lessThan">
      <formula>0</formula>
    </cfRule>
  </conditionalFormatting>
  <conditionalFormatting sqref="B594">
    <cfRule type="cellIs" dxfId="7875" priority="817" operator="lessThan">
      <formula>0</formula>
    </cfRule>
  </conditionalFormatting>
  <conditionalFormatting sqref="B595:B596">
    <cfRule type="cellIs" dxfId="7874" priority="819" operator="lessThan">
      <formula>0</formula>
    </cfRule>
  </conditionalFormatting>
  <conditionalFormatting sqref="B603">
    <cfRule type="cellIs" dxfId="7873" priority="812" operator="lessThan">
      <formula>0</formula>
    </cfRule>
  </conditionalFormatting>
  <conditionalFormatting sqref="B603">
    <cfRule type="cellIs" dxfId="7872" priority="813" operator="lessThan">
      <formula>0</formula>
    </cfRule>
  </conditionalFormatting>
  <conditionalFormatting sqref="B599:B602">
    <cfRule type="cellIs" dxfId="7871" priority="815" operator="lessThan">
      <formula>0</formula>
    </cfRule>
  </conditionalFormatting>
  <conditionalFormatting sqref="B600">
    <cfRule type="cellIs" dxfId="7870" priority="814" operator="lessThan">
      <formula>0</formula>
    </cfRule>
  </conditionalFormatting>
  <conditionalFormatting sqref="B601:B602">
    <cfRule type="cellIs" dxfId="7869" priority="816" operator="lessThan">
      <formula>0</formula>
    </cfRule>
  </conditionalFormatting>
  <conditionalFormatting sqref="N390">
    <cfRule type="cellIs" dxfId="7868" priority="783" operator="lessThan">
      <formula>0</formula>
    </cfRule>
  </conditionalFormatting>
  <conditionalFormatting sqref="B393:N393">
    <cfRule type="cellIs" dxfId="7867" priority="781" operator="lessThan">
      <formula>0</formula>
    </cfRule>
  </conditionalFormatting>
  <conditionalFormatting sqref="B571:B573">
    <cfRule type="cellIs" dxfId="7866" priority="811" operator="lessThan">
      <formula>0</formula>
    </cfRule>
  </conditionalFormatting>
  <conditionalFormatting sqref="B574">
    <cfRule type="cellIs" dxfId="7865" priority="810" operator="lessThan">
      <formula>0</formula>
    </cfRule>
  </conditionalFormatting>
  <conditionalFormatting sqref="B570">
    <cfRule type="cellIs" dxfId="7864" priority="809" operator="lessThan">
      <formula>0</formula>
    </cfRule>
  </conditionalFormatting>
  <conditionalFormatting sqref="B607:B608">
    <cfRule type="cellIs" dxfId="7863" priority="808" operator="lessThan">
      <formula>0</formula>
    </cfRule>
  </conditionalFormatting>
  <conditionalFormatting sqref="B605:B608">
    <cfRule type="cellIs" dxfId="7862" priority="807" operator="lessThan">
      <formula>0</formula>
    </cfRule>
  </conditionalFormatting>
  <conditionalFormatting sqref="B589">
    <cfRule type="cellIs" dxfId="7861" priority="533" operator="lessThan">
      <formula>0</formula>
    </cfRule>
  </conditionalFormatting>
  <conditionalFormatting sqref="B613:B614">
    <cfRule type="cellIs" dxfId="7860" priority="805" operator="lessThan">
      <formula>0</formula>
    </cfRule>
  </conditionalFormatting>
  <conditionalFormatting sqref="B606">
    <cfRule type="cellIs" dxfId="7859" priority="806" operator="lessThan">
      <formula>0</formula>
    </cfRule>
  </conditionalFormatting>
  <conditionalFormatting sqref="B611:B614">
    <cfRule type="cellIs" dxfId="7858" priority="804" operator="lessThan">
      <formula>0</formula>
    </cfRule>
  </conditionalFormatting>
  <conditionalFormatting sqref="O616:O619">
    <cfRule type="cellIs" dxfId="7857" priority="281" operator="lessThan">
      <formula>0</formula>
    </cfRule>
  </conditionalFormatting>
  <conditionalFormatting sqref="O599 O601:O602">
    <cfRule type="cellIs" dxfId="7856" priority="283" operator="lessThan">
      <formula>0</formula>
    </cfRule>
  </conditionalFormatting>
  <conditionalFormatting sqref="B612">
    <cfRule type="cellIs" dxfId="7855" priority="803" operator="lessThan">
      <formula>0</formula>
    </cfRule>
  </conditionalFormatting>
  <conditionalFormatting sqref="D589">
    <cfRule type="cellIs" dxfId="7854" priority="527" operator="lessThan">
      <formula>0</formula>
    </cfRule>
  </conditionalFormatting>
  <conditionalFormatting sqref="O605:O607">
    <cfRule type="cellIs" dxfId="7853" priority="275" operator="lessThan">
      <formula>0</formula>
    </cfRule>
  </conditionalFormatting>
  <conditionalFormatting sqref="O626:O629">
    <cfRule type="cellIs" dxfId="7852" priority="277" operator="lessThan">
      <formula>0</formula>
    </cfRule>
  </conditionalFormatting>
  <conditionalFormatting sqref="B650 B655:B657 B663 B665:B668 B642:B645 B670">
    <cfRule type="cellIs" dxfId="7851" priority="802" operator="lessThan">
      <formula>0</formula>
    </cfRule>
  </conditionalFormatting>
  <conditionalFormatting sqref="N378">
    <cfRule type="cellIs" dxfId="7850" priority="793" operator="lessThan">
      <formula>0</formula>
    </cfRule>
  </conditionalFormatting>
  <conditionalFormatting sqref="N372">
    <cfRule type="cellIs" dxfId="7849" priority="794" operator="lessThan">
      <formula>0</formula>
    </cfRule>
  </conditionalFormatting>
  <conditionalFormatting sqref="B387:N387">
    <cfRule type="cellIs" dxfId="7848" priority="791" operator="lessThan">
      <formula>0</formula>
    </cfRule>
  </conditionalFormatting>
  <conditionalFormatting sqref="N384">
    <cfRule type="cellIs" dxfId="7847" priority="792" operator="lessThan">
      <formula>0</formula>
    </cfRule>
  </conditionalFormatting>
  <conditionalFormatting sqref="B387:N387">
    <cfRule type="cellIs" dxfId="7846" priority="790" operator="lessThan">
      <formula>0</formula>
    </cfRule>
  </conditionalFormatting>
  <conditionalFormatting sqref="B387:N387">
    <cfRule type="cellIs" dxfId="7845" priority="787" operator="lessThan">
      <formula>0</formula>
    </cfRule>
  </conditionalFormatting>
  <conditionalFormatting sqref="B652">
    <cfRule type="cellIs" dxfId="7844" priority="801" operator="lessThan">
      <formula>0</formula>
    </cfRule>
  </conditionalFormatting>
  <conditionalFormatting sqref="B653">
    <cfRule type="cellIs" dxfId="7843" priority="800" operator="lessThan">
      <formula>0</formula>
    </cfRule>
  </conditionalFormatting>
  <conditionalFormatting sqref="B658">
    <cfRule type="cellIs" dxfId="7842" priority="799" operator="lessThan">
      <formula>0</formula>
    </cfRule>
  </conditionalFormatting>
  <conditionalFormatting sqref="O365">
    <cfRule type="cellIs" dxfId="7841" priority="269" operator="lessThan">
      <formula>0</formula>
    </cfRule>
  </conditionalFormatting>
  <conditionalFormatting sqref="O371">
    <cfRule type="cellIs" dxfId="7840" priority="268" operator="lessThan">
      <formula>0</formula>
    </cfRule>
  </conditionalFormatting>
  <conditionalFormatting sqref="G589">
    <cfRule type="cellIs" dxfId="7839" priority="518" operator="lessThan">
      <formula>0</formula>
    </cfRule>
  </conditionalFormatting>
  <conditionalFormatting sqref="O359">
    <cfRule type="cellIs" dxfId="7838" priority="266" operator="lessThan">
      <formula>0</formula>
    </cfRule>
  </conditionalFormatting>
  <conditionalFormatting sqref="O360">
    <cfRule type="cellIs" dxfId="7837" priority="265" operator="lessThan">
      <formula>0</formula>
    </cfRule>
  </conditionalFormatting>
  <conditionalFormatting sqref="H589">
    <cfRule type="cellIs" dxfId="7836" priority="515" operator="lessThan">
      <formula>0</formula>
    </cfRule>
  </conditionalFormatting>
  <conditionalFormatting sqref="B351:B354">
    <cfRule type="cellIs" dxfId="7835" priority="797" operator="lessThan">
      <formula>0</formula>
    </cfRule>
  </conditionalFormatting>
  <conditionalFormatting sqref="N360">
    <cfRule type="cellIs" dxfId="7834" priority="796" operator="lessThan">
      <formula>0</formula>
    </cfRule>
  </conditionalFormatting>
  <conditionalFormatting sqref="N366">
    <cfRule type="cellIs" dxfId="7833" priority="795" operator="lessThan">
      <formula>0</formula>
    </cfRule>
  </conditionalFormatting>
  <conditionalFormatting sqref="B387:N387">
    <cfRule type="cellIs" dxfId="7832" priority="786" operator="lessThan">
      <formula>0</formula>
    </cfRule>
  </conditionalFormatting>
  <conditionalFormatting sqref="B387:N387">
    <cfRule type="cellIs" dxfId="7831" priority="785" operator="lessThan">
      <formula>0</formula>
    </cfRule>
  </conditionalFormatting>
  <conditionalFormatting sqref="B387:N387">
    <cfRule type="cellIs" dxfId="7830" priority="784" operator="lessThan">
      <formula>0</formula>
    </cfRule>
  </conditionalFormatting>
  <conditionalFormatting sqref="B393:N393">
    <cfRule type="cellIs" dxfId="7829" priority="779" operator="lessThan">
      <formula>0</formula>
    </cfRule>
  </conditionalFormatting>
  <conditionalFormatting sqref="B393:N393">
    <cfRule type="cellIs" dxfId="7828" priority="782" operator="lessThan">
      <formula>0</formula>
    </cfRule>
  </conditionalFormatting>
  <conditionalFormatting sqref="B393:N393">
    <cfRule type="cellIs" dxfId="7827" priority="777" operator="lessThan">
      <formula>0</formula>
    </cfRule>
  </conditionalFormatting>
  <conditionalFormatting sqref="B393:N393">
    <cfRule type="cellIs" dxfId="7826" priority="780" operator="lessThan">
      <formula>0</formula>
    </cfRule>
  </conditionalFormatting>
  <conditionalFormatting sqref="B393:N393">
    <cfRule type="cellIs" dxfId="7825" priority="775" operator="lessThan">
      <formula>0</formula>
    </cfRule>
  </conditionalFormatting>
  <conditionalFormatting sqref="B393:N393">
    <cfRule type="cellIs" dxfId="7824" priority="776" operator="lessThan">
      <formula>0</formula>
    </cfRule>
  </conditionalFormatting>
  <conditionalFormatting sqref="B399:N399">
    <cfRule type="cellIs" dxfId="7823" priority="773" operator="lessThan">
      <formula>0</formula>
    </cfRule>
  </conditionalFormatting>
  <conditionalFormatting sqref="N396">
    <cfRule type="cellIs" dxfId="7822" priority="774" operator="lessThan">
      <formula>0</formula>
    </cfRule>
  </conditionalFormatting>
  <conditionalFormatting sqref="B399:N399">
    <cfRule type="cellIs" dxfId="7821" priority="772" operator="lessThan">
      <formula>0</formula>
    </cfRule>
  </conditionalFormatting>
  <conditionalFormatting sqref="B399:N399">
    <cfRule type="cellIs" dxfId="7820" priority="771" operator="lessThan">
      <formula>0</formula>
    </cfRule>
  </conditionalFormatting>
  <conditionalFormatting sqref="B399:N399">
    <cfRule type="cellIs" dxfId="7819" priority="770" operator="lessThan">
      <formula>0</formula>
    </cfRule>
  </conditionalFormatting>
  <conditionalFormatting sqref="B399:N399">
    <cfRule type="cellIs" dxfId="7818" priority="769" operator="lessThan">
      <formula>0</formula>
    </cfRule>
  </conditionalFormatting>
  <conditionalFormatting sqref="B399:N399">
    <cfRule type="cellIs" dxfId="7817" priority="768" operator="lessThan">
      <formula>0</formula>
    </cfRule>
  </conditionalFormatting>
  <conditionalFormatting sqref="B399:N399">
    <cfRule type="cellIs" dxfId="7816" priority="767" operator="lessThan">
      <formula>0</formula>
    </cfRule>
  </conditionalFormatting>
  <conditionalFormatting sqref="B399:N399">
    <cfRule type="cellIs" dxfId="7815" priority="766" operator="lessThan">
      <formula>0</formula>
    </cfRule>
  </conditionalFormatting>
  <conditionalFormatting sqref="N402">
    <cfRule type="cellIs" dxfId="7814" priority="765" operator="lessThan">
      <formula>0</formula>
    </cfRule>
  </conditionalFormatting>
  <conditionalFormatting sqref="N355">
    <cfRule type="cellIs" dxfId="7813" priority="764" operator="lessThan">
      <formula>0</formula>
    </cfRule>
  </conditionalFormatting>
  <conditionalFormatting sqref="N361">
    <cfRule type="cellIs" dxfId="7812" priority="763" operator="lessThan">
      <formula>0</formula>
    </cfRule>
  </conditionalFormatting>
  <conditionalFormatting sqref="N361">
    <cfRule type="cellIs" dxfId="7811" priority="762" operator="lessThan">
      <formula>0</formula>
    </cfRule>
  </conditionalFormatting>
  <conditionalFormatting sqref="N367">
    <cfRule type="cellIs" dxfId="7810" priority="761" operator="lessThan">
      <formula>0</formula>
    </cfRule>
  </conditionalFormatting>
  <conditionalFormatting sqref="N367">
    <cfRule type="cellIs" dxfId="7809" priority="760" operator="lessThan">
      <formula>0</formula>
    </cfRule>
  </conditionalFormatting>
  <conditionalFormatting sqref="N373">
    <cfRule type="cellIs" dxfId="7808" priority="759" operator="lessThan">
      <formula>0</formula>
    </cfRule>
  </conditionalFormatting>
  <conditionalFormatting sqref="N373">
    <cfRule type="cellIs" dxfId="7807" priority="758" operator="lessThan">
      <formula>0</formula>
    </cfRule>
  </conditionalFormatting>
  <conditionalFormatting sqref="N379">
    <cfRule type="cellIs" dxfId="7806" priority="757" operator="lessThan">
      <formula>0</formula>
    </cfRule>
  </conditionalFormatting>
  <conditionalFormatting sqref="N379">
    <cfRule type="cellIs" dxfId="7805" priority="756" operator="lessThan">
      <formula>0</formula>
    </cfRule>
  </conditionalFormatting>
  <conditionalFormatting sqref="N385">
    <cfRule type="cellIs" dxfId="7804" priority="755" operator="lessThan">
      <formula>0</formula>
    </cfRule>
  </conditionalFormatting>
  <conditionalFormatting sqref="N385">
    <cfRule type="cellIs" dxfId="7803" priority="754" operator="lessThan">
      <formula>0</formula>
    </cfRule>
  </conditionalFormatting>
  <conditionalFormatting sqref="N391">
    <cfRule type="cellIs" dxfId="7802" priority="753" operator="lessThan">
      <formula>0</formula>
    </cfRule>
  </conditionalFormatting>
  <conditionalFormatting sqref="N391">
    <cfRule type="cellIs" dxfId="7801" priority="752" operator="lessThan">
      <formula>0</formula>
    </cfRule>
  </conditionalFormatting>
  <conditionalFormatting sqref="N397">
    <cfRule type="cellIs" dxfId="7800" priority="751" operator="lessThan">
      <formula>0</formula>
    </cfRule>
  </conditionalFormatting>
  <conditionalFormatting sqref="N397">
    <cfRule type="cellIs" dxfId="7799" priority="750" operator="lessThan">
      <formula>0</formula>
    </cfRule>
  </conditionalFormatting>
  <conditionalFormatting sqref="C409:M409">
    <cfRule type="cellIs" dxfId="7798" priority="749" operator="lessThan">
      <formula>0</formula>
    </cfRule>
  </conditionalFormatting>
  <conditionalFormatting sqref="C409:M409">
    <cfRule type="cellIs" dxfId="7797" priority="748" operator="lessThan">
      <formula>0</formula>
    </cfRule>
  </conditionalFormatting>
  <conditionalFormatting sqref="H409">
    <cfRule type="cellIs" dxfId="7796" priority="747" operator="lessThan">
      <formula>0</formula>
    </cfRule>
  </conditionalFormatting>
  <conditionalFormatting sqref="B409">
    <cfRule type="cellIs" dxfId="7795" priority="746" operator="lessThan">
      <formula>0</formula>
    </cfRule>
  </conditionalFormatting>
  <conditionalFormatting sqref="B409">
    <cfRule type="cellIs" dxfId="7794" priority="745" operator="lessThan">
      <formula>0</formula>
    </cfRule>
  </conditionalFormatting>
  <conditionalFormatting sqref="B405:N405">
    <cfRule type="cellIs" dxfId="7793" priority="744" operator="lessThan">
      <formula>0</formula>
    </cfRule>
  </conditionalFormatting>
  <conditionalFormatting sqref="B405:N405">
    <cfRule type="cellIs" dxfId="7792" priority="743" operator="lessThan">
      <formula>0</formula>
    </cfRule>
  </conditionalFormatting>
  <conditionalFormatting sqref="B405:N405">
    <cfRule type="cellIs" dxfId="7791" priority="742" operator="lessThan">
      <formula>0</formula>
    </cfRule>
  </conditionalFormatting>
  <conditionalFormatting sqref="B405:N405">
    <cfRule type="cellIs" dxfId="7790" priority="741" operator="lessThan">
      <formula>0</formula>
    </cfRule>
  </conditionalFormatting>
  <conditionalFormatting sqref="B405:N405">
    <cfRule type="cellIs" dxfId="7789" priority="740" operator="lessThan">
      <formula>0</formula>
    </cfRule>
  </conditionalFormatting>
  <conditionalFormatting sqref="B405:N405">
    <cfRule type="cellIs" dxfId="7788" priority="739" operator="lessThan">
      <formula>0</formula>
    </cfRule>
  </conditionalFormatting>
  <conditionalFormatting sqref="B405:N405">
    <cfRule type="cellIs" dxfId="7787" priority="738" operator="lessThan">
      <formula>0</formula>
    </cfRule>
  </conditionalFormatting>
  <conditionalFormatting sqref="B405:N405">
    <cfRule type="cellIs" dxfId="7786" priority="737" operator="lessThan">
      <formula>0</formula>
    </cfRule>
  </conditionalFormatting>
  <conditionalFormatting sqref="N408">
    <cfRule type="cellIs" dxfId="7785" priority="736" operator="lessThan">
      <formula>0</formula>
    </cfRule>
  </conditionalFormatting>
  <conditionalFormatting sqref="N409">
    <cfRule type="cellIs" dxfId="7784" priority="735" operator="lessThan">
      <formula>0</formula>
    </cfRule>
  </conditionalFormatting>
  <conditionalFormatting sqref="N409">
    <cfRule type="cellIs" dxfId="7783" priority="734" operator="lessThan">
      <formula>0</formula>
    </cfRule>
  </conditionalFormatting>
  <conditionalFormatting sqref="C415:M415">
    <cfRule type="cellIs" dxfId="7782" priority="733" operator="lessThan">
      <formula>0</formula>
    </cfRule>
  </conditionalFormatting>
  <conditionalFormatting sqref="C415:M415">
    <cfRule type="cellIs" dxfId="7781" priority="732" operator="lessThan">
      <formula>0</formula>
    </cfRule>
  </conditionalFormatting>
  <conditionalFormatting sqref="H415">
    <cfRule type="cellIs" dxfId="7780" priority="731" operator="lessThan">
      <formula>0</formula>
    </cfRule>
  </conditionalFormatting>
  <conditionalFormatting sqref="B415">
    <cfRule type="cellIs" dxfId="7779" priority="730" operator="lessThan">
      <formula>0</formula>
    </cfRule>
  </conditionalFormatting>
  <conditionalFormatting sqref="B415">
    <cfRule type="cellIs" dxfId="7778" priority="729" operator="lessThan">
      <formula>0</formula>
    </cfRule>
  </conditionalFormatting>
  <conditionalFormatting sqref="B411:N411">
    <cfRule type="cellIs" dxfId="7777" priority="728" operator="lessThan">
      <formula>0</formula>
    </cfRule>
  </conditionalFormatting>
  <conditionalFormatting sqref="B411:N411">
    <cfRule type="cellIs" dxfId="7776" priority="727" operator="lessThan">
      <formula>0</formula>
    </cfRule>
  </conditionalFormatting>
  <conditionalFormatting sqref="B411:N411">
    <cfRule type="cellIs" dxfId="7775" priority="726" operator="lessThan">
      <formula>0</formula>
    </cfRule>
  </conditionalFormatting>
  <conditionalFormatting sqref="B411:N411">
    <cfRule type="cellIs" dxfId="7774" priority="725" operator="lessThan">
      <formula>0</formula>
    </cfRule>
  </conditionalFormatting>
  <conditionalFormatting sqref="B411:N411">
    <cfRule type="cellIs" dxfId="7773" priority="724" operator="lessThan">
      <formula>0</formula>
    </cfRule>
  </conditionalFormatting>
  <conditionalFormatting sqref="B411:N411">
    <cfRule type="cellIs" dxfId="7772" priority="723" operator="lessThan">
      <formula>0</formula>
    </cfRule>
  </conditionalFormatting>
  <conditionalFormatting sqref="B411:N411">
    <cfRule type="cellIs" dxfId="7771" priority="722" operator="lessThan">
      <formula>0</formula>
    </cfRule>
  </conditionalFormatting>
  <conditionalFormatting sqref="B411:N411">
    <cfRule type="cellIs" dxfId="7770" priority="721" operator="lessThan">
      <formula>0</formula>
    </cfRule>
  </conditionalFormatting>
  <conditionalFormatting sqref="N414">
    <cfRule type="cellIs" dxfId="7769" priority="720" operator="lessThan">
      <formula>0</formula>
    </cfRule>
  </conditionalFormatting>
  <conditionalFormatting sqref="N415">
    <cfRule type="cellIs" dxfId="7768" priority="719" operator="lessThan">
      <formula>0</formula>
    </cfRule>
  </conditionalFormatting>
  <conditionalFormatting sqref="N415">
    <cfRule type="cellIs" dxfId="7767" priority="718" operator="lessThan">
      <formula>0</formula>
    </cfRule>
  </conditionalFormatting>
  <conditionalFormatting sqref="C421:M421">
    <cfRule type="cellIs" dxfId="7766" priority="717" operator="lessThan">
      <formula>0</formula>
    </cfRule>
  </conditionalFormatting>
  <conditionalFormatting sqref="C421:M421">
    <cfRule type="cellIs" dxfId="7765" priority="716" operator="lessThan">
      <formula>0</formula>
    </cfRule>
  </conditionalFormatting>
  <conditionalFormatting sqref="H421">
    <cfRule type="cellIs" dxfId="7764" priority="715" operator="lessThan">
      <formula>0</formula>
    </cfRule>
  </conditionalFormatting>
  <conditionalFormatting sqref="B421">
    <cfRule type="cellIs" dxfId="7763" priority="714" operator="lessThan">
      <formula>0</formula>
    </cfRule>
  </conditionalFormatting>
  <conditionalFormatting sqref="B421">
    <cfRule type="cellIs" dxfId="7762" priority="713" operator="lessThan">
      <formula>0</formula>
    </cfRule>
  </conditionalFormatting>
  <conditionalFormatting sqref="B417:N417">
    <cfRule type="cellIs" dxfId="7761" priority="712" operator="lessThan">
      <formula>0</formula>
    </cfRule>
  </conditionalFormatting>
  <conditionalFormatting sqref="B417:N417">
    <cfRule type="cellIs" dxfId="7760" priority="711" operator="lessThan">
      <formula>0</formula>
    </cfRule>
  </conditionalFormatting>
  <conditionalFormatting sqref="B417:N417">
    <cfRule type="cellIs" dxfId="7759" priority="710" operator="lessThan">
      <formula>0</formula>
    </cfRule>
  </conditionalFormatting>
  <conditionalFormatting sqref="B417:N417">
    <cfRule type="cellIs" dxfId="7758" priority="709" operator="lessThan">
      <formula>0</formula>
    </cfRule>
  </conditionalFormatting>
  <conditionalFormatting sqref="B417:N417">
    <cfRule type="cellIs" dxfId="7757" priority="708" operator="lessThan">
      <formula>0</formula>
    </cfRule>
  </conditionalFormatting>
  <conditionalFormatting sqref="B417:N417">
    <cfRule type="cellIs" dxfId="7756" priority="707" operator="lessThan">
      <formula>0</formula>
    </cfRule>
  </conditionalFormatting>
  <conditionalFormatting sqref="B417:N417">
    <cfRule type="cellIs" dxfId="7755" priority="706" operator="lessThan">
      <formula>0</formula>
    </cfRule>
  </conditionalFormatting>
  <conditionalFormatting sqref="B417:N417">
    <cfRule type="cellIs" dxfId="7754" priority="705" operator="lessThan">
      <formula>0</formula>
    </cfRule>
  </conditionalFormatting>
  <conditionalFormatting sqref="N420">
    <cfRule type="cellIs" dxfId="7753" priority="704" operator="lessThan">
      <formula>0</formula>
    </cfRule>
  </conditionalFormatting>
  <conditionalFormatting sqref="N421">
    <cfRule type="cellIs" dxfId="7752" priority="703" operator="lessThan">
      <formula>0</formula>
    </cfRule>
  </conditionalFormatting>
  <conditionalFormatting sqref="N421">
    <cfRule type="cellIs" dxfId="7751" priority="702" operator="lessThan">
      <formula>0</formula>
    </cfRule>
  </conditionalFormatting>
  <conditionalFormatting sqref="C427:M427">
    <cfRule type="cellIs" dxfId="7750" priority="701" operator="lessThan">
      <formula>0</formula>
    </cfRule>
  </conditionalFormatting>
  <conditionalFormatting sqref="C427:M427">
    <cfRule type="cellIs" dxfId="7749" priority="700" operator="lessThan">
      <formula>0</formula>
    </cfRule>
  </conditionalFormatting>
  <conditionalFormatting sqref="H427">
    <cfRule type="cellIs" dxfId="7748" priority="699" operator="lessThan">
      <formula>0</formula>
    </cfRule>
  </conditionalFormatting>
  <conditionalFormatting sqref="B427">
    <cfRule type="cellIs" dxfId="7747" priority="698" operator="lessThan">
      <formula>0</formula>
    </cfRule>
  </conditionalFormatting>
  <conditionalFormatting sqref="B427">
    <cfRule type="cellIs" dxfId="7746" priority="697" operator="lessThan">
      <formula>0</formula>
    </cfRule>
  </conditionalFormatting>
  <conditionalFormatting sqref="B423:N423">
    <cfRule type="cellIs" dxfId="7745" priority="696" operator="lessThan">
      <formula>0</formula>
    </cfRule>
  </conditionalFormatting>
  <conditionalFormatting sqref="B423:N423">
    <cfRule type="cellIs" dxfId="7744" priority="695" operator="lessThan">
      <formula>0</formula>
    </cfRule>
  </conditionalFormatting>
  <conditionalFormatting sqref="B423:N423">
    <cfRule type="cellIs" dxfId="7743" priority="694" operator="lessThan">
      <formula>0</formula>
    </cfRule>
  </conditionalFormatting>
  <conditionalFormatting sqref="B423:N423">
    <cfRule type="cellIs" dxfId="7742" priority="693" operator="lessThan">
      <formula>0</formula>
    </cfRule>
  </conditionalFormatting>
  <conditionalFormatting sqref="B423:N423">
    <cfRule type="cellIs" dxfId="7741" priority="692" operator="lessThan">
      <formula>0</formula>
    </cfRule>
  </conditionalFormatting>
  <conditionalFormatting sqref="B423:N423">
    <cfRule type="cellIs" dxfId="7740" priority="691" operator="lessThan">
      <formula>0</formula>
    </cfRule>
  </conditionalFormatting>
  <conditionalFormatting sqref="B423:N423">
    <cfRule type="cellIs" dxfId="7739" priority="690" operator="lessThan">
      <formula>0</formula>
    </cfRule>
  </conditionalFormatting>
  <conditionalFormatting sqref="B423:N423">
    <cfRule type="cellIs" dxfId="7738" priority="689" operator="lessThan">
      <formula>0</formula>
    </cfRule>
  </conditionalFormatting>
  <conditionalFormatting sqref="N426">
    <cfRule type="cellIs" dxfId="7737" priority="688" operator="lessThan">
      <formula>0</formula>
    </cfRule>
  </conditionalFormatting>
  <conditionalFormatting sqref="C537:N537">
    <cfRule type="cellIs" dxfId="7736" priority="408" operator="lessThan">
      <formula>0</formula>
    </cfRule>
  </conditionalFormatting>
  <conditionalFormatting sqref="C568:N568">
    <cfRule type="cellIs" dxfId="7735" priority="405" operator="lessThan">
      <formula>0</formula>
    </cfRule>
  </conditionalFormatting>
  <conditionalFormatting sqref="I552:N552">
    <cfRule type="cellIs" dxfId="7734" priority="402" operator="lessThan">
      <formula>0</formula>
    </cfRule>
  </conditionalFormatting>
  <conditionalFormatting sqref="I560:N560">
    <cfRule type="cellIs" dxfId="7733" priority="399" operator="lessThan">
      <formula>0</formula>
    </cfRule>
  </conditionalFormatting>
  <conditionalFormatting sqref="B429:N429">
    <cfRule type="cellIs" dxfId="7732" priority="676" operator="lessThan">
      <formula>0</formula>
    </cfRule>
  </conditionalFormatting>
  <conditionalFormatting sqref="B429:N429">
    <cfRule type="cellIs" dxfId="7731" priority="675" operator="lessThan">
      <formula>0</formula>
    </cfRule>
  </conditionalFormatting>
  <conditionalFormatting sqref="B429:N429">
    <cfRule type="cellIs" dxfId="7730" priority="674" operator="lessThan">
      <formula>0</formula>
    </cfRule>
  </conditionalFormatting>
  <conditionalFormatting sqref="B429:N429">
    <cfRule type="cellIs" dxfId="7729" priority="673" operator="lessThan">
      <formula>0</formula>
    </cfRule>
  </conditionalFormatting>
  <conditionalFormatting sqref="N432">
    <cfRule type="cellIs" dxfId="7728" priority="672" operator="lessThan">
      <formula>0</formula>
    </cfRule>
  </conditionalFormatting>
  <conditionalFormatting sqref="C439:M439">
    <cfRule type="cellIs" dxfId="7727" priority="671" operator="lessThan">
      <formula>0</formula>
    </cfRule>
  </conditionalFormatting>
  <conditionalFormatting sqref="C439:M439">
    <cfRule type="cellIs" dxfId="7726" priority="670" operator="lessThan">
      <formula>0</formula>
    </cfRule>
  </conditionalFormatting>
  <conditionalFormatting sqref="H439">
    <cfRule type="cellIs" dxfId="7725" priority="669" operator="lessThan">
      <formula>0</formula>
    </cfRule>
  </conditionalFormatting>
  <conditionalFormatting sqref="B439">
    <cfRule type="cellIs" dxfId="7724" priority="668" operator="lessThan">
      <formula>0</formula>
    </cfRule>
  </conditionalFormatting>
  <conditionalFormatting sqref="B439">
    <cfRule type="cellIs" dxfId="7723" priority="667" operator="lessThan">
      <formula>0</formula>
    </cfRule>
  </conditionalFormatting>
  <conditionalFormatting sqref="B435:N435">
    <cfRule type="cellIs" dxfId="7722" priority="666" operator="lessThan">
      <formula>0</formula>
    </cfRule>
  </conditionalFormatting>
  <conditionalFormatting sqref="B435:N435">
    <cfRule type="cellIs" dxfId="7721" priority="665" operator="lessThan">
      <formula>0</formula>
    </cfRule>
  </conditionalFormatting>
  <conditionalFormatting sqref="C641:N645">
    <cfRule type="cellIs" dxfId="7720" priority="384" operator="lessThan">
      <formula>0</formula>
    </cfRule>
  </conditionalFormatting>
  <conditionalFormatting sqref="C597:N597">
    <cfRule type="cellIs" dxfId="7719" priority="383" operator="lessThan">
      <formula>0</formula>
    </cfRule>
  </conditionalFormatting>
  <conditionalFormatting sqref="C603:N603">
    <cfRule type="cellIs" dxfId="7718" priority="380" operator="lessThan">
      <formula>0</formula>
    </cfRule>
  </conditionalFormatting>
  <conditionalFormatting sqref="C603:N603">
    <cfRule type="cellIs" dxfId="7717" priority="379" operator="lessThan">
      <formula>0</formula>
    </cfRule>
  </conditionalFormatting>
  <conditionalFormatting sqref="C603:N603">
    <cfRule type="cellIs" dxfId="7716" priority="378" operator="lessThan">
      <formula>0</formula>
    </cfRule>
  </conditionalFormatting>
  <conditionalFormatting sqref="H445">
    <cfRule type="cellIs" dxfId="7715" priority="653" operator="lessThan">
      <formula>0</formula>
    </cfRule>
  </conditionalFormatting>
  <conditionalFormatting sqref="B445">
    <cfRule type="cellIs" dxfId="7714" priority="652" operator="lessThan">
      <formula>0</formula>
    </cfRule>
  </conditionalFormatting>
  <conditionalFormatting sqref="B445">
    <cfRule type="cellIs" dxfId="7713" priority="651" operator="lessThan">
      <formula>0</formula>
    </cfRule>
  </conditionalFormatting>
  <conditionalFormatting sqref="B441:N441">
    <cfRule type="cellIs" dxfId="7712" priority="650" operator="lessThan">
      <formula>0</formula>
    </cfRule>
  </conditionalFormatting>
  <conditionalFormatting sqref="B441:N441">
    <cfRule type="cellIs" dxfId="7711" priority="649" operator="lessThan">
      <formula>0</formula>
    </cfRule>
  </conditionalFormatting>
  <conditionalFormatting sqref="B441:N441">
    <cfRule type="cellIs" dxfId="7710" priority="648" operator="lessThan">
      <formula>0</formula>
    </cfRule>
  </conditionalFormatting>
  <conditionalFormatting sqref="B441:N441">
    <cfRule type="cellIs" dxfId="7709" priority="647" operator="lessThan">
      <formula>0</formula>
    </cfRule>
  </conditionalFormatting>
  <conditionalFormatting sqref="B441:N441">
    <cfRule type="cellIs" dxfId="7708" priority="646" operator="lessThan">
      <formula>0</formula>
    </cfRule>
  </conditionalFormatting>
  <conditionalFormatting sqref="B441:N441">
    <cfRule type="cellIs" dxfId="7707" priority="645" operator="lessThan">
      <formula>0</formula>
    </cfRule>
  </conditionalFormatting>
  <conditionalFormatting sqref="B441:N441">
    <cfRule type="cellIs" dxfId="7706" priority="644" operator="lessThan">
      <formula>0</formula>
    </cfRule>
  </conditionalFormatting>
  <conditionalFormatting sqref="B441:N441">
    <cfRule type="cellIs" dxfId="7705" priority="643" operator="lessThan">
      <formula>0</formula>
    </cfRule>
  </conditionalFormatting>
  <conditionalFormatting sqref="N444">
    <cfRule type="cellIs" dxfId="7704" priority="642" operator="lessThan">
      <formula>0</formula>
    </cfRule>
  </conditionalFormatting>
  <conditionalFormatting sqref="N445">
    <cfRule type="cellIs" dxfId="7703" priority="641" operator="lessThan">
      <formula>0</formula>
    </cfRule>
  </conditionalFormatting>
  <conditionalFormatting sqref="N445">
    <cfRule type="cellIs" dxfId="7702" priority="640" operator="lessThan">
      <formula>0</formula>
    </cfRule>
  </conditionalFormatting>
  <conditionalFormatting sqref="C452:M452">
    <cfRule type="cellIs" dxfId="7701" priority="639" operator="lessThan">
      <formula>0</formula>
    </cfRule>
  </conditionalFormatting>
  <conditionalFormatting sqref="C452:M452">
    <cfRule type="cellIs" dxfId="7700" priority="638" operator="lessThan">
      <formula>0</formula>
    </cfRule>
  </conditionalFormatting>
  <conditionalFormatting sqref="H452">
    <cfRule type="cellIs" dxfId="7699" priority="637" operator="lessThan">
      <formula>0</formula>
    </cfRule>
  </conditionalFormatting>
  <conditionalFormatting sqref="B452">
    <cfRule type="cellIs" dxfId="7698" priority="636" operator="lessThan">
      <formula>0</formula>
    </cfRule>
  </conditionalFormatting>
  <conditionalFormatting sqref="B452">
    <cfRule type="cellIs" dxfId="7697" priority="635" operator="lessThan">
      <formula>0</formula>
    </cfRule>
  </conditionalFormatting>
  <conditionalFormatting sqref="B448:N448">
    <cfRule type="cellIs" dxfId="7696" priority="634" operator="lessThan">
      <formula>0</formula>
    </cfRule>
  </conditionalFormatting>
  <conditionalFormatting sqref="B448:N448">
    <cfRule type="cellIs" dxfId="7695" priority="633" operator="lessThan">
      <formula>0</formula>
    </cfRule>
  </conditionalFormatting>
  <conditionalFormatting sqref="B448:N448">
    <cfRule type="cellIs" dxfId="7694" priority="632" operator="lessThan">
      <formula>0</formula>
    </cfRule>
  </conditionalFormatting>
  <conditionalFormatting sqref="B448:N448">
    <cfRule type="cellIs" dxfId="7693" priority="631" operator="lessThan">
      <formula>0</formula>
    </cfRule>
  </conditionalFormatting>
  <conditionalFormatting sqref="B448:N448">
    <cfRule type="cellIs" dxfId="7692" priority="630" operator="lessThan">
      <formula>0</formula>
    </cfRule>
  </conditionalFormatting>
  <conditionalFormatting sqref="B448:N448">
    <cfRule type="cellIs" dxfId="7691" priority="629" operator="lessThan">
      <formula>0</formula>
    </cfRule>
  </conditionalFormatting>
  <conditionalFormatting sqref="B448:N448">
    <cfRule type="cellIs" dxfId="7690" priority="628" operator="lessThan">
      <formula>0</formula>
    </cfRule>
  </conditionalFormatting>
  <conditionalFormatting sqref="B448:N448">
    <cfRule type="cellIs" dxfId="7689" priority="627" operator="lessThan">
      <formula>0</formula>
    </cfRule>
  </conditionalFormatting>
  <conditionalFormatting sqref="N451">
    <cfRule type="cellIs" dxfId="7688" priority="626" operator="lessThan">
      <formula>0</formula>
    </cfRule>
  </conditionalFormatting>
  <conditionalFormatting sqref="N452">
    <cfRule type="cellIs" dxfId="7687" priority="625" operator="lessThan">
      <formula>0</formula>
    </cfRule>
  </conditionalFormatting>
  <conditionalFormatting sqref="N452">
    <cfRule type="cellIs" dxfId="7686" priority="624" operator="lessThan">
      <formula>0</formula>
    </cfRule>
  </conditionalFormatting>
  <conditionalFormatting sqref="C458:M458">
    <cfRule type="cellIs" dxfId="7685" priority="623" operator="lessThan">
      <formula>0</formula>
    </cfRule>
  </conditionalFormatting>
  <conditionalFormatting sqref="C458:M458">
    <cfRule type="cellIs" dxfId="7684" priority="622" operator="lessThan">
      <formula>0</formula>
    </cfRule>
  </conditionalFormatting>
  <conditionalFormatting sqref="H458">
    <cfRule type="cellIs" dxfId="7683" priority="621" operator="lessThan">
      <formula>0</formula>
    </cfRule>
  </conditionalFormatting>
  <conditionalFormatting sqref="B458">
    <cfRule type="cellIs" dxfId="7682" priority="620" operator="lessThan">
      <formula>0</formula>
    </cfRule>
  </conditionalFormatting>
  <conditionalFormatting sqref="B458">
    <cfRule type="cellIs" dxfId="7681" priority="619" operator="lessThan">
      <formula>0</formula>
    </cfRule>
  </conditionalFormatting>
  <conditionalFormatting sqref="Q505">
    <cfRule type="cellIs" dxfId="7680" priority="341" operator="lessThan">
      <formula>0</formula>
    </cfRule>
  </conditionalFormatting>
  <conditionalFormatting sqref="P505">
    <cfRule type="cellIs" dxfId="7679" priority="340" operator="lessThan">
      <formula>0</formula>
    </cfRule>
  </conditionalFormatting>
  <conditionalFormatting sqref="Q513">
    <cfRule type="cellIs" dxfId="7678" priority="338" operator="lessThan">
      <formula>0</formula>
    </cfRule>
  </conditionalFormatting>
  <conditionalFormatting sqref="P513">
    <cfRule type="cellIs" dxfId="7677" priority="337" operator="lessThan">
      <formula>0</formula>
    </cfRule>
  </conditionalFormatting>
  <conditionalFormatting sqref="Q522">
    <cfRule type="cellIs" dxfId="7676" priority="335" operator="lessThan">
      <formula>0</formula>
    </cfRule>
  </conditionalFormatting>
  <conditionalFormatting sqref="P522">
    <cfRule type="cellIs" dxfId="7675" priority="334" operator="lessThan">
      <formula>0</formula>
    </cfRule>
  </conditionalFormatting>
  <conditionalFormatting sqref="Q530">
    <cfRule type="cellIs" dxfId="7674" priority="332" operator="lessThan">
      <formula>0</formula>
    </cfRule>
  </conditionalFormatting>
  <conditionalFormatting sqref="C461:C464">
    <cfRule type="expression" dxfId="7673" priority="606">
      <formula>C461/B461&gt;1</formula>
    </cfRule>
    <cfRule type="expression" dxfId="7672" priority="607">
      <formula>C461/B461&lt;1</formula>
    </cfRule>
  </conditionalFormatting>
  <conditionalFormatting sqref="Q538">
    <cfRule type="cellIs" dxfId="7671" priority="329" operator="lessThan">
      <formula>0</formula>
    </cfRule>
  </conditionalFormatting>
  <conditionalFormatting sqref="D461:N464">
    <cfRule type="expression" dxfId="7670" priority="603">
      <formula>D461/C461&gt;1</formula>
    </cfRule>
    <cfRule type="expression" dxfId="7669" priority="604">
      <formula>D461/C461&lt;1</formula>
    </cfRule>
  </conditionalFormatting>
  <conditionalFormatting sqref="Q553">
    <cfRule type="cellIs" dxfId="7668" priority="326" operator="lessThan">
      <formula>0</formula>
    </cfRule>
  </conditionalFormatting>
  <conditionalFormatting sqref="B461:B464 B552:N552 B560:N560 B575:N575 B589:N589">
    <cfRule type="expression" dxfId="7667" priority="600">
      <formula>B461/#REF!&gt;1</formula>
    </cfRule>
    <cfRule type="expression" dxfId="7666" priority="601">
      <formula>B461/#REF!&lt;1</formula>
    </cfRule>
  </conditionalFormatting>
  <conditionalFormatting sqref="Q561">
    <cfRule type="cellIs" dxfId="7665" priority="323" operator="lessThan">
      <formula>0</formula>
    </cfRule>
  </conditionalFormatting>
  <conditionalFormatting sqref="B512">
    <cfRule type="expression" dxfId="7664" priority="597">
      <formula>B512/#REF!&gt;1</formula>
    </cfRule>
    <cfRule type="expression" dxfId="7663" priority="598">
      <formula>B512/#REF!&lt;1</formula>
    </cfRule>
  </conditionalFormatting>
  <conditionalFormatting sqref="Q590">
    <cfRule type="cellIs" dxfId="7662" priority="320" operator="lessThan">
      <formula>0</formula>
    </cfRule>
  </conditionalFormatting>
  <conditionalFormatting sqref="C512">
    <cfRule type="expression" dxfId="7661" priority="594">
      <formula>C512/B512&gt;1</formula>
    </cfRule>
    <cfRule type="expression" dxfId="7660" priority="595">
      <formula>C512/B512&lt;1</formula>
    </cfRule>
  </conditionalFormatting>
  <conditionalFormatting sqref="D512">
    <cfRule type="cellIs" dxfId="7659" priority="593" operator="lessThan">
      <formula>0</formula>
    </cfRule>
  </conditionalFormatting>
  <conditionalFormatting sqref="D512">
    <cfRule type="expression" dxfId="7658" priority="591">
      <formula>D512/C512&gt;1</formula>
    </cfRule>
    <cfRule type="expression" dxfId="7657" priority="592">
      <formula>D512/C512&lt;1</formula>
    </cfRule>
  </conditionalFormatting>
  <conditionalFormatting sqref="E512">
    <cfRule type="cellIs" dxfId="7656" priority="590" operator="lessThan">
      <formula>0</formula>
    </cfRule>
  </conditionalFormatting>
  <conditionalFormatting sqref="E512">
    <cfRule type="expression" dxfId="7655" priority="588">
      <formula>E512/D512&gt;1</formula>
    </cfRule>
    <cfRule type="expression" dxfId="7654" priority="589">
      <formula>E512/D512&lt;1</formula>
    </cfRule>
  </conditionalFormatting>
  <conditionalFormatting sqref="F512">
    <cfRule type="cellIs" dxfId="7653" priority="587" operator="lessThan">
      <formula>0</formula>
    </cfRule>
  </conditionalFormatting>
  <conditionalFormatting sqref="F512">
    <cfRule type="expression" dxfId="7652" priority="585">
      <formula>F512/E512&gt;1</formula>
    </cfRule>
    <cfRule type="expression" dxfId="7651" priority="586">
      <formula>F512/E512&lt;1</formula>
    </cfRule>
  </conditionalFormatting>
  <conditionalFormatting sqref="G512">
    <cfRule type="cellIs" dxfId="7650" priority="584" operator="lessThan">
      <formula>0</formula>
    </cfRule>
  </conditionalFormatting>
  <conditionalFormatting sqref="G512">
    <cfRule type="expression" dxfId="7649" priority="582">
      <formula>G512/F512&gt;1</formula>
    </cfRule>
    <cfRule type="expression" dxfId="7648" priority="583">
      <formula>G512/F512&lt;1</formula>
    </cfRule>
  </conditionalFormatting>
  <conditionalFormatting sqref="H512">
    <cfRule type="cellIs" dxfId="7647" priority="581" operator="lessThan">
      <formula>0</formula>
    </cfRule>
  </conditionalFormatting>
  <conditionalFormatting sqref="H512">
    <cfRule type="expression" dxfId="7646" priority="579">
      <formula>H512/G512&gt;1</formula>
    </cfRule>
    <cfRule type="expression" dxfId="7645" priority="580">
      <formula>H512/G512&lt;1</formula>
    </cfRule>
  </conditionalFormatting>
  <conditionalFormatting sqref="I512:N512">
    <cfRule type="cellIs" dxfId="7644" priority="578" operator="lessThan">
      <formula>0</formula>
    </cfRule>
  </conditionalFormatting>
  <conditionalFormatting sqref="I512:N512">
    <cfRule type="expression" dxfId="7643" priority="576">
      <formula>I512/H512&gt;1</formula>
    </cfRule>
    <cfRule type="expression" dxfId="7642" priority="577">
      <formula>I512/H512&lt;1</formula>
    </cfRule>
  </conditionalFormatting>
  <conditionalFormatting sqref="B552">
    <cfRule type="cellIs" dxfId="7641" priority="575" operator="lessThan">
      <formula>0</formula>
    </cfRule>
  </conditionalFormatting>
  <conditionalFormatting sqref="B552">
    <cfRule type="expression" dxfId="7640" priority="573">
      <formula>B552/#REF!&gt;1</formula>
    </cfRule>
    <cfRule type="expression" dxfId="7639" priority="574">
      <formula>B552/#REF!&lt;1</formula>
    </cfRule>
  </conditionalFormatting>
  <conditionalFormatting sqref="C552">
    <cfRule type="cellIs" dxfId="7638" priority="572" operator="lessThan">
      <formula>0</formula>
    </cfRule>
  </conditionalFormatting>
  <conditionalFormatting sqref="C552">
    <cfRule type="expression" dxfId="7637" priority="570">
      <formula>C552/B552&gt;1</formula>
    </cfRule>
    <cfRule type="expression" dxfId="7636" priority="571">
      <formula>C552/B552&lt;1</formula>
    </cfRule>
  </conditionalFormatting>
  <conditionalFormatting sqref="D552">
    <cfRule type="cellIs" dxfId="7635" priority="569" operator="lessThan">
      <formula>0</formula>
    </cfRule>
  </conditionalFormatting>
  <conditionalFormatting sqref="D552">
    <cfRule type="expression" dxfId="7634" priority="567">
      <formula>D552/C552&gt;1</formula>
    </cfRule>
    <cfRule type="expression" dxfId="7633" priority="568">
      <formula>D552/C552&lt;1</formula>
    </cfRule>
  </conditionalFormatting>
  <conditionalFormatting sqref="E552">
    <cfRule type="cellIs" dxfId="7632" priority="566" operator="lessThan">
      <formula>0</formula>
    </cfRule>
  </conditionalFormatting>
  <conditionalFormatting sqref="E552">
    <cfRule type="expression" dxfId="7631" priority="564">
      <formula>E552/D552&gt;1</formula>
    </cfRule>
    <cfRule type="expression" dxfId="7630" priority="565">
      <formula>E552/D552&lt;1</formula>
    </cfRule>
  </conditionalFormatting>
  <conditionalFormatting sqref="F552">
    <cfRule type="cellIs" dxfId="7629" priority="563" operator="lessThan">
      <formula>0</formula>
    </cfRule>
  </conditionalFormatting>
  <conditionalFormatting sqref="F552">
    <cfRule type="expression" dxfId="7628" priority="561">
      <formula>F552/E552&gt;1</formula>
    </cfRule>
    <cfRule type="expression" dxfId="7627" priority="562">
      <formula>F552/E552&lt;1</formula>
    </cfRule>
  </conditionalFormatting>
  <conditionalFormatting sqref="G552">
    <cfRule type="cellIs" dxfId="7626" priority="560" operator="lessThan">
      <formula>0</formula>
    </cfRule>
  </conditionalFormatting>
  <conditionalFormatting sqref="G552">
    <cfRule type="expression" dxfId="7625" priority="558">
      <formula>G552/F552&gt;1</formula>
    </cfRule>
    <cfRule type="expression" dxfId="7624" priority="559">
      <formula>G552/F552&lt;1</formula>
    </cfRule>
  </conditionalFormatting>
  <conditionalFormatting sqref="H552">
    <cfRule type="cellIs" dxfId="7623" priority="557" operator="lessThan">
      <formula>0</formula>
    </cfRule>
  </conditionalFormatting>
  <conditionalFormatting sqref="H552">
    <cfRule type="expression" dxfId="7622" priority="555">
      <formula>H552/G552&gt;1</formula>
    </cfRule>
    <cfRule type="expression" dxfId="7621" priority="556">
      <formula>H552/G552&lt;1</formula>
    </cfRule>
  </conditionalFormatting>
  <conditionalFormatting sqref="B560">
    <cfRule type="cellIs" dxfId="7620" priority="554" operator="lessThan">
      <formula>0</formula>
    </cfRule>
  </conditionalFormatting>
  <conditionalFormatting sqref="B560">
    <cfRule type="expression" dxfId="7619" priority="552">
      <formula>B560/#REF!&gt;1</formula>
    </cfRule>
    <cfRule type="expression" dxfId="7618" priority="553">
      <formula>B560/#REF!&lt;1</formula>
    </cfRule>
  </conditionalFormatting>
  <conditionalFormatting sqref="C560">
    <cfRule type="cellIs" dxfId="7617" priority="551" operator="lessThan">
      <formula>0</formula>
    </cfRule>
  </conditionalFormatting>
  <conditionalFormatting sqref="C560">
    <cfRule type="expression" dxfId="7616" priority="549">
      <formula>C560/B560&gt;1</formula>
    </cfRule>
    <cfRule type="expression" dxfId="7615" priority="550">
      <formula>C560/B560&lt;1</formula>
    </cfRule>
  </conditionalFormatting>
  <conditionalFormatting sqref="D560">
    <cfRule type="cellIs" dxfId="7614" priority="548" operator="lessThan">
      <formula>0</formula>
    </cfRule>
  </conditionalFormatting>
  <conditionalFormatting sqref="D560">
    <cfRule type="expression" dxfId="7613" priority="546">
      <formula>D560/C560&gt;1</formula>
    </cfRule>
    <cfRule type="expression" dxfId="7612" priority="547">
      <formula>D560/C560&lt;1</formula>
    </cfRule>
  </conditionalFormatting>
  <conditionalFormatting sqref="E560">
    <cfRule type="cellIs" dxfId="7611" priority="545" operator="lessThan">
      <formula>0</formula>
    </cfRule>
  </conditionalFormatting>
  <conditionalFormatting sqref="E560">
    <cfRule type="expression" dxfId="7610" priority="543">
      <formula>E560/D560&gt;1</formula>
    </cfRule>
    <cfRule type="expression" dxfId="7609" priority="544">
      <formula>E560/D560&lt;1</formula>
    </cfRule>
  </conditionalFormatting>
  <conditionalFormatting sqref="F560">
    <cfRule type="cellIs" dxfId="7608" priority="542" operator="lessThan">
      <formula>0</formula>
    </cfRule>
  </conditionalFormatting>
  <conditionalFormatting sqref="F560">
    <cfRule type="expression" dxfId="7607" priority="540">
      <formula>F560/E560&gt;1</formula>
    </cfRule>
    <cfRule type="expression" dxfId="7606" priority="541">
      <formula>F560/E560&lt;1</formula>
    </cfRule>
  </conditionalFormatting>
  <conditionalFormatting sqref="G560">
    <cfRule type="cellIs" dxfId="7605" priority="539" operator="lessThan">
      <formula>0</formula>
    </cfRule>
  </conditionalFormatting>
  <conditionalFormatting sqref="G560">
    <cfRule type="expression" dxfId="7604" priority="537">
      <formula>G560/F560&gt;1</formula>
    </cfRule>
    <cfRule type="expression" dxfId="7603" priority="538">
      <formula>G560/F560&lt;1</formula>
    </cfRule>
  </conditionalFormatting>
  <conditionalFormatting sqref="H560">
    <cfRule type="cellIs" dxfId="7602" priority="536" operator="lessThan">
      <formula>0</formula>
    </cfRule>
  </conditionalFormatting>
  <conditionalFormatting sqref="H560">
    <cfRule type="expression" dxfId="7601" priority="534">
      <formula>H560/G560&gt;1</formula>
    </cfRule>
    <cfRule type="expression" dxfId="7600" priority="535">
      <formula>H560/G560&lt;1</formula>
    </cfRule>
  </conditionalFormatting>
  <conditionalFormatting sqref="O616:O619">
    <cfRule type="cellIs" dxfId="7599" priority="282" operator="lessThan">
      <formula>0</formula>
    </cfRule>
  </conditionalFormatting>
  <conditionalFormatting sqref="B589">
    <cfRule type="expression" dxfId="7598" priority="531">
      <formula>B589/#REF!&gt;1</formula>
    </cfRule>
    <cfRule type="expression" dxfId="7597" priority="532">
      <formula>B589/#REF!&lt;1</formula>
    </cfRule>
  </conditionalFormatting>
  <conditionalFormatting sqref="C589">
    <cfRule type="cellIs" dxfId="7596" priority="530" operator="lessThan">
      <formula>0</formula>
    </cfRule>
  </conditionalFormatting>
  <conditionalFormatting sqref="C589">
    <cfRule type="expression" dxfId="7595" priority="528">
      <formula>C589/B589&gt;1</formula>
    </cfRule>
    <cfRule type="expression" dxfId="7594" priority="529">
      <formula>C589/B589&lt;1</formula>
    </cfRule>
  </conditionalFormatting>
  <conditionalFormatting sqref="O605:O607">
    <cfRule type="cellIs" dxfId="7593" priority="276" operator="lessThan">
      <formula>0</formula>
    </cfRule>
  </conditionalFormatting>
  <conditionalFormatting sqref="D589">
    <cfRule type="expression" dxfId="7592" priority="525">
      <formula>D589/C589&gt;1</formula>
    </cfRule>
    <cfRule type="expression" dxfId="7591" priority="526">
      <formula>D589/C589&lt;1</formula>
    </cfRule>
  </conditionalFormatting>
  <conditionalFormatting sqref="E589">
    <cfRule type="cellIs" dxfId="7590" priority="524" operator="lessThan">
      <formula>0</formula>
    </cfRule>
  </conditionalFormatting>
  <conditionalFormatting sqref="E589">
    <cfRule type="expression" dxfId="7589" priority="522">
      <formula>E589/D589&gt;1</formula>
    </cfRule>
    <cfRule type="expression" dxfId="7588" priority="523">
      <formula>E589/D589&lt;1</formula>
    </cfRule>
  </conditionalFormatting>
  <conditionalFormatting sqref="F589">
    <cfRule type="cellIs" dxfId="7587" priority="521" operator="lessThan">
      <formula>0</formula>
    </cfRule>
  </conditionalFormatting>
  <conditionalFormatting sqref="F589">
    <cfRule type="expression" dxfId="7586" priority="519">
      <formula>F589/E589&gt;1</formula>
    </cfRule>
    <cfRule type="expression" dxfId="7585" priority="520">
      <formula>F589/E589&lt;1</formula>
    </cfRule>
  </conditionalFormatting>
  <conditionalFormatting sqref="O377">
    <cfRule type="cellIs" dxfId="7584" priority="267" operator="lessThan">
      <formula>0</formula>
    </cfRule>
  </conditionalFormatting>
  <conditionalFormatting sqref="G589">
    <cfRule type="expression" dxfId="7583" priority="516">
      <formula>G589/F589&gt;1</formula>
    </cfRule>
    <cfRule type="expression" dxfId="7582" priority="517">
      <formula>G589/F589&lt;1</formula>
    </cfRule>
  </conditionalFormatting>
  <conditionalFormatting sqref="O366">
    <cfRule type="cellIs" dxfId="7581" priority="264" operator="lessThan">
      <formula>0</formula>
    </cfRule>
  </conditionalFormatting>
  <conditionalFormatting sqref="H589">
    <cfRule type="expression" dxfId="7580" priority="513">
      <formula>H589/G589&gt;1</formula>
    </cfRule>
    <cfRule type="expression" dxfId="7579" priority="514">
      <formula>H589/G589&lt;1</formula>
    </cfRule>
  </conditionalFormatting>
  <conditionalFormatting sqref="N596">
    <cfRule type="cellIs" dxfId="7578" priority="512" operator="lessThan">
      <formula>0</formula>
    </cfRule>
  </conditionalFormatting>
  <conditionalFormatting sqref="O387">
    <cfRule type="cellIs" dxfId="7577" priority="259" operator="lessThan">
      <formula>0</formula>
    </cfRule>
  </conditionalFormatting>
  <conditionalFormatting sqref="O387">
    <cfRule type="cellIs" dxfId="7576" priority="260" operator="lessThan">
      <formula>0</formula>
    </cfRule>
  </conditionalFormatting>
  <conditionalFormatting sqref="O387">
    <cfRule type="cellIs" dxfId="7575" priority="257" operator="lessThan">
      <formula>0</formula>
    </cfRule>
  </conditionalFormatting>
  <conditionalFormatting sqref="O387">
    <cfRule type="cellIs" dxfId="7574" priority="258" operator="lessThan">
      <formula>0</formula>
    </cfRule>
  </conditionalFormatting>
  <conditionalFormatting sqref="N600">
    <cfRule type="cellIs" dxfId="7573" priority="511" operator="lessThan">
      <formula>0</formula>
    </cfRule>
  </conditionalFormatting>
  <conditionalFormatting sqref="N600">
    <cfRule type="cellIs" dxfId="7572" priority="510" operator="lessThan">
      <formula>0</formula>
    </cfRule>
  </conditionalFormatting>
  <conditionalFormatting sqref="P363">
    <cfRule type="cellIs" dxfId="7571" priority="509" operator="lessThan">
      <formula>0</formula>
    </cfRule>
  </conditionalFormatting>
  <conditionalFormatting sqref="P364:P365">
    <cfRule type="cellIs" dxfId="7570" priority="508" operator="lessThan">
      <formula>0</formula>
    </cfRule>
  </conditionalFormatting>
  <conditionalFormatting sqref="P461:P464">
    <cfRule type="cellIs" dxfId="7569" priority="507" operator="lessThan">
      <formula>0</formula>
    </cfRule>
  </conditionalFormatting>
  <conditionalFormatting sqref="P361">
    <cfRule type="cellIs" dxfId="7568" priority="506" operator="lessThan">
      <formula>0</formula>
    </cfRule>
  </conditionalFormatting>
  <conditionalFormatting sqref="P366:P367">
    <cfRule type="cellIs" dxfId="7567" priority="505" operator="lessThan">
      <formula>0</formula>
    </cfRule>
  </conditionalFormatting>
  <conditionalFormatting sqref="P369:P373">
    <cfRule type="cellIs" dxfId="7566" priority="504" operator="lessThan">
      <formula>0</formula>
    </cfRule>
  </conditionalFormatting>
  <conditionalFormatting sqref="P378:P379">
    <cfRule type="cellIs" dxfId="7565" priority="503" operator="lessThan">
      <formula>0</formula>
    </cfRule>
  </conditionalFormatting>
  <conditionalFormatting sqref="P384:P385">
    <cfRule type="cellIs" dxfId="7564" priority="502" operator="lessThan">
      <formula>0</formula>
    </cfRule>
  </conditionalFormatting>
  <conditionalFormatting sqref="P390:P391">
    <cfRule type="cellIs" dxfId="7563" priority="501" operator="lessThan">
      <formula>0</formula>
    </cfRule>
  </conditionalFormatting>
  <conditionalFormatting sqref="P396:P397">
    <cfRule type="cellIs" dxfId="7562" priority="500" operator="lessThan">
      <formula>0</formula>
    </cfRule>
  </conditionalFormatting>
  <conditionalFormatting sqref="P402">
    <cfRule type="cellIs" dxfId="7561" priority="499" operator="lessThan">
      <formula>0</formula>
    </cfRule>
  </conditionalFormatting>
  <conditionalFormatting sqref="P408:P409">
    <cfRule type="cellIs" dxfId="7560" priority="498" operator="lessThan">
      <formula>0</formula>
    </cfRule>
  </conditionalFormatting>
  <conditionalFormatting sqref="P414:P415">
    <cfRule type="cellIs" dxfId="7559" priority="497" operator="lessThan">
      <formula>0</formula>
    </cfRule>
  </conditionalFormatting>
  <conditionalFormatting sqref="P420:P421">
    <cfRule type="cellIs" dxfId="7558" priority="496" operator="lessThan">
      <formula>0</formula>
    </cfRule>
  </conditionalFormatting>
  <conditionalFormatting sqref="P426:P427">
    <cfRule type="cellIs" dxfId="7557" priority="495" operator="lessThan">
      <formula>0</formula>
    </cfRule>
  </conditionalFormatting>
  <conditionalFormatting sqref="P432:P433">
    <cfRule type="cellIs" dxfId="7556" priority="494" operator="lessThan">
      <formula>0</formula>
    </cfRule>
  </conditionalFormatting>
  <conditionalFormatting sqref="P438:P439">
    <cfRule type="cellIs" dxfId="7555" priority="493" operator="lessThan">
      <formula>0</formula>
    </cfRule>
  </conditionalFormatting>
  <conditionalFormatting sqref="P444:P445">
    <cfRule type="cellIs" dxfId="7554" priority="492" operator="lessThan">
      <formula>0</formula>
    </cfRule>
  </conditionalFormatting>
  <conditionalFormatting sqref="P451:P452">
    <cfRule type="cellIs" dxfId="7553" priority="491" operator="lessThan">
      <formula>0</formula>
    </cfRule>
  </conditionalFormatting>
  <conditionalFormatting sqref="P457:P458">
    <cfRule type="cellIs" dxfId="7552" priority="490" operator="lessThan">
      <formula>0</formula>
    </cfRule>
  </conditionalFormatting>
  <conditionalFormatting sqref="P465">
    <cfRule type="cellIs" dxfId="7551" priority="489" operator="lessThan">
      <formula>0</formula>
    </cfRule>
  </conditionalFormatting>
  <conditionalFormatting sqref="P472">
    <cfRule type="cellIs" dxfId="7550" priority="488" operator="lessThan">
      <formula>0</formula>
    </cfRule>
  </conditionalFormatting>
  <conditionalFormatting sqref="P503:P504">
    <cfRule type="cellIs" dxfId="7549" priority="487" operator="lessThan">
      <formula>0</formula>
    </cfRule>
  </conditionalFormatting>
  <conditionalFormatting sqref="P511:P512">
    <cfRule type="cellIs" dxfId="7548" priority="486" operator="lessThan">
      <formula>0</formula>
    </cfRule>
  </conditionalFormatting>
  <conditionalFormatting sqref="P520:P521">
    <cfRule type="cellIs" dxfId="7547" priority="485" operator="lessThan">
      <formula>0</formula>
    </cfRule>
  </conditionalFormatting>
  <conditionalFormatting sqref="P528:P529">
    <cfRule type="cellIs" dxfId="7546" priority="484" operator="lessThan">
      <formula>0</formula>
    </cfRule>
  </conditionalFormatting>
  <conditionalFormatting sqref="P544:P545">
    <cfRule type="cellIs" dxfId="7545" priority="483" operator="lessThan">
      <formula>0</formula>
    </cfRule>
  </conditionalFormatting>
  <conditionalFormatting sqref="P536:P537">
    <cfRule type="cellIs" dxfId="7544" priority="482" operator="lessThan">
      <formula>0</formula>
    </cfRule>
  </conditionalFormatting>
  <conditionalFormatting sqref="P551:P552">
    <cfRule type="cellIs" dxfId="7543" priority="481" operator="lessThan">
      <formula>0</formula>
    </cfRule>
  </conditionalFormatting>
  <conditionalFormatting sqref="P559:P560">
    <cfRule type="cellIs" dxfId="7542" priority="480" operator="lessThan">
      <formula>0</formula>
    </cfRule>
  </conditionalFormatting>
  <conditionalFormatting sqref="P567:P568">
    <cfRule type="cellIs" dxfId="7541" priority="479" operator="lessThan">
      <formula>0</formula>
    </cfRule>
  </conditionalFormatting>
  <conditionalFormatting sqref="P574:P575">
    <cfRule type="cellIs" dxfId="7540" priority="478" operator="lessThan">
      <formula>0</formula>
    </cfRule>
  </conditionalFormatting>
  <conditionalFormatting sqref="P581:P582">
    <cfRule type="cellIs" dxfId="7539" priority="477" operator="lessThan">
      <formula>0</formula>
    </cfRule>
  </conditionalFormatting>
  <conditionalFormatting sqref="P588:P589">
    <cfRule type="cellIs" dxfId="7538" priority="476" operator="lessThan">
      <formula>0</formula>
    </cfRule>
  </conditionalFormatting>
  <conditionalFormatting sqref="P596:P597">
    <cfRule type="cellIs" dxfId="7537" priority="475" operator="lessThan">
      <formula>0</formula>
    </cfRule>
  </conditionalFormatting>
  <conditionalFormatting sqref="P603">
    <cfRule type="cellIs" dxfId="7536" priority="474" operator="lessThan">
      <formula>0</formula>
    </cfRule>
  </conditionalFormatting>
  <conditionalFormatting sqref="P608">
    <cfRule type="cellIs" dxfId="7535" priority="473" operator="lessThan">
      <formula>0</formula>
    </cfRule>
  </conditionalFormatting>
  <conditionalFormatting sqref="O405">
    <cfRule type="cellIs" dxfId="7534" priority="217" operator="lessThan">
      <formula>0</formula>
    </cfRule>
  </conditionalFormatting>
  <conditionalFormatting sqref="P632:P634">
    <cfRule type="cellIs" dxfId="7533" priority="472" operator="lessThan">
      <formula>0</formula>
    </cfRule>
  </conditionalFormatting>
  <conditionalFormatting sqref="I710:N710 P708:Q711">
    <cfRule type="cellIs" dxfId="7532" priority="466" operator="lessThan">
      <formula>0</formula>
    </cfRule>
  </conditionalFormatting>
  <conditionalFormatting sqref="P636:P637 P641:P645">
    <cfRule type="cellIs" dxfId="7531" priority="471" operator="lessThan">
      <formula>0</formula>
    </cfRule>
  </conditionalFormatting>
  <conditionalFormatting sqref="P648">
    <cfRule type="cellIs" dxfId="7530" priority="470" operator="lessThan">
      <formula>0</formula>
    </cfRule>
  </conditionalFormatting>
  <conditionalFormatting sqref="P649">
    <cfRule type="cellIs" dxfId="7529" priority="469" operator="lessThan">
      <formula>0</formula>
    </cfRule>
  </conditionalFormatting>
  <conditionalFormatting sqref="P651">
    <cfRule type="cellIs" dxfId="7528" priority="468" operator="lessThan">
      <formula>0</formula>
    </cfRule>
  </conditionalFormatting>
  <conditionalFormatting sqref="P652">
    <cfRule type="cellIs" dxfId="7527" priority="467" operator="lessThan">
      <formula>0</formula>
    </cfRule>
  </conditionalFormatting>
  <conditionalFormatting sqref="D654:N654 D651:N651 D648:N649 D632:N634">
    <cfRule type="expression" dxfId="7526" priority="439">
      <formula>D632/C632&gt;1</formula>
    </cfRule>
    <cfRule type="expression" dxfId="7525" priority="440">
      <formula>D632/C632&lt;1</formula>
    </cfRule>
  </conditionalFormatting>
  <conditionalFormatting sqref="C507:C510">
    <cfRule type="cellIs" dxfId="7524" priority="465" operator="lessThan">
      <formula>0</formula>
    </cfRule>
  </conditionalFormatting>
  <conditionalFormatting sqref="C507:C510">
    <cfRule type="expression" dxfId="7523" priority="463">
      <formula>C507/B507&gt;1</formula>
    </cfRule>
    <cfRule type="expression" dxfId="7522" priority="464">
      <formula>C507/B507&lt;1</formula>
    </cfRule>
  </conditionalFormatting>
  <conditionalFormatting sqref="D507:N510">
    <cfRule type="cellIs" dxfId="7521" priority="462" operator="lessThan">
      <formula>0</formula>
    </cfRule>
  </conditionalFormatting>
  <conditionalFormatting sqref="D507:N510">
    <cfRule type="expression" dxfId="7520" priority="460">
      <formula>D507/C507&gt;1</formula>
    </cfRule>
    <cfRule type="expression" dxfId="7519" priority="461">
      <formula>D507/C507&lt;1</formula>
    </cfRule>
  </conditionalFormatting>
  <conditionalFormatting sqref="B507:B510">
    <cfRule type="cellIs" dxfId="7518" priority="459" operator="lessThan">
      <formula>0</formula>
    </cfRule>
  </conditionalFormatting>
  <conditionalFormatting sqref="B507:B510">
    <cfRule type="expression" dxfId="7517" priority="457">
      <formula>B507/#REF!&gt;1</formula>
    </cfRule>
    <cfRule type="expression" dxfId="7516" priority="458">
      <formula>B507/#REF!&lt;1</formula>
    </cfRule>
  </conditionalFormatting>
  <conditionalFormatting sqref="J588:N588 J574:N574 J559:N559 J551:N551">
    <cfRule type="cellIs" dxfId="7515" priority="456" operator="lessThan">
      <formula>0</formula>
    </cfRule>
  </conditionalFormatting>
  <conditionalFormatting sqref="C588:I588 C584:C587 C574:I574 C570:C573 C559:I559 C555:C558 C551:I551 C547:C550">
    <cfRule type="cellIs" dxfId="7514" priority="455" operator="lessThan">
      <formula>0</formula>
    </cfRule>
  </conditionalFormatting>
  <conditionalFormatting sqref="C588:M588 C574:M574 C559:M559 C551:M551">
    <cfRule type="cellIs" dxfId="7513" priority="454" operator="lessThan">
      <formula>0</formula>
    </cfRule>
  </conditionalFormatting>
  <conditionalFormatting sqref="C584:C587 C570:C573 C555:C558 C547:C550">
    <cfRule type="expression" dxfId="7512" priority="452">
      <formula>C547/B547&gt;1</formula>
    </cfRule>
    <cfRule type="expression" dxfId="7511" priority="453">
      <formula>C547/B547&lt;1</formula>
    </cfRule>
  </conditionalFormatting>
  <conditionalFormatting sqref="D584:N587 D570:N573 D555:N558 D547:N550">
    <cfRule type="cellIs" dxfId="7510" priority="451" operator="lessThan">
      <formula>0</formula>
    </cfRule>
  </conditionalFormatting>
  <conditionalFormatting sqref="D584:N587 D570:N573 D555:N558 D547:N550">
    <cfRule type="expression" dxfId="7509" priority="449">
      <formula>D547/C547&gt;1</formula>
    </cfRule>
    <cfRule type="expression" dxfId="7508" priority="450">
      <formula>D547/C547&lt;1</formula>
    </cfRule>
  </conditionalFormatting>
  <conditionalFormatting sqref="C588:N588 C574:N574 C559:N559 C551:N551">
    <cfRule type="cellIs" dxfId="7507" priority="448" operator="lessThan">
      <formula>0</formula>
    </cfRule>
  </conditionalFormatting>
  <conditionalFormatting sqref="C588:N588 C574:N574 C559:N559 C551:N551">
    <cfRule type="expression" dxfId="7506" priority="446">
      <formula>C551/B551&gt;1</formula>
    </cfRule>
    <cfRule type="expression" dxfId="7505" priority="447">
      <formula>C551/B551&lt;1</formula>
    </cfRule>
  </conditionalFormatting>
  <conditionalFormatting sqref="B654 B651 B648:B649 B632:B634 B641:B645">
    <cfRule type="cellIs" dxfId="7504" priority="445" operator="lessThan">
      <formula>0</formula>
    </cfRule>
  </conditionalFormatting>
  <conditionalFormatting sqref="C654 C651 C648:C649 C632:C634">
    <cfRule type="cellIs" dxfId="7503" priority="444" operator="lessThan">
      <formula>0</formula>
    </cfRule>
  </conditionalFormatting>
  <conditionalFormatting sqref="C654 C651 C648:C649 C632:C634">
    <cfRule type="expression" dxfId="7502" priority="442">
      <formula>C632/B632&gt;1</formula>
    </cfRule>
    <cfRule type="expression" dxfId="7501" priority="443">
      <formula>C632/B632&lt;1</formula>
    </cfRule>
  </conditionalFormatting>
  <conditionalFormatting sqref="D654:N654 D651:N651 D648:N649 D632:N634">
    <cfRule type="cellIs" dxfId="7500" priority="441" operator="lessThan">
      <formula>0</formula>
    </cfRule>
  </conditionalFormatting>
  <conditionalFormatting sqref="B504:N504 B537 B568 B597">
    <cfRule type="expression" dxfId="7499" priority="1211">
      <formula>B504/#REF!&gt;1</formula>
    </cfRule>
    <cfRule type="expression" dxfId="7498" priority="1212">
      <formula>B504/#REF!&lt;1</formula>
    </cfRule>
  </conditionalFormatting>
  <conditionalFormatting sqref="C465">
    <cfRule type="cellIs" dxfId="7497" priority="438" operator="lessThan">
      <formula>0</formula>
    </cfRule>
  </conditionalFormatting>
  <conditionalFormatting sqref="C465">
    <cfRule type="expression" dxfId="7496" priority="436">
      <formula>C465/B465&gt;1</formula>
    </cfRule>
    <cfRule type="expression" dxfId="7495" priority="437">
      <formula>C465/B465&lt;1</formula>
    </cfRule>
  </conditionalFormatting>
  <conditionalFormatting sqref="D465:N465">
    <cfRule type="cellIs" dxfId="7494" priority="435" operator="lessThan">
      <formula>0</formula>
    </cfRule>
  </conditionalFormatting>
  <conditionalFormatting sqref="D465:N465">
    <cfRule type="expression" dxfId="7493" priority="433">
      <formula>D465/C465&gt;1</formula>
    </cfRule>
    <cfRule type="expression" dxfId="7492" priority="434">
      <formula>D465/C465&lt;1</formula>
    </cfRule>
  </conditionalFormatting>
  <conditionalFormatting sqref="B465">
    <cfRule type="cellIs" dxfId="7491" priority="432" operator="lessThan">
      <formula>0</formula>
    </cfRule>
  </conditionalFormatting>
  <conditionalFormatting sqref="B465">
    <cfRule type="expression" dxfId="7490" priority="430">
      <formula>B465/#REF!&gt;1</formula>
    </cfRule>
    <cfRule type="expression" dxfId="7489" priority="431">
      <formula>B465/#REF!&lt;1</formula>
    </cfRule>
  </conditionalFormatting>
  <conditionalFormatting sqref="C511">
    <cfRule type="cellIs" dxfId="7488" priority="429" operator="lessThan">
      <formula>0</formula>
    </cfRule>
  </conditionalFormatting>
  <conditionalFormatting sqref="D511:N511">
    <cfRule type="cellIs" dxfId="7487" priority="426" operator="lessThan">
      <formula>0</formula>
    </cfRule>
  </conditionalFormatting>
  <conditionalFormatting sqref="C511">
    <cfRule type="expression" dxfId="7486" priority="427">
      <formula>C511/B511&gt;1</formula>
    </cfRule>
    <cfRule type="expression" dxfId="7485" priority="428">
      <formula>C511/B511&lt;1</formula>
    </cfRule>
  </conditionalFormatting>
  <conditionalFormatting sqref="D511:N511">
    <cfRule type="expression" dxfId="7484" priority="424">
      <formula>D511/C511&gt;1</formula>
    </cfRule>
    <cfRule type="expression" dxfId="7483" priority="425">
      <formula>D511/C511&lt;1</formula>
    </cfRule>
  </conditionalFormatting>
  <conditionalFormatting sqref="B511">
    <cfRule type="cellIs" dxfId="7482" priority="423" operator="lessThan">
      <formula>0</formula>
    </cfRule>
  </conditionalFormatting>
  <conditionalFormatting sqref="B511">
    <cfRule type="expression" dxfId="7481" priority="421">
      <formula>B511/#REF!&gt;1</formula>
    </cfRule>
    <cfRule type="expression" dxfId="7480" priority="422">
      <formula>B511/#REF!&lt;1</formula>
    </cfRule>
  </conditionalFormatting>
  <conditionalFormatting sqref="B529 B521">
    <cfRule type="cellIs" dxfId="7479" priority="420" operator="lessThan">
      <formula>0</formula>
    </cfRule>
  </conditionalFormatting>
  <conditionalFormatting sqref="B529 B521">
    <cfRule type="expression" dxfId="7478" priority="418">
      <formula>B521/#REF!&gt;1</formula>
    </cfRule>
    <cfRule type="expression" dxfId="7477" priority="419">
      <formula>B521/#REF!&lt;1</formula>
    </cfRule>
  </conditionalFormatting>
  <conditionalFormatting sqref="C521">
    <cfRule type="cellIs" dxfId="7476" priority="417" operator="lessThan">
      <formula>0</formula>
    </cfRule>
  </conditionalFormatting>
  <conditionalFormatting sqref="C521 B636:O637">
    <cfRule type="expression" dxfId="7475" priority="415">
      <formula>B521/A521&gt;1</formula>
    </cfRule>
    <cfRule type="expression" dxfId="7474" priority="416">
      <formula>B521/A521&lt;1</formula>
    </cfRule>
  </conditionalFormatting>
  <conditionalFormatting sqref="C603:N603">
    <cfRule type="expression" dxfId="7473" priority="376">
      <formula>C603/B603&gt;1</formula>
    </cfRule>
    <cfRule type="expression" dxfId="7472" priority="377">
      <formula>C603/B603&lt;1</formula>
    </cfRule>
  </conditionalFormatting>
  <conditionalFormatting sqref="I552:N552">
    <cfRule type="expression" dxfId="7471" priority="400">
      <formula>I552/H552&gt;1</formula>
    </cfRule>
    <cfRule type="expression" dxfId="7470" priority="401">
      <formula>I552/H552&lt;1</formula>
    </cfRule>
  </conditionalFormatting>
  <conditionalFormatting sqref="I560:N560">
    <cfRule type="expression" dxfId="7469" priority="397">
      <formula>I560/H560&gt;1</formula>
    </cfRule>
    <cfRule type="expression" dxfId="7468" priority="398">
      <formula>I560/H560&lt;1</formula>
    </cfRule>
  </conditionalFormatting>
  <conditionalFormatting sqref="B575:N575">
    <cfRule type="cellIs" dxfId="7467" priority="396" operator="lessThan">
      <formula>0</formula>
    </cfRule>
  </conditionalFormatting>
  <conditionalFormatting sqref="B575:N575">
    <cfRule type="expression" dxfId="7466" priority="394">
      <formula>B575/A575&gt;1</formula>
    </cfRule>
    <cfRule type="expression" dxfId="7465" priority="395">
      <formula>B575/A575&lt;1</formula>
    </cfRule>
  </conditionalFormatting>
  <conditionalFormatting sqref="B589:N589">
    <cfRule type="cellIs" dxfId="7464" priority="393" operator="lessThan">
      <formula>0</formula>
    </cfRule>
  </conditionalFormatting>
  <conditionalFormatting sqref="B589:N589">
    <cfRule type="expression" dxfId="7463" priority="391">
      <formula>B589/A589&gt;1</formula>
    </cfRule>
    <cfRule type="expression" dxfId="7462" priority="392">
      <formula>B589/A589&lt;1</formula>
    </cfRule>
  </conditionalFormatting>
  <conditionalFormatting sqref="N608">
    <cfRule type="cellIs" dxfId="7461" priority="369" operator="lessThan">
      <formula>0</formula>
    </cfRule>
  </conditionalFormatting>
  <conditionalFormatting sqref="D521:N521">
    <cfRule type="cellIs" dxfId="7460" priority="414" operator="lessThan">
      <formula>0</formula>
    </cfRule>
  </conditionalFormatting>
  <conditionalFormatting sqref="D521:N521">
    <cfRule type="expression" dxfId="7459" priority="412">
      <formula>D521/C521&gt;1</formula>
    </cfRule>
    <cfRule type="expression" dxfId="7458" priority="413">
      <formula>D521/C521&lt;1</formula>
    </cfRule>
  </conditionalFormatting>
  <conditionalFormatting sqref="C529:N529">
    <cfRule type="cellIs" dxfId="7457" priority="411" operator="lessThan">
      <formula>0</formula>
    </cfRule>
  </conditionalFormatting>
  <conditionalFormatting sqref="C529:N529">
    <cfRule type="expression" dxfId="7456" priority="409">
      <formula>C529/B529&gt;1</formula>
    </cfRule>
    <cfRule type="expression" dxfId="7455" priority="410">
      <formula>C529/B529&lt;1</formula>
    </cfRule>
  </conditionalFormatting>
  <conditionalFormatting sqref="C582:N582">
    <cfRule type="expression" dxfId="7454" priority="385">
      <formula>C582/B582&gt;1</formula>
    </cfRule>
    <cfRule type="expression" dxfId="7453" priority="386">
      <formula>C582/B582&lt;1</formula>
    </cfRule>
  </conditionalFormatting>
  <conditionalFormatting sqref="C537:N537">
    <cfRule type="expression" dxfId="7452" priority="406">
      <formula>C537/B537&gt;1</formula>
    </cfRule>
    <cfRule type="expression" dxfId="7451" priority="407">
      <formula>C537/B537&lt;1</formula>
    </cfRule>
  </conditionalFormatting>
  <conditionalFormatting sqref="C568:N568">
    <cfRule type="expression" dxfId="7450" priority="403">
      <formula>C568/B568&gt;1</formula>
    </cfRule>
    <cfRule type="expression" dxfId="7449" priority="404">
      <formula>C568/B568&lt;1</formula>
    </cfRule>
  </conditionalFormatting>
  <conditionalFormatting sqref="C608:M608">
    <cfRule type="expression" dxfId="7448" priority="371">
      <formula>C608/B608&gt;1</formula>
    </cfRule>
    <cfRule type="expression" dxfId="7447" priority="372">
      <formula>C608/B608&lt;1</formula>
    </cfRule>
  </conditionalFormatting>
  <conditionalFormatting sqref="N608">
    <cfRule type="expression" dxfId="7446" priority="366">
      <formula>N608/M608&gt;1</formula>
    </cfRule>
    <cfRule type="expression" dxfId="7445" priority="367">
      <formula>N608/M608&lt;1</formula>
    </cfRule>
  </conditionalFormatting>
  <conditionalFormatting sqref="C608:M608">
    <cfRule type="cellIs" dxfId="7444" priority="375" operator="lessThan">
      <formula>0</formula>
    </cfRule>
  </conditionalFormatting>
  <conditionalFormatting sqref="C608:M608">
    <cfRule type="cellIs" dxfId="7443" priority="374" operator="lessThan">
      <formula>0</formula>
    </cfRule>
  </conditionalFormatting>
  <conditionalFormatting sqref="B582">
    <cfRule type="cellIs" dxfId="7442" priority="388" operator="lessThan">
      <formula>0</formula>
    </cfRule>
  </conditionalFormatting>
  <conditionalFormatting sqref="B582">
    <cfRule type="expression" dxfId="7441" priority="389">
      <formula>B582/#REF!&gt;1</formula>
    </cfRule>
    <cfRule type="expression" dxfId="7440" priority="390">
      <formula>B582/#REF!&lt;1</formula>
    </cfRule>
  </conditionalFormatting>
  <conditionalFormatting sqref="C582:N582">
    <cfRule type="cellIs" dxfId="7439" priority="387" operator="lessThan">
      <formula>0</formula>
    </cfRule>
  </conditionalFormatting>
  <conditionalFormatting sqref="C597:N597">
    <cfRule type="expression" dxfId="7438" priority="381">
      <formula>C597/B597&gt;1</formula>
    </cfRule>
    <cfRule type="expression" dxfId="7437" priority="382">
      <formula>C597/B597&lt;1</formula>
    </cfRule>
  </conditionalFormatting>
  <conditionalFormatting sqref="N608">
    <cfRule type="cellIs" dxfId="7436" priority="370" operator="lessThan">
      <formula>0</formula>
    </cfRule>
  </conditionalFormatting>
  <conditionalFormatting sqref="C608:M608">
    <cfRule type="cellIs" dxfId="7435" priority="373" operator="lessThan">
      <formula>0</formula>
    </cfRule>
  </conditionalFormatting>
  <conditionalFormatting sqref="N608">
    <cfRule type="cellIs" dxfId="7434" priority="368" operator="lessThan">
      <formula>0</formula>
    </cfRule>
  </conditionalFormatting>
  <conditionalFormatting sqref="B676:N679">
    <cfRule type="cellIs" dxfId="7433" priority="365" operator="lessThan">
      <formula>0</formula>
    </cfRule>
  </conditionalFormatting>
  <conditionalFormatting sqref="I678:N678 P676:Q679">
    <cfRule type="cellIs" dxfId="7432" priority="364" operator="lessThan">
      <formula>0</formula>
    </cfRule>
  </conditionalFormatting>
  <conditionalFormatting sqref="B680:N683">
    <cfRule type="cellIs" dxfId="7431" priority="363" operator="lessThan">
      <formula>0</formula>
    </cfRule>
  </conditionalFormatting>
  <conditionalFormatting sqref="I682:N682 P680:Q683">
    <cfRule type="cellIs" dxfId="7430" priority="362" operator="lessThan">
      <formula>0</formula>
    </cfRule>
  </conditionalFormatting>
  <conditionalFormatting sqref="B684:N687">
    <cfRule type="cellIs" dxfId="7429" priority="361" operator="lessThan">
      <formula>0</formula>
    </cfRule>
  </conditionalFormatting>
  <conditionalFormatting sqref="I686:N686 P684:Q687">
    <cfRule type="cellIs" dxfId="7428" priority="360" operator="lessThan">
      <formula>0</formula>
    </cfRule>
  </conditionalFormatting>
  <conditionalFormatting sqref="B688:N691">
    <cfRule type="cellIs" dxfId="7427" priority="359" operator="lessThan">
      <formula>0</formula>
    </cfRule>
  </conditionalFormatting>
  <conditionalFormatting sqref="I690:N690 P688:Q691">
    <cfRule type="cellIs" dxfId="7426" priority="358" operator="lessThan">
      <formula>0</formula>
    </cfRule>
  </conditionalFormatting>
  <conditionalFormatting sqref="B692:N695 O694">
    <cfRule type="cellIs" dxfId="7425" priority="357" operator="lessThan">
      <formula>0</formula>
    </cfRule>
  </conditionalFormatting>
  <conditionalFormatting sqref="P692:Q695 I694:O694">
    <cfRule type="cellIs" dxfId="7424" priority="356" operator="lessThan">
      <formula>0</formula>
    </cfRule>
  </conditionalFormatting>
  <conditionalFormatting sqref="B696:N699">
    <cfRule type="cellIs" dxfId="7423" priority="355" operator="lessThan">
      <formula>0</formula>
    </cfRule>
  </conditionalFormatting>
  <conditionalFormatting sqref="I698:N698 P696:Q699">
    <cfRule type="cellIs" dxfId="7422" priority="354" operator="lessThan">
      <formula>0</formula>
    </cfRule>
  </conditionalFormatting>
  <conditionalFormatting sqref="B700:N703">
    <cfRule type="cellIs" dxfId="7421" priority="353" operator="lessThan">
      <formula>0</formula>
    </cfRule>
  </conditionalFormatting>
  <conditionalFormatting sqref="I702:N702 P700:Q703">
    <cfRule type="cellIs" dxfId="7420" priority="352" operator="lessThan">
      <formula>0</formula>
    </cfRule>
  </conditionalFormatting>
  <conditionalFormatting sqref="B704:N707">
    <cfRule type="cellIs" dxfId="7419" priority="351" operator="lessThan">
      <formula>0</formula>
    </cfRule>
  </conditionalFormatting>
  <conditionalFormatting sqref="I706:N706 P704:Q707">
    <cfRule type="cellIs" dxfId="7418" priority="350" operator="lessThan">
      <formula>0</formula>
    </cfRule>
  </conditionalFormatting>
  <conditionalFormatting sqref="B712:N715">
    <cfRule type="cellIs" dxfId="7417" priority="349" operator="lessThan">
      <formula>0</formula>
    </cfRule>
  </conditionalFormatting>
  <conditionalFormatting sqref="I714:N714 P712:Q715">
    <cfRule type="cellIs" dxfId="7416" priority="348" operator="lessThan">
      <formula>0</formula>
    </cfRule>
  </conditionalFormatting>
  <conditionalFormatting sqref="B716:N719">
    <cfRule type="cellIs" dxfId="7415" priority="347" operator="lessThan">
      <formula>0</formula>
    </cfRule>
  </conditionalFormatting>
  <conditionalFormatting sqref="I718:N718 P716:Q719">
    <cfRule type="cellIs" dxfId="7414" priority="346" operator="lessThan">
      <formula>0</formula>
    </cfRule>
  </conditionalFormatting>
  <conditionalFormatting sqref="P654">
    <cfRule type="cellIs" dxfId="7413" priority="345" operator="lessThan">
      <formula>0</formula>
    </cfRule>
  </conditionalFormatting>
  <conditionalFormatting sqref="Q466">
    <cfRule type="cellIs" dxfId="7412" priority="344" operator="lessThan">
      <formula>0</formula>
    </cfRule>
  </conditionalFormatting>
  <conditionalFormatting sqref="P466">
    <cfRule type="cellIs" dxfId="7411" priority="343" operator="lessThan">
      <formula>0</formula>
    </cfRule>
  </conditionalFormatting>
  <conditionalFormatting sqref="B466:N466">
    <cfRule type="cellIs" dxfId="7410" priority="342" operator="lessThan">
      <formula>0</formula>
    </cfRule>
  </conditionalFormatting>
  <conditionalFormatting sqref="B505:N505">
    <cfRule type="cellIs" dxfId="7409" priority="339" operator="lessThan">
      <formula>0</formula>
    </cfRule>
  </conditionalFormatting>
  <conditionalFormatting sqref="B513:N513">
    <cfRule type="cellIs" dxfId="7408" priority="336" operator="lessThan">
      <formula>0</formula>
    </cfRule>
  </conditionalFormatting>
  <conditionalFormatting sqref="B522:N522">
    <cfRule type="cellIs" dxfId="7407" priority="333" operator="lessThan">
      <formula>0</formula>
    </cfRule>
  </conditionalFormatting>
  <conditionalFormatting sqref="B530:N530">
    <cfRule type="cellIs" dxfId="7406" priority="330" operator="lessThan">
      <formula>0</formula>
    </cfRule>
  </conditionalFormatting>
  <conditionalFormatting sqref="B538:N538">
    <cfRule type="cellIs" dxfId="7405" priority="327" operator="lessThan">
      <formula>0</formula>
    </cfRule>
  </conditionalFormatting>
  <conditionalFormatting sqref="B553:N553">
    <cfRule type="cellIs" dxfId="7404" priority="324" operator="lessThan">
      <formula>0</formula>
    </cfRule>
  </conditionalFormatting>
  <conditionalFormatting sqref="B561:N561">
    <cfRule type="cellIs" dxfId="7403" priority="321" operator="lessThan">
      <formula>0</formula>
    </cfRule>
  </conditionalFormatting>
  <conditionalFormatting sqref="B590:N590">
    <cfRule type="cellIs" dxfId="7402" priority="318" operator="lessThan">
      <formula>0</formula>
    </cfRule>
  </conditionalFormatting>
  <conditionalFormatting sqref="O608">
    <cfRule type="cellIs" dxfId="7401" priority="53" operator="lessThan">
      <formula>0</formula>
    </cfRule>
  </conditionalFormatting>
  <conditionalFormatting sqref="O608">
    <cfRule type="cellIs" dxfId="7400" priority="54" operator="lessThan">
      <formula>0</formula>
    </cfRule>
  </conditionalFormatting>
  <conditionalFormatting sqref="O603">
    <cfRule type="cellIs" dxfId="7399" priority="57" operator="lessThan">
      <formula>0</formula>
    </cfRule>
  </conditionalFormatting>
  <conditionalFormatting sqref="O603">
    <cfRule type="cellIs" dxfId="7398" priority="58" operator="lessThan">
      <formula>0</formula>
    </cfRule>
  </conditionalFormatting>
  <conditionalFormatting sqref="O603">
    <cfRule type="cellIs" dxfId="7397" priority="59" operator="lessThan">
      <formula>0</formula>
    </cfRule>
  </conditionalFormatting>
  <conditionalFormatting sqref="O608">
    <cfRule type="cellIs" dxfId="7396" priority="52" operator="lessThan">
      <formula>0</formula>
    </cfRule>
  </conditionalFormatting>
  <conditionalFormatting sqref="P491:Q491">
    <cfRule type="cellIs" dxfId="7395" priority="317" operator="lessThan">
      <formula>0</formula>
    </cfRule>
  </conditionalFormatting>
  <conditionalFormatting sqref="Q492:Q496">
    <cfRule type="cellIs" dxfId="7394" priority="316" operator="lessThan">
      <formula>0</formula>
    </cfRule>
  </conditionalFormatting>
  <conditionalFormatting sqref="P492:P495">
    <cfRule type="cellIs" dxfId="7393" priority="315" operator="lessThan">
      <formula>0</formula>
    </cfRule>
  </conditionalFormatting>
  <conditionalFormatting sqref="P496">
    <cfRule type="cellIs" dxfId="7392" priority="314" operator="lessThan">
      <formula>0</formula>
    </cfRule>
  </conditionalFormatting>
  <conditionalFormatting sqref="P473:Q473 B473">
    <cfRule type="cellIs" dxfId="7391" priority="313" operator="lessThan">
      <formula>0</formula>
    </cfRule>
  </conditionalFormatting>
  <conditionalFormatting sqref="Q474:Q478">
    <cfRule type="cellIs" dxfId="7390" priority="312" operator="lessThan">
      <formula>0</formula>
    </cfRule>
  </conditionalFormatting>
  <conditionalFormatting sqref="P474:P477">
    <cfRule type="cellIs" dxfId="7389" priority="311" operator="lessThan">
      <formula>0</formula>
    </cfRule>
  </conditionalFormatting>
  <conditionalFormatting sqref="P478">
    <cfRule type="cellIs" dxfId="7388" priority="310" operator="lessThan">
      <formula>0</formula>
    </cfRule>
  </conditionalFormatting>
  <conditionalFormatting sqref="P479:Q479 B479">
    <cfRule type="cellIs" dxfId="7387" priority="309" operator="lessThan">
      <formula>0</formula>
    </cfRule>
  </conditionalFormatting>
  <conditionalFormatting sqref="Q480:Q484">
    <cfRule type="cellIs" dxfId="7386" priority="308" operator="lessThan">
      <formula>0</formula>
    </cfRule>
  </conditionalFormatting>
  <conditionalFormatting sqref="P480:P483">
    <cfRule type="cellIs" dxfId="7385" priority="307" operator="lessThan">
      <formula>0</formula>
    </cfRule>
  </conditionalFormatting>
  <conditionalFormatting sqref="P484">
    <cfRule type="cellIs" dxfId="7384" priority="306" operator="lessThan">
      <formula>0</formula>
    </cfRule>
  </conditionalFormatting>
  <conditionalFormatting sqref="P485:Q485 B485">
    <cfRule type="cellIs" dxfId="7383" priority="305" operator="lessThan">
      <formula>0</formula>
    </cfRule>
  </conditionalFormatting>
  <conditionalFormatting sqref="Q486:Q490">
    <cfRule type="cellIs" dxfId="7382" priority="304" operator="lessThan">
      <formula>0</formula>
    </cfRule>
  </conditionalFormatting>
  <conditionalFormatting sqref="P486:P489">
    <cfRule type="cellIs" dxfId="7381" priority="303" operator="lessThan">
      <formula>0</formula>
    </cfRule>
  </conditionalFormatting>
  <conditionalFormatting sqref="P490">
    <cfRule type="cellIs" dxfId="7380" priority="302"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7379" priority="296" operator="lessThan">
      <formula>0</formula>
    </cfRule>
  </conditionalFormatting>
  <conditionalFormatting sqref="O348">
    <cfRule type="cellIs" dxfId="7378" priority="295" operator="lessThan">
      <formula>0</formula>
    </cfRule>
  </conditionalFormatting>
  <conditionalFormatting sqref="O348">
    <cfRule type="cellIs" dxfId="7377" priority="294" operator="lessThan">
      <formula>0</formula>
    </cfRule>
  </conditionalFormatting>
  <conditionalFormatting sqref="O351:O354">
    <cfRule type="cellIs" dxfId="7376" priority="293" operator="lessThan">
      <formula>0</formula>
    </cfRule>
  </conditionalFormatting>
  <conditionalFormatting sqref="O358">
    <cfRule type="cellIs" dxfId="7375" priority="292" operator="lessThan">
      <formula>0</formula>
    </cfRule>
  </conditionalFormatting>
  <conditionalFormatting sqref="O363:O364">
    <cfRule type="cellIs" dxfId="7374" priority="291" operator="lessThan">
      <formula>0</formula>
    </cfRule>
  </conditionalFormatting>
  <conditionalFormatting sqref="O369:O370">
    <cfRule type="cellIs" dxfId="7373" priority="290" operator="lessThan">
      <formula>0</formula>
    </cfRule>
  </conditionalFormatting>
  <conditionalFormatting sqref="O375:O376">
    <cfRule type="cellIs" dxfId="7372" priority="289" operator="lessThan">
      <formula>0</formula>
    </cfRule>
  </conditionalFormatting>
  <conditionalFormatting sqref="O381:O383">
    <cfRule type="cellIs" dxfId="7371" priority="288" operator="lessThan">
      <formula>0</formula>
    </cfRule>
  </conditionalFormatting>
  <conditionalFormatting sqref="O355">
    <cfRule type="cellIs" dxfId="7370" priority="287" operator="lessThan">
      <formula>0</formula>
    </cfRule>
  </conditionalFormatting>
  <conditionalFormatting sqref="O593:O595">
    <cfRule type="cellIs" dxfId="7369" priority="285" operator="lessThan">
      <formula>0</formula>
    </cfRule>
  </conditionalFormatting>
  <conditionalFormatting sqref="O593:O595">
    <cfRule type="cellIs" dxfId="7368" priority="286" operator="lessThan">
      <formula>0</formula>
    </cfRule>
  </conditionalFormatting>
  <conditionalFormatting sqref="O601:O602 O599">
    <cfRule type="cellIs" dxfId="7367" priority="284" operator="lessThan">
      <formula>0</formula>
    </cfRule>
  </conditionalFormatting>
  <conditionalFormatting sqref="O621:O624">
    <cfRule type="cellIs" dxfId="7366" priority="279" operator="lessThan">
      <formula>0</formula>
    </cfRule>
  </conditionalFormatting>
  <conditionalFormatting sqref="O621:O624">
    <cfRule type="cellIs" dxfId="7365" priority="280" operator="lessThan">
      <formula>0</formula>
    </cfRule>
  </conditionalFormatting>
  <conditionalFormatting sqref="O626:O629">
    <cfRule type="cellIs" dxfId="7364" priority="278" operator="lessThan">
      <formula>0</formula>
    </cfRule>
  </conditionalFormatting>
  <conditionalFormatting sqref="O611:O614">
    <cfRule type="cellIs" dxfId="7363" priority="273" operator="lessThan">
      <formula>0</formula>
    </cfRule>
  </conditionalFormatting>
  <conditionalFormatting sqref="O611:O614">
    <cfRule type="cellIs" dxfId="7362" priority="274" operator="lessThan">
      <formula>0</formula>
    </cfRule>
  </conditionalFormatting>
  <conditionalFormatting sqref="O650 O663 O655:O661 O642:O645 O652:O653 O672:O675 O708:O711 O665:O670">
    <cfRule type="cellIs" dxfId="7361" priority="272" operator="lessThan">
      <formula>0</formula>
    </cfRule>
  </conditionalFormatting>
  <conditionalFormatting sqref="O674">
    <cfRule type="cellIs" dxfId="7360" priority="271" operator="lessThan">
      <formula>0</formula>
    </cfRule>
  </conditionalFormatting>
  <conditionalFormatting sqref="O647">
    <cfRule type="cellIs" dxfId="7359" priority="270" operator="lessThan">
      <formula>0</formula>
    </cfRule>
  </conditionalFormatting>
  <conditionalFormatting sqref="O393">
    <cfRule type="cellIs" dxfId="7358" priority="247" operator="lessThan">
      <formula>0</formula>
    </cfRule>
  </conditionalFormatting>
  <conditionalFormatting sqref="O390">
    <cfRule type="cellIs" dxfId="7357" priority="252" operator="lessThan">
      <formula>0</formula>
    </cfRule>
  </conditionalFormatting>
  <conditionalFormatting sqref="O393">
    <cfRule type="cellIs" dxfId="7356" priority="250" operator="lessThan">
      <formula>0</formula>
    </cfRule>
  </conditionalFormatting>
  <conditionalFormatting sqref="O378">
    <cfRule type="cellIs" dxfId="7355" priority="262" operator="lessThan">
      <formula>0</formula>
    </cfRule>
  </conditionalFormatting>
  <conditionalFormatting sqref="O372">
    <cfRule type="cellIs" dxfId="7354" priority="263" operator="lessThan">
      <formula>0</formula>
    </cfRule>
  </conditionalFormatting>
  <conditionalFormatting sqref="O384">
    <cfRule type="cellIs" dxfId="7353" priority="261" operator="lessThan">
      <formula>0</formula>
    </cfRule>
  </conditionalFormatting>
  <conditionalFormatting sqref="O387">
    <cfRule type="cellIs" dxfId="7352" priority="256" operator="lessThan">
      <formula>0</formula>
    </cfRule>
  </conditionalFormatting>
  <conditionalFormatting sqref="O387">
    <cfRule type="cellIs" dxfId="7351" priority="255" operator="lessThan">
      <formula>0</formula>
    </cfRule>
  </conditionalFormatting>
  <conditionalFormatting sqref="O387">
    <cfRule type="cellIs" dxfId="7350" priority="254" operator="lessThan">
      <formula>0</formula>
    </cfRule>
  </conditionalFormatting>
  <conditionalFormatting sqref="O387">
    <cfRule type="cellIs" dxfId="7349" priority="253" operator="lessThan">
      <formula>0</formula>
    </cfRule>
  </conditionalFormatting>
  <conditionalFormatting sqref="O393">
    <cfRule type="cellIs" dxfId="7348" priority="248" operator="lessThan">
      <formula>0</formula>
    </cfRule>
  </conditionalFormatting>
  <conditionalFormatting sqref="O393">
    <cfRule type="cellIs" dxfId="7347" priority="251" operator="lessThan">
      <formula>0</formula>
    </cfRule>
  </conditionalFormatting>
  <conditionalFormatting sqref="O393">
    <cfRule type="cellIs" dxfId="7346" priority="246" operator="lessThan">
      <formula>0</formula>
    </cfRule>
  </conditionalFormatting>
  <conditionalFormatting sqref="O393">
    <cfRule type="cellIs" dxfId="7345" priority="249" operator="lessThan">
      <formula>0</formula>
    </cfRule>
  </conditionalFormatting>
  <conditionalFormatting sqref="O393">
    <cfRule type="cellIs" dxfId="7344" priority="244" operator="lessThan">
      <formula>0</formula>
    </cfRule>
  </conditionalFormatting>
  <conditionalFormatting sqref="O393">
    <cfRule type="cellIs" dxfId="7343" priority="245" operator="lessThan">
      <formula>0</formula>
    </cfRule>
  </conditionalFormatting>
  <conditionalFormatting sqref="O399">
    <cfRule type="cellIs" dxfId="7342" priority="242" operator="lessThan">
      <formula>0</formula>
    </cfRule>
  </conditionalFormatting>
  <conditionalFormatting sqref="O396">
    <cfRule type="cellIs" dxfId="7341" priority="243" operator="lessThan">
      <formula>0</formula>
    </cfRule>
  </conditionalFormatting>
  <conditionalFormatting sqref="O399">
    <cfRule type="cellIs" dxfId="7340" priority="241" operator="lessThan">
      <formula>0</formula>
    </cfRule>
  </conditionalFormatting>
  <conditionalFormatting sqref="O399">
    <cfRule type="cellIs" dxfId="7339" priority="240" operator="lessThan">
      <formula>0</formula>
    </cfRule>
  </conditionalFormatting>
  <conditionalFormatting sqref="O399">
    <cfRule type="cellIs" dxfId="7338" priority="239" operator="lessThan">
      <formula>0</formula>
    </cfRule>
  </conditionalFormatting>
  <conditionalFormatting sqref="O399">
    <cfRule type="cellIs" dxfId="7337" priority="238" operator="lessThan">
      <formula>0</formula>
    </cfRule>
  </conditionalFormatting>
  <conditionalFormatting sqref="O399">
    <cfRule type="cellIs" dxfId="7336" priority="237" operator="lessThan">
      <formula>0</formula>
    </cfRule>
  </conditionalFormatting>
  <conditionalFormatting sqref="O399">
    <cfRule type="cellIs" dxfId="7335" priority="236" operator="lessThan">
      <formula>0</formula>
    </cfRule>
  </conditionalFormatting>
  <conditionalFormatting sqref="O399">
    <cfRule type="cellIs" dxfId="7334" priority="235" operator="lessThan">
      <formula>0</formula>
    </cfRule>
  </conditionalFormatting>
  <conditionalFormatting sqref="O402">
    <cfRule type="cellIs" dxfId="7333" priority="234" operator="lessThan">
      <formula>0</formula>
    </cfRule>
  </conditionalFormatting>
  <conditionalFormatting sqref="O355">
    <cfRule type="cellIs" dxfId="7332" priority="233" operator="lessThan">
      <formula>0</formula>
    </cfRule>
  </conditionalFormatting>
  <conditionalFormatting sqref="O361">
    <cfRule type="cellIs" dxfId="7331" priority="232" operator="lessThan">
      <formula>0</formula>
    </cfRule>
  </conditionalFormatting>
  <conditionalFormatting sqref="O361">
    <cfRule type="cellIs" dxfId="7330" priority="231" operator="lessThan">
      <formula>0</formula>
    </cfRule>
  </conditionalFormatting>
  <conditionalFormatting sqref="O367">
    <cfRule type="cellIs" dxfId="7329" priority="230" operator="lessThan">
      <formula>0</formula>
    </cfRule>
  </conditionalFormatting>
  <conditionalFormatting sqref="O367">
    <cfRule type="cellIs" dxfId="7328" priority="229" operator="lessThan">
      <formula>0</formula>
    </cfRule>
  </conditionalFormatting>
  <conditionalFormatting sqref="O373">
    <cfRule type="cellIs" dxfId="7327" priority="228" operator="lessThan">
      <formula>0</formula>
    </cfRule>
  </conditionalFormatting>
  <conditionalFormatting sqref="O373">
    <cfRule type="cellIs" dxfId="7326" priority="227" operator="lessThan">
      <formula>0</formula>
    </cfRule>
  </conditionalFormatting>
  <conditionalFormatting sqref="O379">
    <cfRule type="cellIs" dxfId="7325" priority="226" operator="lessThan">
      <formula>0</formula>
    </cfRule>
  </conditionalFormatting>
  <conditionalFormatting sqref="O379">
    <cfRule type="cellIs" dxfId="7324" priority="225" operator="lessThan">
      <formula>0</formula>
    </cfRule>
  </conditionalFormatting>
  <conditionalFormatting sqref="O385">
    <cfRule type="cellIs" dxfId="7323" priority="224" operator="lessThan">
      <formula>0</formula>
    </cfRule>
  </conditionalFormatting>
  <conditionalFormatting sqref="O385">
    <cfRule type="cellIs" dxfId="7322" priority="223" operator="lessThan">
      <formula>0</formula>
    </cfRule>
  </conditionalFormatting>
  <conditionalFormatting sqref="O391">
    <cfRule type="cellIs" dxfId="7321" priority="222" operator="lessThan">
      <formula>0</formula>
    </cfRule>
  </conditionalFormatting>
  <conditionalFormatting sqref="O391">
    <cfRule type="cellIs" dxfId="7320" priority="221" operator="lessThan">
      <formula>0</formula>
    </cfRule>
  </conditionalFormatting>
  <conditionalFormatting sqref="O397">
    <cfRule type="cellIs" dxfId="7319" priority="220" operator="lessThan">
      <formula>0</formula>
    </cfRule>
  </conditionalFormatting>
  <conditionalFormatting sqref="O397">
    <cfRule type="cellIs" dxfId="7318" priority="219" operator="lessThan">
      <formula>0</formula>
    </cfRule>
  </conditionalFormatting>
  <conditionalFormatting sqref="O405">
    <cfRule type="cellIs" dxfId="7317" priority="218" operator="lessThan">
      <formula>0</formula>
    </cfRule>
  </conditionalFormatting>
  <conditionalFormatting sqref="O405">
    <cfRule type="cellIs" dxfId="7316" priority="216" operator="lessThan">
      <formula>0</formula>
    </cfRule>
  </conditionalFormatting>
  <conditionalFormatting sqref="O405">
    <cfRule type="cellIs" dxfId="7315" priority="215" operator="lessThan">
      <formula>0</formula>
    </cfRule>
  </conditionalFormatting>
  <conditionalFormatting sqref="O405">
    <cfRule type="cellIs" dxfId="7314" priority="214" operator="lessThan">
      <formula>0</formula>
    </cfRule>
  </conditionalFormatting>
  <conditionalFormatting sqref="O405">
    <cfRule type="cellIs" dxfId="7313" priority="213" operator="lessThan">
      <formula>0</formula>
    </cfRule>
  </conditionalFormatting>
  <conditionalFormatting sqref="O405">
    <cfRule type="cellIs" dxfId="7312" priority="212" operator="lessThan">
      <formula>0</formula>
    </cfRule>
  </conditionalFormatting>
  <conditionalFormatting sqref="O405">
    <cfRule type="cellIs" dxfId="7311" priority="211" operator="lessThan">
      <formula>0</formula>
    </cfRule>
  </conditionalFormatting>
  <conditionalFormatting sqref="O408">
    <cfRule type="cellIs" dxfId="7310" priority="210" operator="lessThan">
      <formula>0</formula>
    </cfRule>
  </conditionalFormatting>
  <conditionalFormatting sqref="O409">
    <cfRule type="cellIs" dxfId="7309" priority="209" operator="lessThan">
      <formula>0</formula>
    </cfRule>
  </conditionalFormatting>
  <conditionalFormatting sqref="O409">
    <cfRule type="cellIs" dxfId="7308" priority="208" operator="lessThan">
      <formula>0</formula>
    </cfRule>
  </conditionalFormatting>
  <conditionalFormatting sqref="O411">
    <cfRule type="cellIs" dxfId="7307" priority="207" operator="lessThan">
      <formula>0</formula>
    </cfRule>
  </conditionalFormatting>
  <conditionalFormatting sqref="O411">
    <cfRule type="cellIs" dxfId="7306" priority="206" operator="lessThan">
      <formula>0</formula>
    </cfRule>
  </conditionalFormatting>
  <conditionalFormatting sqref="O411">
    <cfRule type="cellIs" dxfId="7305" priority="205" operator="lessThan">
      <formula>0</formula>
    </cfRule>
  </conditionalFormatting>
  <conditionalFormatting sqref="O411">
    <cfRule type="cellIs" dxfId="7304" priority="204" operator="lessThan">
      <formula>0</formula>
    </cfRule>
  </conditionalFormatting>
  <conditionalFormatting sqref="O411">
    <cfRule type="cellIs" dxfId="7303" priority="203" operator="lessThan">
      <formula>0</formula>
    </cfRule>
  </conditionalFormatting>
  <conditionalFormatting sqref="O411">
    <cfRule type="cellIs" dxfId="7302" priority="202" operator="lessThan">
      <formula>0</formula>
    </cfRule>
  </conditionalFormatting>
  <conditionalFormatting sqref="O411">
    <cfRule type="cellIs" dxfId="7301" priority="201" operator="lessThan">
      <formula>0</formula>
    </cfRule>
  </conditionalFormatting>
  <conditionalFormatting sqref="O411">
    <cfRule type="cellIs" dxfId="7300" priority="200" operator="lessThan">
      <formula>0</formula>
    </cfRule>
  </conditionalFormatting>
  <conditionalFormatting sqref="O414">
    <cfRule type="cellIs" dxfId="7299" priority="199" operator="lessThan">
      <formula>0</formula>
    </cfRule>
  </conditionalFormatting>
  <conditionalFormatting sqref="O415">
    <cfRule type="cellIs" dxfId="7298" priority="198" operator="lessThan">
      <formula>0</formula>
    </cfRule>
  </conditionalFormatting>
  <conditionalFormatting sqref="O415">
    <cfRule type="cellIs" dxfId="7297" priority="197" operator="lessThan">
      <formula>0</formula>
    </cfRule>
  </conditionalFormatting>
  <conditionalFormatting sqref="O417">
    <cfRule type="cellIs" dxfId="7296" priority="196" operator="lessThan">
      <formula>0</formula>
    </cfRule>
  </conditionalFormatting>
  <conditionalFormatting sqref="O417">
    <cfRule type="cellIs" dxfId="7295" priority="195" operator="lessThan">
      <formula>0</formula>
    </cfRule>
  </conditionalFormatting>
  <conditionalFormatting sqref="O417">
    <cfRule type="cellIs" dxfId="7294" priority="194" operator="lessThan">
      <formula>0</formula>
    </cfRule>
  </conditionalFormatting>
  <conditionalFormatting sqref="O417">
    <cfRule type="cellIs" dxfId="7293" priority="193" operator="lessThan">
      <formula>0</formula>
    </cfRule>
  </conditionalFormatting>
  <conditionalFormatting sqref="O417">
    <cfRule type="cellIs" dxfId="7292" priority="192" operator="lessThan">
      <formula>0</formula>
    </cfRule>
  </conditionalFormatting>
  <conditionalFormatting sqref="O417">
    <cfRule type="cellIs" dxfId="7291" priority="191" operator="lessThan">
      <formula>0</formula>
    </cfRule>
  </conditionalFormatting>
  <conditionalFormatting sqref="O417">
    <cfRule type="cellIs" dxfId="7290" priority="190" operator="lessThan">
      <formula>0</formula>
    </cfRule>
  </conditionalFormatting>
  <conditionalFormatting sqref="O417">
    <cfRule type="cellIs" dxfId="7289" priority="189" operator="lessThan">
      <formula>0</formula>
    </cfRule>
  </conditionalFormatting>
  <conditionalFormatting sqref="O420">
    <cfRule type="cellIs" dxfId="7288" priority="188" operator="lessThan">
      <formula>0</formula>
    </cfRule>
  </conditionalFormatting>
  <conditionalFormatting sqref="O421">
    <cfRule type="cellIs" dxfId="7287" priority="187" operator="lessThan">
      <formula>0</formula>
    </cfRule>
  </conditionalFormatting>
  <conditionalFormatting sqref="O421">
    <cfRule type="cellIs" dxfId="7286" priority="186" operator="lessThan">
      <formula>0</formula>
    </cfRule>
  </conditionalFormatting>
  <conditionalFormatting sqref="O423">
    <cfRule type="cellIs" dxfId="7285" priority="185" operator="lessThan">
      <formula>0</formula>
    </cfRule>
  </conditionalFormatting>
  <conditionalFormatting sqref="O423">
    <cfRule type="cellIs" dxfId="7284" priority="184" operator="lessThan">
      <formula>0</formula>
    </cfRule>
  </conditionalFormatting>
  <conditionalFormatting sqref="O423">
    <cfRule type="cellIs" dxfId="7283" priority="183" operator="lessThan">
      <formula>0</formula>
    </cfRule>
  </conditionalFormatting>
  <conditionalFormatting sqref="O423">
    <cfRule type="cellIs" dxfId="7282" priority="182" operator="lessThan">
      <formula>0</formula>
    </cfRule>
  </conditionalFormatting>
  <conditionalFormatting sqref="O423">
    <cfRule type="cellIs" dxfId="7281" priority="181" operator="lessThan">
      <formula>0</formula>
    </cfRule>
  </conditionalFormatting>
  <conditionalFormatting sqref="O423">
    <cfRule type="cellIs" dxfId="7280" priority="180" operator="lessThan">
      <formula>0</formula>
    </cfRule>
  </conditionalFormatting>
  <conditionalFormatting sqref="O423">
    <cfRule type="cellIs" dxfId="7279" priority="179" operator="lessThan">
      <formula>0</formula>
    </cfRule>
  </conditionalFormatting>
  <conditionalFormatting sqref="O423">
    <cfRule type="cellIs" dxfId="7278" priority="178" operator="lessThan">
      <formula>0</formula>
    </cfRule>
  </conditionalFormatting>
  <conditionalFormatting sqref="O426">
    <cfRule type="cellIs" dxfId="7277" priority="177" operator="lessThan">
      <formula>0</formula>
    </cfRule>
  </conditionalFormatting>
  <conditionalFormatting sqref="O427">
    <cfRule type="cellIs" dxfId="7276" priority="176" operator="lessThan">
      <formula>0</formula>
    </cfRule>
  </conditionalFormatting>
  <conditionalFormatting sqref="O427">
    <cfRule type="cellIs" dxfId="7275" priority="175" operator="lessThan">
      <formula>0</formula>
    </cfRule>
  </conditionalFormatting>
  <conditionalFormatting sqref="O429">
    <cfRule type="cellIs" dxfId="7274" priority="174" operator="lessThan">
      <formula>0</formula>
    </cfRule>
  </conditionalFormatting>
  <conditionalFormatting sqref="O429">
    <cfRule type="cellIs" dxfId="7273" priority="173" operator="lessThan">
      <formula>0</formula>
    </cfRule>
  </conditionalFormatting>
  <conditionalFormatting sqref="O429">
    <cfRule type="cellIs" dxfId="7272" priority="172" operator="lessThan">
      <formula>0</formula>
    </cfRule>
  </conditionalFormatting>
  <conditionalFormatting sqref="O429">
    <cfRule type="cellIs" dxfId="7271" priority="171" operator="lessThan">
      <formula>0</formula>
    </cfRule>
  </conditionalFormatting>
  <conditionalFormatting sqref="O429">
    <cfRule type="cellIs" dxfId="7270" priority="170" operator="lessThan">
      <formula>0</formula>
    </cfRule>
  </conditionalFormatting>
  <conditionalFormatting sqref="O429">
    <cfRule type="cellIs" dxfId="7269" priority="169" operator="lessThan">
      <formula>0</formula>
    </cfRule>
  </conditionalFormatting>
  <conditionalFormatting sqref="O429">
    <cfRule type="cellIs" dxfId="7268" priority="168" operator="lessThan">
      <formula>0</formula>
    </cfRule>
  </conditionalFormatting>
  <conditionalFormatting sqref="O429">
    <cfRule type="cellIs" dxfId="7267" priority="167" operator="lessThan">
      <formula>0</formula>
    </cfRule>
  </conditionalFormatting>
  <conditionalFormatting sqref="O432">
    <cfRule type="cellIs" dxfId="7266" priority="166" operator="lessThan">
      <formula>0</formula>
    </cfRule>
  </conditionalFormatting>
  <conditionalFormatting sqref="O435">
    <cfRule type="cellIs" dxfId="7265" priority="165" operator="lessThan">
      <formula>0</formula>
    </cfRule>
  </conditionalFormatting>
  <conditionalFormatting sqref="O435">
    <cfRule type="cellIs" dxfId="7264" priority="164" operator="lessThan">
      <formula>0</formula>
    </cfRule>
  </conditionalFormatting>
  <conditionalFormatting sqref="O435">
    <cfRule type="cellIs" dxfId="7263" priority="163" operator="lessThan">
      <formula>0</formula>
    </cfRule>
  </conditionalFormatting>
  <conditionalFormatting sqref="O435">
    <cfRule type="cellIs" dxfId="7262" priority="162" operator="lessThan">
      <formula>0</formula>
    </cfRule>
  </conditionalFormatting>
  <conditionalFormatting sqref="O435">
    <cfRule type="cellIs" dxfId="7261" priority="161" operator="lessThan">
      <formula>0</formula>
    </cfRule>
  </conditionalFormatting>
  <conditionalFormatting sqref="O435">
    <cfRule type="cellIs" dxfId="7260" priority="160" operator="lessThan">
      <formula>0</formula>
    </cfRule>
  </conditionalFormatting>
  <conditionalFormatting sqref="O435">
    <cfRule type="cellIs" dxfId="7259" priority="159" operator="lessThan">
      <formula>0</formula>
    </cfRule>
  </conditionalFormatting>
  <conditionalFormatting sqref="O435">
    <cfRule type="cellIs" dxfId="7258" priority="158" operator="lessThan">
      <formula>0</formula>
    </cfRule>
  </conditionalFormatting>
  <conditionalFormatting sqref="O438">
    <cfRule type="cellIs" dxfId="7257" priority="157" operator="lessThan">
      <formula>0</formula>
    </cfRule>
  </conditionalFormatting>
  <conditionalFormatting sqref="O439">
    <cfRule type="cellIs" dxfId="7256" priority="156" operator="lessThan">
      <formula>0</formula>
    </cfRule>
  </conditionalFormatting>
  <conditionalFormatting sqref="O439">
    <cfRule type="cellIs" dxfId="7255" priority="155" operator="lessThan">
      <formula>0</formula>
    </cfRule>
  </conditionalFormatting>
  <conditionalFormatting sqref="O441">
    <cfRule type="cellIs" dxfId="7254" priority="154" operator="lessThan">
      <formula>0</formula>
    </cfRule>
  </conditionalFormatting>
  <conditionalFormatting sqref="O441">
    <cfRule type="cellIs" dxfId="7253" priority="153" operator="lessThan">
      <formula>0</formula>
    </cfRule>
  </conditionalFormatting>
  <conditionalFormatting sqref="O441">
    <cfRule type="cellIs" dxfId="7252" priority="152" operator="lessThan">
      <formula>0</formula>
    </cfRule>
  </conditionalFormatting>
  <conditionalFormatting sqref="O441">
    <cfRule type="cellIs" dxfId="7251" priority="151" operator="lessThan">
      <formula>0</formula>
    </cfRule>
  </conditionalFormatting>
  <conditionalFormatting sqref="O441">
    <cfRule type="cellIs" dxfId="7250" priority="150" operator="lessThan">
      <formula>0</formula>
    </cfRule>
  </conditionalFormatting>
  <conditionalFormatting sqref="O441">
    <cfRule type="cellIs" dxfId="7249" priority="149" operator="lessThan">
      <formula>0</formula>
    </cfRule>
  </conditionalFormatting>
  <conditionalFormatting sqref="O441">
    <cfRule type="cellIs" dxfId="7248" priority="148" operator="lessThan">
      <formula>0</formula>
    </cfRule>
  </conditionalFormatting>
  <conditionalFormatting sqref="O441">
    <cfRule type="cellIs" dxfId="7247" priority="147" operator="lessThan">
      <formula>0</formula>
    </cfRule>
  </conditionalFormatting>
  <conditionalFormatting sqref="O444">
    <cfRule type="cellIs" dxfId="7246" priority="146" operator="lessThan">
      <formula>0</formula>
    </cfRule>
  </conditionalFormatting>
  <conditionalFormatting sqref="O445">
    <cfRule type="cellIs" dxfId="7245" priority="145" operator="lessThan">
      <formula>0</formula>
    </cfRule>
  </conditionalFormatting>
  <conditionalFormatting sqref="O445">
    <cfRule type="cellIs" dxfId="7244" priority="144" operator="lessThan">
      <formula>0</formula>
    </cfRule>
  </conditionalFormatting>
  <conditionalFormatting sqref="O448">
    <cfRule type="cellIs" dxfId="7243" priority="143" operator="lessThan">
      <formula>0</formula>
    </cfRule>
  </conditionalFormatting>
  <conditionalFormatting sqref="O448">
    <cfRule type="cellIs" dxfId="7242" priority="142" operator="lessThan">
      <formula>0</formula>
    </cfRule>
  </conditionalFormatting>
  <conditionalFormatting sqref="O448">
    <cfRule type="cellIs" dxfId="7241" priority="141" operator="lessThan">
      <formula>0</formula>
    </cfRule>
  </conditionalFormatting>
  <conditionalFormatting sqref="O448">
    <cfRule type="cellIs" dxfId="7240" priority="140" operator="lessThan">
      <formula>0</formula>
    </cfRule>
  </conditionalFormatting>
  <conditionalFormatting sqref="O448">
    <cfRule type="cellIs" dxfId="7239" priority="139" operator="lessThan">
      <formula>0</formula>
    </cfRule>
  </conditionalFormatting>
  <conditionalFormatting sqref="O448">
    <cfRule type="cellIs" dxfId="7238" priority="138" operator="lessThan">
      <formula>0</formula>
    </cfRule>
  </conditionalFormatting>
  <conditionalFormatting sqref="O448">
    <cfRule type="cellIs" dxfId="7237" priority="137" operator="lessThan">
      <formula>0</formula>
    </cfRule>
  </conditionalFormatting>
  <conditionalFormatting sqref="O448">
    <cfRule type="cellIs" dxfId="7236" priority="136" operator="lessThan">
      <formula>0</formula>
    </cfRule>
  </conditionalFormatting>
  <conditionalFormatting sqref="O451">
    <cfRule type="cellIs" dxfId="7235" priority="135" operator="lessThan">
      <formula>0</formula>
    </cfRule>
  </conditionalFormatting>
  <conditionalFormatting sqref="O452">
    <cfRule type="cellIs" dxfId="7234" priority="134" operator="lessThan">
      <formula>0</formula>
    </cfRule>
  </conditionalFormatting>
  <conditionalFormatting sqref="O452">
    <cfRule type="cellIs" dxfId="7233" priority="133" operator="lessThan">
      <formula>0</formula>
    </cfRule>
  </conditionalFormatting>
  <conditionalFormatting sqref="O454">
    <cfRule type="cellIs" dxfId="7232" priority="132" operator="lessThan">
      <formula>0</formula>
    </cfRule>
  </conditionalFormatting>
  <conditionalFormatting sqref="O454">
    <cfRule type="cellIs" dxfId="7231" priority="131" operator="lessThan">
      <formula>0</formula>
    </cfRule>
  </conditionalFormatting>
  <conditionalFormatting sqref="O454">
    <cfRule type="cellIs" dxfId="7230" priority="130" operator="lessThan">
      <formula>0</formula>
    </cfRule>
  </conditionalFormatting>
  <conditionalFormatting sqref="O454">
    <cfRule type="cellIs" dxfId="7229" priority="129" operator="lessThan">
      <formula>0</formula>
    </cfRule>
  </conditionalFormatting>
  <conditionalFormatting sqref="O454">
    <cfRule type="cellIs" dxfId="7228" priority="128" operator="lessThan">
      <formula>0</formula>
    </cfRule>
  </conditionalFormatting>
  <conditionalFormatting sqref="O454">
    <cfRule type="cellIs" dxfId="7227" priority="127" operator="lessThan">
      <formula>0</formula>
    </cfRule>
  </conditionalFormatting>
  <conditionalFormatting sqref="O454">
    <cfRule type="cellIs" dxfId="7226" priority="126" operator="lessThan">
      <formula>0</formula>
    </cfRule>
  </conditionalFormatting>
  <conditionalFormatting sqref="O454">
    <cfRule type="cellIs" dxfId="7225" priority="125" operator="lessThan">
      <formula>0</formula>
    </cfRule>
  </conditionalFormatting>
  <conditionalFormatting sqref="O457">
    <cfRule type="cellIs" dxfId="7224" priority="124" operator="lessThan">
      <formula>0</formula>
    </cfRule>
  </conditionalFormatting>
  <conditionalFormatting sqref="O458">
    <cfRule type="cellIs" dxfId="7223" priority="123" operator="lessThan">
      <formula>0</formula>
    </cfRule>
  </conditionalFormatting>
  <conditionalFormatting sqref="O458">
    <cfRule type="cellIs" dxfId="7222" priority="122" operator="lessThan">
      <formula>0</formula>
    </cfRule>
  </conditionalFormatting>
  <conditionalFormatting sqref="O461:O464">
    <cfRule type="cellIs" dxfId="7221" priority="121" operator="lessThan">
      <formula>0</formula>
    </cfRule>
  </conditionalFormatting>
  <conditionalFormatting sqref="O461:O464">
    <cfRule type="expression" dxfId="7220" priority="119">
      <formula>O461/N461&gt;1</formula>
    </cfRule>
    <cfRule type="expression" dxfId="7219" priority="120">
      <formula>O461/N461&lt;1</formula>
    </cfRule>
  </conditionalFormatting>
  <conditionalFormatting sqref="O552 O560 O575 O589">
    <cfRule type="expression" dxfId="7218" priority="117">
      <formula>O552/#REF!&gt;1</formula>
    </cfRule>
    <cfRule type="expression" dxfId="7217" priority="118">
      <formula>O552/#REF!&lt;1</formula>
    </cfRule>
  </conditionalFormatting>
  <conditionalFormatting sqref="O512">
    <cfRule type="cellIs" dxfId="7216" priority="116" operator="lessThan">
      <formula>0</formula>
    </cfRule>
  </conditionalFormatting>
  <conditionalFormatting sqref="O512">
    <cfRule type="expression" dxfId="7215" priority="114">
      <formula>O512/N512&gt;1</formula>
    </cfRule>
    <cfRule type="expression" dxfId="7214" priority="115">
      <formula>O512/N512&lt;1</formula>
    </cfRule>
  </conditionalFormatting>
  <conditionalFormatting sqref="O596">
    <cfRule type="cellIs" dxfId="7213" priority="113" operator="lessThan">
      <formula>0</formula>
    </cfRule>
  </conditionalFormatting>
  <conditionalFormatting sqref="O600">
    <cfRule type="cellIs" dxfId="7212" priority="112" operator="lessThan">
      <formula>0</formula>
    </cfRule>
  </conditionalFormatting>
  <conditionalFormatting sqref="O600">
    <cfRule type="cellIs" dxfId="7211" priority="111" operator="lessThan">
      <formula>0</formula>
    </cfRule>
  </conditionalFormatting>
  <conditionalFormatting sqref="O710">
    <cfRule type="cellIs" dxfId="7210" priority="110" operator="lessThan">
      <formula>0</formula>
    </cfRule>
  </conditionalFormatting>
  <conditionalFormatting sqref="O654 O651 O648:O649 O632:O634">
    <cfRule type="expression" dxfId="7209" priority="97">
      <formula>O632/N632&gt;1</formula>
    </cfRule>
    <cfRule type="expression" dxfId="7208" priority="98">
      <formula>O632/N632&lt;1</formula>
    </cfRule>
  </conditionalFormatting>
  <conditionalFormatting sqref="O507:O510">
    <cfRule type="cellIs" dxfId="7207" priority="109" operator="lessThan">
      <formula>0</formula>
    </cfRule>
  </conditionalFormatting>
  <conditionalFormatting sqref="O507:O510">
    <cfRule type="expression" dxfId="7206" priority="107">
      <formula>O507/N507&gt;1</formula>
    </cfRule>
    <cfRule type="expression" dxfId="7205" priority="108">
      <formula>O507/N507&lt;1</formula>
    </cfRule>
  </conditionalFormatting>
  <conditionalFormatting sqref="O588 O574 O559 O551">
    <cfRule type="cellIs" dxfId="7204" priority="106" operator="lessThan">
      <formula>0</formula>
    </cfRule>
  </conditionalFormatting>
  <conditionalFormatting sqref="O584:O587 O570:O573 O555:O558 O547:O550">
    <cfRule type="cellIs" dxfId="7203" priority="105" operator="lessThan">
      <formula>0</formula>
    </cfRule>
  </conditionalFormatting>
  <conditionalFormatting sqref="O584:O587 O570:O573 O555:O558 O547:O550">
    <cfRule type="expression" dxfId="7202" priority="103">
      <formula>O547/N547&gt;1</formula>
    </cfRule>
    <cfRule type="expression" dxfId="7201" priority="104">
      <formula>O547/N547&lt;1</formula>
    </cfRule>
  </conditionalFormatting>
  <conditionalFormatting sqref="O588 O574 O559 O551">
    <cfRule type="cellIs" dxfId="7200" priority="102" operator="lessThan">
      <formula>0</formula>
    </cfRule>
  </conditionalFormatting>
  <conditionalFormatting sqref="O588 O574 O559 O551">
    <cfRule type="expression" dxfId="7199" priority="100">
      <formula>O551/N551&gt;1</formula>
    </cfRule>
    <cfRule type="expression" dxfId="7198" priority="101">
      <formula>O551/N551&lt;1</formula>
    </cfRule>
  </conditionalFormatting>
  <conditionalFormatting sqref="O654 O651 O648:O649 O632:O634">
    <cfRule type="cellIs" dxfId="7197" priority="99" operator="lessThan">
      <formula>0</formula>
    </cfRule>
  </conditionalFormatting>
  <conditionalFormatting sqref="O504">
    <cfRule type="expression" dxfId="7196" priority="297">
      <formula>O504/#REF!&gt;1</formula>
    </cfRule>
    <cfRule type="expression" dxfId="7195" priority="298">
      <formula>O504/#REF!&lt;1</formula>
    </cfRule>
  </conditionalFormatting>
  <conditionalFormatting sqref="O465">
    <cfRule type="cellIs" dxfId="7194" priority="96" operator="lessThan">
      <formula>0</formula>
    </cfRule>
  </conditionalFormatting>
  <conditionalFormatting sqref="O465">
    <cfRule type="expression" dxfId="7193" priority="94">
      <formula>O465/N465&gt;1</formula>
    </cfRule>
    <cfRule type="expression" dxfId="7192" priority="95">
      <formula>O465/N465&lt;1</formula>
    </cfRule>
  </conditionalFormatting>
  <conditionalFormatting sqref="O511">
    <cfRule type="cellIs" dxfId="7191" priority="93" operator="lessThan">
      <formula>0</formula>
    </cfRule>
  </conditionalFormatting>
  <conditionalFormatting sqref="O511">
    <cfRule type="expression" dxfId="7190" priority="91">
      <formula>O511/N511&gt;1</formula>
    </cfRule>
    <cfRule type="expression" dxfId="7189" priority="92">
      <formula>O511/N511&lt;1</formula>
    </cfRule>
  </conditionalFormatting>
  <conditionalFormatting sqref="O568">
    <cfRule type="cellIs" dxfId="7188" priority="81" operator="lessThan">
      <formula>0</formula>
    </cfRule>
  </conditionalFormatting>
  <conditionalFormatting sqref="O603">
    <cfRule type="expression" dxfId="7187" priority="55">
      <formula>O603/N603&gt;1</formula>
    </cfRule>
    <cfRule type="expression" dxfId="7186" priority="56">
      <formula>O603/N603&lt;1</formula>
    </cfRule>
  </conditionalFormatting>
  <conditionalFormatting sqref="O552">
    <cfRule type="cellIs" dxfId="7185" priority="78" operator="lessThan">
      <formula>0</formula>
    </cfRule>
  </conditionalFormatting>
  <conditionalFormatting sqref="O552">
    <cfRule type="expression" dxfId="7184" priority="76">
      <formula>O552/N552&gt;1</formula>
    </cfRule>
    <cfRule type="expression" dxfId="7183" priority="77">
      <formula>O552/N552&lt;1</formula>
    </cfRule>
  </conditionalFormatting>
  <conditionalFormatting sqref="O560">
    <cfRule type="cellIs" dxfId="7182" priority="75" operator="lessThan">
      <formula>0</formula>
    </cfRule>
  </conditionalFormatting>
  <conditionalFormatting sqref="O560">
    <cfRule type="expression" dxfId="7181" priority="73">
      <formula>O560/N560&gt;1</formula>
    </cfRule>
    <cfRule type="expression" dxfId="7180" priority="74">
      <formula>O560/N560&lt;1</formula>
    </cfRule>
  </conditionalFormatting>
  <conditionalFormatting sqref="O575">
    <cfRule type="cellIs" dxfId="7179" priority="72" operator="lessThan">
      <formula>0</formula>
    </cfRule>
  </conditionalFormatting>
  <conditionalFormatting sqref="O575">
    <cfRule type="expression" dxfId="7178" priority="70">
      <formula>O575/N575&gt;1</formula>
    </cfRule>
    <cfRule type="expression" dxfId="7177" priority="71">
      <formula>O575/N575&lt;1</formula>
    </cfRule>
  </conditionalFormatting>
  <conditionalFormatting sqref="O589">
    <cfRule type="cellIs" dxfId="7176" priority="69" operator="lessThan">
      <formula>0</formula>
    </cfRule>
  </conditionalFormatting>
  <conditionalFormatting sqref="O589">
    <cfRule type="expression" dxfId="7175" priority="67">
      <formula>O589/N589&gt;1</formula>
    </cfRule>
    <cfRule type="expression" dxfId="7174" priority="68">
      <formula>O589/N589&lt;1</formula>
    </cfRule>
  </conditionalFormatting>
  <conditionalFormatting sqref="O521">
    <cfRule type="cellIs" dxfId="7173" priority="90" operator="lessThan">
      <formula>0</formula>
    </cfRule>
  </conditionalFormatting>
  <conditionalFormatting sqref="O521">
    <cfRule type="expression" dxfId="7172" priority="88">
      <formula>O521/N521&gt;1</formula>
    </cfRule>
    <cfRule type="expression" dxfId="7171" priority="89">
      <formula>O521/N521&lt;1</formula>
    </cfRule>
  </conditionalFormatting>
  <conditionalFormatting sqref="O529">
    <cfRule type="cellIs" dxfId="7170" priority="87" operator="lessThan">
      <formula>0</formula>
    </cfRule>
  </conditionalFormatting>
  <conditionalFormatting sqref="O529">
    <cfRule type="expression" dxfId="7169" priority="85">
      <formula>O529/N529&gt;1</formula>
    </cfRule>
    <cfRule type="expression" dxfId="7168" priority="86">
      <formula>O529/N529&lt;1</formula>
    </cfRule>
  </conditionalFormatting>
  <conditionalFormatting sqref="O582">
    <cfRule type="expression" dxfId="7167" priority="64">
      <formula>O582/N582&gt;1</formula>
    </cfRule>
    <cfRule type="expression" dxfId="7166" priority="65">
      <formula>O582/N582&lt;1</formula>
    </cfRule>
  </conditionalFormatting>
  <conditionalFormatting sqref="O537">
    <cfRule type="cellIs" dxfId="7165" priority="84" operator="lessThan">
      <formula>0</formula>
    </cfRule>
  </conditionalFormatting>
  <conditionalFormatting sqref="O537">
    <cfRule type="expression" dxfId="7164" priority="82">
      <formula>O537/N537&gt;1</formula>
    </cfRule>
    <cfRule type="expression" dxfId="7163" priority="83">
      <formula>O537/N537&lt;1</formula>
    </cfRule>
  </conditionalFormatting>
  <conditionalFormatting sqref="O641:O645 B636:O637">
    <cfRule type="cellIs" dxfId="7162" priority="63" operator="lessThan">
      <formula>0</formula>
    </cfRule>
  </conditionalFormatting>
  <conditionalFormatting sqref="O568">
    <cfRule type="expression" dxfId="7161" priority="79">
      <formula>O568/N568&gt;1</formula>
    </cfRule>
    <cfRule type="expression" dxfId="7160" priority="80">
      <formula>O568/N568&lt;1</formula>
    </cfRule>
  </conditionalFormatting>
  <conditionalFormatting sqref="O597">
    <cfRule type="cellIs" dxfId="7159" priority="62" operator="lessThan">
      <formula>0</formula>
    </cfRule>
  </conditionalFormatting>
  <conditionalFormatting sqref="O608">
    <cfRule type="expression" dxfId="7158" priority="50">
      <formula>O608/N608&gt;1</formula>
    </cfRule>
    <cfRule type="expression" dxfId="7157" priority="51">
      <formula>O608/N608&lt;1</formula>
    </cfRule>
  </conditionalFormatting>
  <conditionalFormatting sqref="O582">
    <cfRule type="cellIs" dxfId="7156" priority="66" operator="lessThan">
      <formula>0</formula>
    </cfRule>
  </conditionalFormatting>
  <conditionalFormatting sqref="O597">
    <cfRule type="expression" dxfId="7155" priority="60">
      <formula>O597/N597&gt;1</formula>
    </cfRule>
    <cfRule type="expression" dxfId="7154" priority="61">
      <formula>O597/N597&lt;1</formula>
    </cfRule>
  </conditionalFormatting>
  <conditionalFormatting sqref="O676:O679">
    <cfRule type="cellIs" dxfId="7153" priority="49" operator="lessThan">
      <formula>0</formula>
    </cfRule>
  </conditionalFormatting>
  <conditionalFormatting sqref="O678">
    <cfRule type="cellIs" dxfId="7152" priority="48" operator="lessThan">
      <formula>0</formula>
    </cfRule>
  </conditionalFormatting>
  <conditionalFormatting sqref="O680:O683">
    <cfRule type="cellIs" dxfId="7151" priority="47" operator="lessThan">
      <formula>0</formula>
    </cfRule>
  </conditionalFormatting>
  <conditionalFormatting sqref="O682">
    <cfRule type="cellIs" dxfId="7150" priority="46" operator="lessThan">
      <formula>0</formula>
    </cfRule>
  </conditionalFormatting>
  <conditionalFormatting sqref="O684:O687">
    <cfRule type="cellIs" dxfId="7149" priority="45" operator="lessThan">
      <formula>0</formula>
    </cfRule>
  </conditionalFormatting>
  <conditionalFormatting sqref="O686">
    <cfRule type="cellIs" dxfId="7148" priority="44" operator="lessThan">
      <formula>0</formula>
    </cfRule>
  </conditionalFormatting>
  <conditionalFormatting sqref="O688:O691">
    <cfRule type="cellIs" dxfId="7147" priority="43" operator="lessThan">
      <formula>0</formula>
    </cfRule>
  </conditionalFormatting>
  <conditionalFormatting sqref="O690">
    <cfRule type="cellIs" dxfId="7146" priority="42" operator="lessThan">
      <formula>0</formula>
    </cfRule>
  </conditionalFormatting>
  <conditionalFormatting sqref="O692:O693 O695">
    <cfRule type="cellIs" dxfId="7145" priority="41" operator="lessThan">
      <formula>0</formula>
    </cfRule>
  </conditionalFormatting>
  <conditionalFormatting sqref="O696:O699">
    <cfRule type="cellIs" dxfId="7144" priority="40" operator="lessThan">
      <formula>0</formula>
    </cfRule>
  </conditionalFormatting>
  <conditionalFormatting sqref="O698">
    <cfRule type="cellIs" dxfId="7143" priority="39" operator="lessThan">
      <formula>0</formula>
    </cfRule>
  </conditionalFormatting>
  <conditionalFormatting sqref="O700:O703">
    <cfRule type="cellIs" dxfId="7142" priority="38" operator="lessThan">
      <formula>0</formula>
    </cfRule>
  </conditionalFormatting>
  <conditionalFormatting sqref="O702">
    <cfRule type="cellIs" dxfId="7141" priority="37" operator="lessThan">
      <formula>0</formula>
    </cfRule>
  </conditionalFormatting>
  <conditionalFormatting sqref="O704:O707">
    <cfRule type="cellIs" dxfId="7140" priority="36" operator="lessThan">
      <formula>0</formula>
    </cfRule>
  </conditionalFormatting>
  <conditionalFormatting sqref="O706">
    <cfRule type="cellIs" dxfId="7139" priority="35" operator="lessThan">
      <formula>0</formula>
    </cfRule>
  </conditionalFormatting>
  <conditionalFormatting sqref="O712:O715">
    <cfRule type="cellIs" dxfId="7138" priority="34" operator="lessThan">
      <formula>0</formula>
    </cfRule>
  </conditionalFormatting>
  <conditionalFormatting sqref="O714">
    <cfRule type="cellIs" dxfId="7137" priority="33" operator="lessThan">
      <formula>0</formula>
    </cfRule>
  </conditionalFormatting>
  <conditionalFormatting sqref="O716:O719">
    <cfRule type="cellIs" dxfId="7136" priority="32" operator="lessThan">
      <formula>0</formula>
    </cfRule>
  </conditionalFormatting>
  <conditionalFormatting sqref="O718">
    <cfRule type="cellIs" dxfId="7135" priority="31" operator="lessThan">
      <formula>0</formula>
    </cfRule>
  </conditionalFormatting>
  <conditionalFormatting sqref="O466">
    <cfRule type="cellIs" dxfId="7134" priority="30" operator="lessThan">
      <formula>0</formula>
    </cfRule>
  </conditionalFormatting>
  <conditionalFormatting sqref="O505">
    <cfRule type="cellIs" dxfId="7133" priority="29" operator="lessThan">
      <formula>0</formula>
    </cfRule>
  </conditionalFormatting>
  <conditionalFormatting sqref="O513">
    <cfRule type="cellIs" dxfId="7132" priority="28" operator="lessThan">
      <formula>0</formula>
    </cfRule>
  </conditionalFormatting>
  <conditionalFormatting sqref="O522">
    <cfRule type="cellIs" dxfId="7131" priority="27" operator="lessThan">
      <formula>0</formula>
    </cfRule>
  </conditionalFormatting>
  <conditionalFormatting sqref="O530">
    <cfRule type="cellIs" dxfId="7130" priority="26" operator="lessThan">
      <formula>0</formula>
    </cfRule>
  </conditionalFormatting>
  <conditionalFormatting sqref="O538">
    <cfRule type="cellIs" dxfId="7129" priority="25" operator="lessThan">
      <formula>0</formula>
    </cfRule>
  </conditionalFormatting>
  <conditionalFormatting sqref="O553">
    <cfRule type="cellIs" dxfId="7128" priority="24" operator="lessThan">
      <formula>0</formula>
    </cfRule>
  </conditionalFormatting>
  <conditionalFormatting sqref="O561">
    <cfRule type="cellIs" dxfId="7127" priority="23" operator="lessThan">
      <formula>0</formula>
    </cfRule>
  </conditionalFormatting>
  <conditionalFormatting sqref="O590">
    <cfRule type="cellIs" dxfId="7126" priority="22" operator="lessThan">
      <formula>0</formula>
    </cfRule>
  </conditionalFormatting>
  <conditionalFormatting sqref="B720:N723">
    <cfRule type="cellIs" dxfId="7125" priority="18" operator="lessThan">
      <formula>0</formula>
    </cfRule>
  </conditionalFormatting>
  <conditionalFormatting sqref="I722:N722 P720:Q723">
    <cfRule type="cellIs" dxfId="7124" priority="17" operator="lessThan">
      <formula>0</formula>
    </cfRule>
  </conditionalFormatting>
  <conditionalFormatting sqref="O720:O723">
    <cfRule type="cellIs" dxfId="7123" priority="16" operator="lessThan">
      <formula>0</formula>
    </cfRule>
  </conditionalFormatting>
  <conditionalFormatting sqref="O722">
    <cfRule type="cellIs" dxfId="7122" priority="15" operator="lessThan">
      <formula>0</formula>
    </cfRule>
  </conditionalFormatting>
  <conditionalFormatting sqref="P655:P658">
    <cfRule type="cellIs" dxfId="7121" priority="14" operator="lessThan">
      <formula>0</formula>
    </cfRule>
  </conditionalFormatting>
  <conditionalFormatting sqref="P638:Q638 Q639:Q640">
    <cfRule type="cellIs" dxfId="7120" priority="13" operator="lessThan">
      <formula>0</formula>
    </cfRule>
  </conditionalFormatting>
  <conditionalFormatting sqref="B638">
    <cfRule type="cellIs" dxfId="7119" priority="12" operator="lessThan">
      <formula>0</formula>
    </cfRule>
  </conditionalFormatting>
  <conditionalFormatting sqref="P639:P640">
    <cfRule type="cellIs" dxfId="7118" priority="11" operator="lessThan">
      <formula>0</formula>
    </cfRule>
  </conditionalFormatting>
  <conditionalFormatting sqref="B639:O640">
    <cfRule type="expression" dxfId="7117" priority="9">
      <formula>B639/A639&gt;1</formula>
    </cfRule>
    <cfRule type="expression" dxfId="7116" priority="10">
      <formula>B639/A639&lt;1</formula>
    </cfRule>
  </conditionalFormatting>
  <conditionalFormatting sqref="B639:O640">
    <cfRule type="cellIs" dxfId="7115" priority="8" operator="lessThan">
      <formula>0</formula>
    </cfRule>
  </conditionalFormatting>
  <conditionalFormatting sqref="B491">
    <cfRule type="cellIs" dxfId="7114" priority="7" operator="lessThan">
      <formula>0</formula>
    </cfRule>
  </conditionalFormatting>
  <conditionalFormatting sqref="B492:N496">
    <cfRule type="cellIs" dxfId="7113" priority="6" operator="lessThan">
      <formula>0</formula>
    </cfRule>
  </conditionalFormatting>
  <conditionalFormatting sqref="B492:N496">
    <cfRule type="expression" dxfId="7112" priority="4">
      <formula>B492/A492&gt;1</formula>
    </cfRule>
    <cfRule type="expression" dxfId="7111" priority="5">
      <formula>B492/A492&lt;1</formula>
    </cfRule>
  </conditionalFormatting>
  <conditionalFormatting sqref="O492:O496">
    <cfRule type="cellIs" dxfId="7110" priority="3" operator="lessThan">
      <formula>0</formula>
    </cfRule>
  </conditionalFormatting>
  <conditionalFormatting sqref="O492:O496">
    <cfRule type="expression" dxfId="7109" priority="1">
      <formula>O492/N492&gt;1</formula>
    </cfRule>
    <cfRule type="expression" dxfId="7108" priority="2">
      <formula>O492/N492&lt;1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D599" zoomScaleNormal="100" workbookViewId="0">
      <selection activeCell="Q351" sqref="Q35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2414</v>
      </c>
      <c r="C2" t="s">
        <v>2415</v>
      </c>
      <c r="D2" t="s">
        <v>2416</v>
      </c>
      <c r="E2" t="s">
        <v>2417</v>
      </c>
      <c r="F2" t="s">
        <v>2418</v>
      </c>
      <c r="G2" t="s">
        <v>2419</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2468</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788</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2404</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2733</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2734</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2711</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2497</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2473</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2474</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792</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2475</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2735</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2405</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2733</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2736</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793</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2488</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794</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2489</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2491</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2492</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2493</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795</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2737</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796</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2494</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2495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797</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798</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2496</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800</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2498</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2499</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2500</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2501</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2504</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2505</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2506</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801</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2507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802</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2498</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2499</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2508</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2509</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2512</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803</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2738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804</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2515</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2516</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2517</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2518</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2519</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2520</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2521</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2523</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2524</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2525</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805</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2526</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2532</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806</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2534</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2535</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2654</v>
      </c>
      <c r="B69" t="s">
        <v>2655</v>
      </c>
      <c r="C69" t="s">
        <v>2656</v>
      </c>
      <c r="D69" t="s">
        <v>2657</v>
      </c>
      <c r="E69" t="s">
        <v>2658</v>
      </c>
      <c r="F69" t="s">
        <v>2659</v>
      </c>
      <c r="G69" t="s">
        <v>2660</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2708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2709</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2710</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797</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800</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802</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2404</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2405</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2408</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891</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2414</v>
      </c>
      <c r="C125" t="s">
        <v>2536</v>
      </c>
      <c r="D125" t="s">
        <v>2416</v>
      </c>
      <c r="E125" t="s">
        <v>2417</v>
      </c>
      <c r="F125" t="s">
        <v>2418</v>
      </c>
      <c r="G125" t="s">
        <v>2537</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2549</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2550</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869</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871</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2406</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787</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872</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2553</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874</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884</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2407</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2554</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879</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2728</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2557</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880</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881</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2558</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2559</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2560</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2561</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2562</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2563</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2739</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2566</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2567</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2569</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2740</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2570</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2571</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882</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2574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2575</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2577</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2654</v>
      </c>
      <c r="B161" t="s">
        <v>2655</v>
      </c>
      <c r="C161" t="s">
        <v>2656</v>
      </c>
      <c r="D161" t="s">
        <v>2657</v>
      </c>
      <c r="E161" t="s">
        <v>2658</v>
      </c>
      <c r="F161" t="s">
        <v>2659</v>
      </c>
      <c r="G161" t="s">
        <v>2660</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2708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2709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2710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2414</v>
      </c>
      <c r="C216" t="s">
        <v>2415</v>
      </c>
      <c r="D216" t="s">
        <v>2416</v>
      </c>
      <c r="E216" t="s">
        <v>2417</v>
      </c>
      <c r="F216" t="s">
        <v>2418</v>
      </c>
      <c r="G216" t="s">
        <v>2419</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2579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2729</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883</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884</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2585</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2741</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2587</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2588</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2589</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2591</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2592</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2742</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2595</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2596</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871</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880</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2597</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2598</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2599</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2600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2743</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2744</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2603</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2604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2605</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2606</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2607</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2608</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2623</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2609</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885</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2617</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2618</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886</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2618</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2619</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2745</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887</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2625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2626</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2629</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2630</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2631</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2632</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2633</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2636</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2637</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2638</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2639</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2640</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2642</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2643</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2644</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2646</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2647</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2648</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888</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889</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2652</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2653</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2654</v>
      </c>
      <c r="B278" t="s">
        <v>2655</v>
      </c>
      <c r="C278" t="s">
        <v>2656</v>
      </c>
      <c r="D278" t="s">
        <v>2657</v>
      </c>
      <c r="E278" t="s">
        <v>2658</v>
      </c>
      <c r="F278" t="s">
        <v>2659</v>
      </c>
      <c r="G278" t="s">
        <v>2660</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2708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2709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2710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2242</v>
      </c>
      <c r="Q346" s="136" t="s">
        <v>2243</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4" t="s">
        <v>11</v>
      </c>
      <c r="C348" s="184"/>
      <c r="D348" s="184"/>
      <c r="E348" s="184"/>
      <c r="F348" s="184"/>
      <c r="G348" s="184"/>
      <c r="H348" s="184"/>
      <c r="I348" s="184"/>
      <c r="J348" s="184"/>
      <c r="K348" s="184"/>
      <c r="L348" s="184"/>
      <c r="M348" s="184"/>
      <c r="N348" s="184"/>
      <c r="O348" s="184"/>
      <c r="P348" s="6"/>
      <c r="Q348" s="3"/>
    </row>
    <row r="349" spans="1:53" x14ac:dyDescent="0.3">
      <c r="B349" s="205" t="s">
        <v>788</v>
      </c>
      <c r="C349" s="205"/>
      <c r="D349" s="205"/>
      <c r="E349" s="205"/>
      <c r="F349" s="205"/>
      <c r="G349" s="205"/>
      <c r="H349" s="205"/>
      <c r="I349" s="205"/>
      <c r="J349" s="205"/>
      <c r="K349" s="205"/>
      <c r="L349" s="205"/>
      <c r="M349" s="205"/>
      <c r="N349" s="205"/>
      <c r="O349" s="205"/>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2409</v>
      </c>
    </row>
    <row r="355" spans="2:17" x14ac:dyDescent="0.3">
      <c r="B355" s="205" t="s">
        <v>2404</v>
      </c>
      <c r="C355" s="205"/>
      <c r="D355" s="205"/>
      <c r="E355" s="205"/>
      <c r="F355" s="205"/>
      <c r="G355" s="205"/>
      <c r="H355" s="205"/>
      <c r="I355" s="205"/>
      <c r="J355" s="205"/>
      <c r="K355" s="205"/>
      <c r="L355" s="205"/>
      <c r="M355" s="205"/>
      <c r="N355" s="205"/>
      <c r="O355" s="205"/>
      <c r="P355" s="6"/>
      <c r="Q355" s="3"/>
    </row>
    <row r="356" spans="2:17" x14ac:dyDescent="0.3">
      <c r="B356" s="8" t="str">
        <f t="shared" ref="B356:O359" si="12">IFERROR(VLOOKUP($B$355,$4:$123,MATCH($Q356&amp;"/"&amp;B$347,$2:$2,0),FALSE),IFERROR(VLOOKUP($B$355,$4:$123,MATCH($Q355&amp;"/"&amp;B$347,$2:$2,0),FALSE),IFERROR(VLOOKUP($B$355,$4:$123,MATCH($Q354&amp;"/"&amp;B$347,$2:$2,0),FALSE),IFERROR(VLOOKUP($B$355,$4:$123,MATCH($Q353&amp;"/"&amp;B$347,$2:$2,0),FALSE),"0"))))</f>
        <v>0</v>
      </c>
      <c r="C356" s="8" t="str">
        <f t="shared" si="12"/>
        <v>0</v>
      </c>
      <c r="D356" s="8" t="str">
        <f t="shared" si="12"/>
        <v>0</v>
      </c>
      <c r="E356" s="8" t="str">
        <f t="shared" si="12"/>
        <v>0</v>
      </c>
      <c r="F356" s="8" t="str">
        <f t="shared" si="12"/>
        <v>0</v>
      </c>
      <c r="G356" s="8" t="str">
        <f t="shared" si="12"/>
        <v>0</v>
      </c>
      <c r="H356" s="8" t="str">
        <f t="shared" si="12"/>
        <v>0</v>
      </c>
      <c r="I356" s="8" t="str">
        <f t="shared" si="12"/>
        <v>0</v>
      </c>
      <c r="J356" s="8" t="str">
        <f t="shared" si="12"/>
        <v>0</v>
      </c>
      <c r="K356" s="8" t="str">
        <f t="shared" si="12"/>
        <v>0</v>
      </c>
      <c r="L356" s="8" t="str">
        <f t="shared" si="12"/>
        <v>0</v>
      </c>
      <c r="M356" s="8">
        <f t="shared" si="12"/>
        <v>34902345.200000003</v>
      </c>
      <c r="N356" s="8">
        <f t="shared" si="12"/>
        <v>36995214</v>
      </c>
      <c r="O356" s="8">
        <f t="shared" si="12"/>
        <v>39681741</v>
      </c>
      <c r="P356" s="6"/>
      <c r="Q356" s="9" t="s">
        <v>12</v>
      </c>
    </row>
    <row r="357" spans="2:17" x14ac:dyDescent="0.3">
      <c r="B357" s="8" t="str">
        <f t="shared" si="12"/>
        <v>0</v>
      </c>
      <c r="C357" s="8" t="str">
        <f t="shared" si="12"/>
        <v>0</v>
      </c>
      <c r="D357" s="8" t="str">
        <f t="shared" si="12"/>
        <v>0</v>
      </c>
      <c r="E357" s="8" t="str">
        <f t="shared" si="12"/>
        <v>0</v>
      </c>
      <c r="F357" s="8" t="str">
        <f t="shared" si="12"/>
        <v>0</v>
      </c>
      <c r="G357" s="8" t="str">
        <f t="shared" si="12"/>
        <v>0</v>
      </c>
      <c r="H357" s="8" t="str">
        <f t="shared" si="12"/>
        <v>0</v>
      </c>
      <c r="I357" s="8" t="str">
        <f t="shared" si="12"/>
        <v>0</v>
      </c>
      <c r="J357" s="8" t="str">
        <f t="shared" si="12"/>
        <v>0</v>
      </c>
      <c r="K357" s="8" t="str">
        <f t="shared" si="12"/>
        <v>0</v>
      </c>
      <c r="L357" s="8" t="str">
        <f t="shared" si="12"/>
        <v>0</v>
      </c>
      <c r="M357" s="8" t="str">
        <f t="shared" si="12"/>
        <v>0</v>
      </c>
      <c r="N357" s="8">
        <f t="shared" si="12"/>
        <v>36669916</v>
      </c>
      <c r="O357" s="8">
        <f t="shared" si="12"/>
        <v>39681741</v>
      </c>
      <c r="P357" s="6"/>
      <c r="Q357" s="9" t="s">
        <v>13</v>
      </c>
    </row>
    <row r="358" spans="2:17" x14ac:dyDescent="0.3">
      <c r="B358" s="8" t="str">
        <f t="shared" si="12"/>
        <v>0</v>
      </c>
      <c r="C358" s="8" t="str">
        <f t="shared" si="12"/>
        <v>0</v>
      </c>
      <c r="D358" s="8" t="str">
        <f t="shared" si="12"/>
        <v>0</v>
      </c>
      <c r="E358" s="8" t="str">
        <f t="shared" si="12"/>
        <v>0</v>
      </c>
      <c r="F358" s="8" t="str">
        <f t="shared" si="12"/>
        <v>0</v>
      </c>
      <c r="G358" s="8" t="str">
        <f t="shared" si="12"/>
        <v>0</v>
      </c>
      <c r="H358" s="8" t="str">
        <f t="shared" si="12"/>
        <v>0</v>
      </c>
      <c r="I358" s="8" t="str">
        <f t="shared" si="12"/>
        <v>0</v>
      </c>
      <c r="J358" s="8" t="str">
        <f t="shared" si="12"/>
        <v>0</v>
      </c>
      <c r="K358" s="8" t="str">
        <f t="shared" si="12"/>
        <v>0</v>
      </c>
      <c r="L358" s="8" t="str">
        <f t="shared" si="12"/>
        <v>0</v>
      </c>
      <c r="M358" s="8" t="str">
        <f t="shared" si="12"/>
        <v>0</v>
      </c>
      <c r="N358" s="8">
        <f t="shared" si="12"/>
        <v>38012771</v>
      </c>
      <c r="O358" s="8">
        <f t="shared" si="12"/>
        <v>39681741</v>
      </c>
      <c r="P358" s="6"/>
      <c r="Q358" s="9" t="s">
        <v>14</v>
      </c>
    </row>
    <row r="359" spans="2:17" x14ac:dyDescent="0.3">
      <c r="B359" s="8" t="str">
        <f t="shared" si="12"/>
        <v>0</v>
      </c>
      <c r="C359" s="8" t="str">
        <f t="shared" si="12"/>
        <v>0</v>
      </c>
      <c r="D359" s="8" t="str">
        <f t="shared" si="12"/>
        <v>0</v>
      </c>
      <c r="E359" s="8" t="str">
        <f t="shared" si="12"/>
        <v>0</v>
      </c>
      <c r="F359" s="8" t="str">
        <f t="shared" si="12"/>
        <v>0</v>
      </c>
      <c r="G359" s="8" t="str">
        <f t="shared" si="12"/>
        <v>0</v>
      </c>
      <c r="H359" s="8" t="str">
        <f t="shared" si="12"/>
        <v>0</v>
      </c>
      <c r="I359" s="8" t="str">
        <f t="shared" si="12"/>
        <v>0</v>
      </c>
      <c r="J359" s="8" t="str">
        <f t="shared" si="12"/>
        <v>0</v>
      </c>
      <c r="K359" s="8" t="str">
        <f t="shared" si="12"/>
        <v>0</v>
      </c>
      <c r="L359" s="8" t="str">
        <f t="shared" si="12"/>
        <v>0</v>
      </c>
      <c r="M359" s="8">
        <f t="shared" si="12"/>
        <v>34902345.200000003</v>
      </c>
      <c r="N359" s="8">
        <f t="shared" si="12"/>
        <v>39345736.619999997</v>
      </c>
      <c r="O359" s="8">
        <f t="shared" si="12"/>
        <v>39681741</v>
      </c>
      <c r="P359" s="6"/>
      <c r="Q359" s="9" t="s">
        <v>15</v>
      </c>
    </row>
    <row r="360" spans="2:17" x14ac:dyDescent="0.3">
      <c r="B360" s="12" t="e">
        <f t="shared" ref="B360:O360" si="13">+B359/B$401</f>
        <v>#VALUE!</v>
      </c>
      <c r="C360" s="12" t="e">
        <f t="shared" si="13"/>
        <v>#VALUE!</v>
      </c>
      <c r="D360" s="12" t="e">
        <f t="shared" si="13"/>
        <v>#VALUE!</v>
      </c>
      <c r="E360" s="12" t="e">
        <f t="shared" si="13"/>
        <v>#VALUE!</v>
      </c>
      <c r="F360" s="12" t="e">
        <f t="shared" si="13"/>
        <v>#VALUE!</v>
      </c>
      <c r="G360" s="12" t="e">
        <f t="shared" si="13"/>
        <v>#VALUE!</v>
      </c>
      <c r="H360" s="12" t="e">
        <f t="shared" si="13"/>
        <v>#VALUE!</v>
      </c>
      <c r="I360" s="12" t="e">
        <f t="shared" si="13"/>
        <v>#VALUE!</v>
      </c>
      <c r="J360" s="12" t="e">
        <f t="shared" si="13"/>
        <v>#VALUE!</v>
      </c>
      <c r="K360" s="12" t="e">
        <f t="shared" si="13"/>
        <v>#VALUE!</v>
      </c>
      <c r="L360" s="12" t="e">
        <f t="shared" si="13"/>
        <v>#VALUE!</v>
      </c>
      <c r="M360" s="12">
        <f t="shared" si="13"/>
        <v>0.56410928354329604</v>
      </c>
      <c r="N360" s="12">
        <f t="shared" si="13"/>
        <v>0.50951540813649987</v>
      </c>
      <c r="O360" s="12">
        <f t="shared" si="13"/>
        <v>0.49762379388112865</v>
      </c>
      <c r="P360" s="6"/>
      <c r="Q360" s="11" t="s">
        <v>2409</v>
      </c>
    </row>
    <row r="361" spans="2:17" x14ac:dyDescent="0.3">
      <c r="B361" s="214" t="s">
        <v>792</v>
      </c>
      <c r="C361" s="215"/>
      <c r="D361" s="215"/>
      <c r="E361" s="215"/>
      <c r="F361" s="215"/>
      <c r="G361" s="215"/>
      <c r="H361" s="215"/>
      <c r="I361" s="215"/>
      <c r="J361" s="215"/>
      <c r="K361" s="215"/>
      <c r="L361" s="215"/>
      <c r="M361" s="215"/>
      <c r="N361" s="215"/>
      <c r="O361" s="216"/>
      <c r="P361" s="6"/>
      <c r="Q361" s="3"/>
    </row>
    <row r="362" spans="2:17" x14ac:dyDescent="0.3">
      <c r="B362" s="8" t="str">
        <f t="shared" ref="B362:O365" si="14">IFERROR(VLOOKUP($B$355,$4:$123,MATCH($Q362&amp;"/"&amp;B$347,$2:$2,0),FALSE),IFERROR(VLOOKUP($B$355,$4:$123,MATCH($Q361&amp;"/"&amp;B$347,$2:$2,0),FALSE),IFERROR(VLOOKUP($B$355,$4:$123,MATCH($Q360&amp;"/"&amp;B$347,$2:$2,0),FALSE),IFERROR(VLOOKUP($B$355,$4:$123,MATCH($Q359&amp;"/"&amp;B$347,$2:$2,0),FALSE),"0"))))</f>
        <v>0</v>
      </c>
      <c r="C362" s="8" t="str">
        <f t="shared" si="14"/>
        <v>0</v>
      </c>
      <c r="D362" s="8" t="str">
        <f t="shared" si="14"/>
        <v>0</v>
      </c>
      <c r="E362" s="8" t="str">
        <f t="shared" si="14"/>
        <v>0</v>
      </c>
      <c r="F362" s="8" t="str">
        <f t="shared" si="14"/>
        <v>0</v>
      </c>
      <c r="G362" s="8" t="str">
        <f t="shared" si="14"/>
        <v>0</v>
      </c>
      <c r="H362" s="8" t="str">
        <f t="shared" si="14"/>
        <v>0</v>
      </c>
      <c r="I362" s="8" t="str">
        <f t="shared" si="14"/>
        <v>0</v>
      </c>
      <c r="J362" s="8" t="str">
        <f t="shared" si="14"/>
        <v>0</v>
      </c>
      <c r="K362" s="8" t="str">
        <f t="shared" si="14"/>
        <v>0</v>
      </c>
      <c r="L362" s="8" t="str">
        <f t="shared" si="14"/>
        <v>0</v>
      </c>
      <c r="M362" s="8">
        <f t="shared" si="14"/>
        <v>34902345.200000003</v>
      </c>
      <c r="N362" s="8">
        <f t="shared" si="14"/>
        <v>36995214</v>
      </c>
      <c r="O362" s="8">
        <f t="shared" si="14"/>
        <v>39681741</v>
      </c>
      <c r="P362" s="6"/>
      <c r="Q362" s="9" t="s">
        <v>12</v>
      </c>
    </row>
    <row r="363" spans="2:17" x14ac:dyDescent="0.3">
      <c r="B363" s="8" t="str">
        <f t="shared" si="14"/>
        <v>0</v>
      </c>
      <c r="C363" s="8" t="str">
        <f t="shared" si="14"/>
        <v>0</v>
      </c>
      <c r="D363" s="8" t="str">
        <f t="shared" si="14"/>
        <v>0</v>
      </c>
      <c r="E363" s="8" t="str">
        <f t="shared" si="14"/>
        <v>0</v>
      </c>
      <c r="F363" s="8" t="str">
        <f t="shared" si="14"/>
        <v>0</v>
      </c>
      <c r="G363" s="8" t="str">
        <f t="shared" si="14"/>
        <v>0</v>
      </c>
      <c r="H363" s="8" t="str">
        <f t="shared" si="14"/>
        <v>0</v>
      </c>
      <c r="I363" s="8" t="str">
        <f t="shared" si="14"/>
        <v>0</v>
      </c>
      <c r="J363" s="8" t="str">
        <f t="shared" si="14"/>
        <v>0</v>
      </c>
      <c r="K363" s="8" t="str">
        <f t="shared" si="14"/>
        <v>0</v>
      </c>
      <c r="L363" s="8" t="str">
        <f t="shared" si="14"/>
        <v>0</v>
      </c>
      <c r="M363" s="8" t="str">
        <f t="shared" si="14"/>
        <v>0</v>
      </c>
      <c r="N363" s="8">
        <f t="shared" si="14"/>
        <v>36669916</v>
      </c>
      <c r="O363" s="8">
        <f t="shared" si="14"/>
        <v>39681741</v>
      </c>
      <c r="P363" s="6"/>
      <c r="Q363" s="9" t="s">
        <v>13</v>
      </c>
    </row>
    <row r="364" spans="2:17" x14ac:dyDescent="0.3">
      <c r="B364" s="8" t="str">
        <f t="shared" si="14"/>
        <v>0</v>
      </c>
      <c r="C364" s="8" t="str">
        <f t="shared" si="14"/>
        <v>0</v>
      </c>
      <c r="D364" s="8" t="str">
        <f t="shared" si="14"/>
        <v>0</v>
      </c>
      <c r="E364" s="8" t="str">
        <f t="shared" si="14"/>
        <v>0</v>
      </c>
      <c r="F364" s="8" t="str">
        <f t="shared" si="14"/>
        <v>0</v>
      </c>
      <c r="G364" s="8" t="str">
        <f t="shared" si="14"/>
        <v>0</v>
      </c>
      <c r="H364" s="8" t="str">
        <f t="shared" si="14"/>
        <v>0</v>
      </c>
      <c r="I364" s="8" t="str">
        <f t="shared" si="14"/>
        <v>0</v>
      </c>
      <c r="J364" s="8" t="str">
        <f t="shared" si="14"/>
        <v>0</v>
      </c>
      <c r="K364" s="8" t="str">
        <f t="shared" si="14"/>
        <v>0</v>
      </c>
      <c r="L364" s="8" t="str">
        <f t="shared" si="14"/>
        <v>0</v>
      </c>
      <c r="M364" s="8" t="str">
        <f t="shared" si="14"/>
        <v>0</v>
      </c>
      <c r="N364" s="8">
        <f t="shared" si="14"/>
        <v>38012771</v>
      </c>
      <c r="O364" s="8">
        <f t="shared" si="14"/>
        <v>39681741</v>
      </c>
      <c r="P364" s="6"/>
      <c r="Q364" s="9" t="s">
        <v>14</v>
      </c>
    </row>
    <row r="365" spans="2:17" x14ac:dyDescent="0.3">
      <c r="B365" s="8" t="str">
        <f t="shared" si="14"/>
        <v>0</v>
      </c>
      <c r="C365" s="8" t="str">
        <f t="shared" si="14"/>
        <v>0</v>
      </c>
      <c r="D365" s="8" t="str">
        <f t="shared" si="14"/>
        <v>0</v>
      </c>
      <c r="E365" s="8" t="str">
        <f t="shared" si="14"/>
        <v>0</v>
      </c>
      <c r="F365" s="8" t="str">
        <f t="shared" si="14"/>
        <v>0</v>
      </c>
      <c r="G365" s="8" t="str">
        <f t="shared" si="14"/>
        <v>0</v>
      </c>
      <c r="H365" s="8" t="str">
        <f t="shared" si="14"/>
        <v>0</v>
      </c>
      <c r="I365" s="8" t="str">
        <f t="shared" si="14"/>
        <v>0</v>
      </c>
      <c r="J365" s="8" t="str">
        <f t="shared" si="14"/>
        <v>0</v>
      </c>
      <c r="K365" s="8" t="str">
        <f t="shared" si="14"/>
        <v>0</v>
      </c>
      <c r="L365" s="8" t="str">
        <f t="shared" si="14"/>
        <v>0</v>
      </c>
      <c r="M365" s="8">
        <f t="shared" si="14"/>
        <v>34902345.200000003</v>
      </c>
      <c r="N365" s="8">
        <f t="shared" si="14"/>
        <v>39345736.619999997</v>
      </c>
      <c r="O365" s="8">
        <f t="shared" si="14"/>
        <v>39681741</v>
      </c>
      <c r="P365" s="6"/>
      <c r="Q365" s="9" t="s">
        <v>15</v>
      </c>
    </row>
    <row r="366" spans="2:17" x14ac:dyDescent="0.3">
      <c r="B366" s="12" t="e">
        <f t="shared" ref="B366:O366" si="15">+B365/B$401</f>
        <v>#VALUE!</v>
      </c>
      <c r="C366" s="12" t="e">
        <f t="shared" si="15"/>
        <v>#VALUE!</v>
      </c>
      <c r="D366" s="12" t="e">
        <f t="shared" si="15"/>
        <v>#VALUE!</v>
      </c>
      <c r="E366" s="12" t="e">
        <f t="shared" si="15"/>
        <v>#VALUE!</v>
      </c>
      <c r="F366" s="12" t="e">
        <f t="shared" si="15"/>
        <v>#VALUE!</v>
      </c>
      <c r="G366" s="12" t="e">
        <f t="shared" si="15"/>
        <v>#VALUE!</v>
      </c>
      <c r="H366" s="12" t="e">
        <f t="shared" si="15"/>
        <v>#VALUE!</v>
      </c>
      <c r="I366" s="12" t="e">
        <f t="shared" si="15"/>
        <v>#VALUE!</v>
      </c>
      <c r="J366" s="12" t="e">
        <f t="shared" si="15"/>
        <v>#VALUE!</v>
      </c>
      <c r="K366" s="12" t="e">
        <f t="shared" si="15"/>
        <v>#VALUE!</v>
      </c>
      <c r="L366" s="12" t="e">
        <f t="shared" si="15"/>
        <v>#VALUE!</v>
      </c>
      <c r="M366" s="12">
        <f t="shared" si="15"/>
        <v>0.56410928354329604</v>
      </c>
      <c r="N366" s="12">
        <f t="shared" si="15"/>
        <v>0.50951540813649987</v>
      </c>
      <c r="O366" s="12">
        <f t="shared" si="15"/>
        <v>0.49762379388112865</v>
      </c>
      <c r="P366" s="6"/>
      <c r="Q366" s="11" t="s">
        <v>2409</v>
      </c>
    </row>
    <row r="367" spans="2:17" x14ac:dyDescent="0.3">
      <c r="B367" s="205" t="s">
        <v>2405</v>
      </c>
      <c r="C367" s="205"/>
      <c r="D367" s="205"/>
      <c r="E367" s="205"/>
      <c r="F367" s="205"/>
      <c r="G367" s="205"/>
      <c r="H367" s="205"/>
      <c r="I367" s="205"/>
      <c r="J367" s="205"/>
      <c r="K367" s="205"/>
      <c r="L367" s="205"/>
      <c r="M367" s="205"/>
      <c r="N367" s="205"/>
      <c r="O367" s="205"/>
      <c r="P367" s="6"/>
      <c r="Q367" s="3"/>
    </row>
    <row r="368" spans="2:17" x14ac:dyDescent="0.3">
      <c r="B368" s="8" t="str">
        <f t="shared" ref="B368:O371" si="16">IFERROR(VLOOKUP($B$367,$4:$123,MATCH($Q368&amp;"/"&amp;B$347,$2:$2,0),FALSE),"")</f>
        <v/>
      </c>
      <c r="C368" s="8" t="str">
        <f t="shared" si="16"/>
        <v/>
      </c>
      <c r="D368" s="8" t="str">
        <f t="shared" si="16"/>
        <v/>
      </c>
      <c r="E368" s="8" t="str">
        <f t="shared" si="16"/>
        <v/>
      </c>
      <c r="F368" s="8" t="str">
        <f t="shared" si="16"/>
        <v/>
      </c>
      <c r="G368" s="8" t="str">
        <f t="shared" si="16"/>
        <v/>
      </c>
      <c r="H368" s="8" t="str">
        <f t="shared" si="16"/>
        <v/>
      </c>
      <c r="I368" s="8" t="str">
        <f t="shared" si="16"/>
        <v/>
      </c>
      <c r="J368" s="8" t="str">
        <f t="shared" si="16"/>
        <v/>
      </c>
      <c r="K368" s="8" t="str">
        <f t="shared" si="16"/>
        <v/>
      </c>
      <c r="L368" s="8" t="str">
        <f t="shared" si="16"/>
        <v/>
      </c>
      <c r="M368" s="8" t="str">
        <f t="shared" si="16"/>
        <v/>
      </c>
      <c r="N368" s="8">
        <f t="shared" si="16"/>
        <v>24060209</v>
      </c>
      <c r="O368" s="8">
        <f t="shared" si="16"/>
        <v>31314860</v>
      </c>
      <c r="P368" s="6"/>
      <c r="Q368" s="9" t="s">
        <v>12</v>
      </c>
    </row>
    <row r="369" spans="2:17" x14ac:dyDescent="0.3">
      <c r="B369" s="8" t="str">
        <f t="shared" si="16"/>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25106703</v>
      </c>
      <c r="O369" s="8" t="str">
        <f t="shared" si="16"/>
        <v/>
      </c>
      <c r="P369" s="6"/>
      <c r="Q369" s="9" t="s">
        <v>13</v>
      </c>
    </row>
    <row r="370" spans="2: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f t="shared" si="16"/>
        <v>27638003</v>
      </c>
      <c r="O370" s="8" t="str">
        <f t="shared" si="16"/>
        <v/>
      </c>
      <c r="P370" s="6"/>
      <c r="Q370" s="9" t="s">
        <v>14</v>
      </c>
    </row>
    <row r="371" spans="2: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x14ac:dyDescent="0.3">
      <c r="B372" s="12" t="e">
        <f t="shared" ref="B372:O372" si="17">+B371/B$401</f>
        <v>#VALUE!</v>
      </c>
      <c r="C372" s="12" t="e">
        <f t="shared" si="17"/>
        <v>#VALUE!</v>
      </c>
      <c r="D372" s="12" t="e">
        <f t="shared" si="17"/>
        <v>#VALUE!</v>
      </c>
      <c r="E372" s="12" t="e">
        <f t="shared" si="17"/>
        <v>#VALUE!</v>
      </c>
      <c r="F372" s="12" t="e">
        <f t="shared" si="17"/>
        <v>#VALUE!</v>
      </c>
      <c r="G372" s="12" t="e">
        <f t="shared" si="17"/>
        <v>#VALUE!</v>
      </c>
      <c r="H372" s="12" t="e">
        <f t="shared" si="17"/>
        <v>#VALUE!</v>
      </c>
      <c r="I372" s="12" t="e">
        <f t="shared" si="17"/>
        <v>#VALUE!</v>
      </c>
      <c r="J372" s="12" t="e">
        <f t="shared" si="17"/>
        <v>#VALUE!</v>
      </c>
      <c r="K372" s="12" t="e">
        <f t="shared" si="17"/>
        <v>#VALUE!</v>
      </c>
      <c r="L372" s="12" t="e">
        <f t="shared" si="17"/>
        <v>#VALUE!</v>
      </c>
      <c r="M372" s="12">
        <f t="shared" si="17"/>
        <v>0.38202404304893722</v>
      </c>
      <c r="N372" s="12">
        <f t="shared" si="17"/>
        <v>0.38765762120412933</v>
      </c>
      <c r="O372" s="12">
        <f t="shared" si="17"/>
        <v>0.39269999363325314</v>
      </c>
      <c r="P372" s="6"/>
      <c r="Q372" s="11" t="s">
        <v>2409</v>
      </c>
    </row>
    <row r="373" spans="2:17" x14ac:dyDescent="0.3">
      <c r="B373" s="206" t="s">
        <v>2408</v>
      </c>
      <c r="C373" s="206"/>
      <c r="D373" s="206"/>
      <c r="E373" s="206"/>
      <c r="F373" s="206"/>
      <c r="G373" s="206"/>
      <c r="H373" s="206"/>
      <c r="I373" s="206"/>
      <c r="J373" s="206"/>
      <c r="K373" s="206"/>
      <c r="L373" s="206"/>
      <c r="M373" s="206"/>
      <c r="N373" s="206"/>
      <c r="O373" s="206"/>
      <c r="P373" s="6"/>
      <c r="Q373" s="3"/>
    </row>
    <row r="374" spans="2:17" x14ac:dyDescent="0.3">
      <c r="B374" s="8" t="str">
        <f t="shared" ref="B374:O377" si="18">IFERROR(VLOOKUP($B$373,$4:$123,MATCH($Q374&amp;"/"&amp;B$347,$2:$2,0),FALSE),"")</f>
        <v/>
      </c>
      <c r="C374" s="8" t="str">
        <f t="shared" si="18"/>
        <v/>
      </c>
      <c r="D374" s="8" t="str">
        <f t="shared" si="18"/>
        <v/>
      </c>
      <c r="E374" s="8" t="str">
        <f t="shared" si="18"/>
        <v/>
      </c>
      <c r="F374" s="8" t="str">
        <f t="shared" si="18"/>
        <v/>
      </c>
      <c r="G374" s="8" t="str">
        <f t="shared" si="18"/>
        <v/>
      </c>
      <c r="H374" s="8" t="str">
        <f t="shared" si="18"/>
        <v/>
      </c>
      <c r="I374" s="8" t="str">
        <f t="shared" si="18"/>
        <v/>
      </c>
      <c r="J374" s="8" t="str">
        <f t="shared" si="18"/>
        <v/>
      </c>
      <c r="K374" s="8" t="str">
        <f t="shared" si="18"/>
        <v/>
      </c>
      <c r="L374" s="8" t="str">
        <f t="shared" si="18"/>
        <v/>
      </c>
      <c r="M374" s="8" t="str">
        <f t="shared" si="18"/>
        <v/>
      </c>
      <c r="N374" s="8">
        <f t="shared" si="18"/>
        <v>61055423</v>
      </c>
      <c r="O374" s="8">
        <f t="shared" si="18"/>
        <v>70996601</v>
      </c>
      <c r="P374" s="6"/>
      <c r="Q374" s="9" t="s">
        <v>12</v>
      </c>
    </row>
    <row r="375" spans="2:17" x14ac:dyDescent="0.3">
      <c r="B375" s="8" t="str">
        <f t="shared" si="18"/>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61776619</v>
      </c>
      <c r="O375" s="8" t="str">
        <f t="shared" si="18"/>
        <v/>
      </c>
      <c r="P375" s="6"/>
      <c r="Q375" s="9" t="s">
        <v>13</v>
      </c>
    </row>
    <row r="376" spans="2: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f t="shared" si="18"/>
        <v>65650774</v>
      </c>
      <c r="O376" s="8" t="str">
        <f t="shared" si="18"/>
        <v/>
      </c>
      <c r="P376" s="6"/>
      <c r="Q376" s="9" t="s">
        <v>14</v>
      </c>
    </row>
    <row r="377" spans="2: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x14ac:dyDescent="0.3">
      <c r="B378" s="12" t="e">
        <f t="shared" ref="B378:O378" si="19">+B377/B$401</f>
        <v>#VALUE!</v>
      </c>
      <c r="C378" s="12" t="e">
        <f t="shared" si="19"/>
        <v>#VALUE!</v>
      </c>
      <c r="D378" s="12" t="e">
        <f t="shared" si="19"/>
        <v>#VALUE!</v>
      </c>
      <c r="E378" s="12" t="e">
        <f t="shared" si="19"/>
        <v>#VALUE!</v>
      </c>
      <c r="F378" s="12" t="e">
        <f t="shared" si="19"/>
        <v>#VALUE!</v>
      </c>
      <c r="G378" s="12" t="e">
        <f t="shared" si="19"/>
        <v>#VALUE!</v>
      </c>
      <c r="H378" s="12" t="e">
        <f t="shared" si="19"/>
        <v>#VALUE!</v>
      </c>
      <c r="I378" s="12" t="e">
        <f t="shared" si="19"/>
        <v>#VALUE!</v>
      </c>
      <c r="J378" s="12" t="e">
        <f t="shared" si="19"/>
        <v>#VALUE!</v>
      </c>
      <c r="K378" s="12" t="e">
        <f t="shared" si="19"/>
        <v>#VALUE!</v>
      </c>
      <c r="L378" s="12" t="e">
        <f t="shared" si="19"/>
        <v>#VALUE!</v>
      </c>
      <c r="M378" s="12">
        <f t="shared" si="19"/>
        <v>0.94613332659223315</v>
      </c>
      <c r="N378" s="12">
        <f t="shared" si="19"/>
        <v>0.89717302934062915</v>
      </c>
      <c r="O378" s="12">
        <f t="shared" si="19"/>
        <v>0.89032378751438179</v>
      </c>
      <c r="P378" s="6"/>
      <c r="Q378" s="11" t="s">
        <v>2409</v>
      </c>
    </row>
    <row r="379" spans="2:17" x14ac:dyDescent="0.3">
      <c r="B379" s="205" t="s">
        <v>793</v>
      </c>
      <c r="C379" s="205"/>
      <c r="D379" s="205"/>
      <c r="E379" s="205"/>
      <c r="F379" s="205"/>
      <c r="G379" s="205"/>
      <c r="H379" s="205"/>
      <c r="I379" s="205"/>
      <c r="J379" s="205"/>
      <c r="K379" s="205"/>
      <c r="L379" s="205"/>
      <c r="M379" s="205"/>
      <c r="N379" s="205"/>
      <c r="O379" s="205"/>
      <c r="P379" s="6"/>
      <c r="Q379" s="3"/>
    </row>
    <row r="380" spans="2:17" x14ac:dyDescent="0.3">
      <c r="B380" s="8" t="str">
        <f t="shared" ref="B380:O383" si="20">IFERROR(VLOOKUP($B$379,$4:$123,MATCH($Q380&amp;"/"&amp;B$347,$2:$2,0),FALSE),"")</f>
        <v/>
      </c>
      <c r="C380" s="8" t="str">
        <f t="shared" si="20"/>
        <v/>
      </c>
      <c r="D380" s="8" t="str">
        <f t="shared" si="20"/>
        <v/>
      </c>
      <c r="E380" s="8" t="str">
        <f t="shared" si="20"/>
        <v/>
      </c>
      <c r="F380" s="8" t="str">
        <f t="shared" si="20"/>
        <v/>
      </c>
      <c r="G380" s="8" t="str">
        <f t="shared" si="20"/>
        <v/>
      </c>
      <c r="H380" s="8" t="str">
        <f t="shared" si="20"/>
        <v/>
      </c>
      <c r="I380" s="8" t="str">
        <f t="shared" si="20"/>
        <v/>
      </c>
      <c r="J380" s="8" t="str">
        <f t="shared" si="20"/>
        <v/>
      </c>
      <c r="K380" s="8" t="str">
        <f t="shared" si="20"/>
        <v/>
      </c>
      <c r="L380" s="8" t="str">
        <f t="shared" si="20"/>
        <v/>
      </c>
      <c r="M380" s="8" t="str">
        <f t="shared" si="20"/>
        <v/>
      </c>
      <c r="N380" s="8">
        <f t="shared" si="20"/>
        <v>1862044</v>
      </c>
      <c r="O380" s="8">
        <f t="shared" si="20"/>
        <v>1950829</v>
      </c>
      <c r="P380" s="6"/>
      <c r="Q380" s="9" t="s">
        <v>12</v>
      </c>
    </row>
    <row r="381" spans="2:17" x14ac:dyDescent="0.3">
      <c r="B381" s="8" t="str">
        <f t="shared" si="20"/>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1941002</v>
      </c>
      <c r="O381" s="8" t="str">
        <f t="shared" si="20"/>
        <v/>
      </c>
      <c r="P381" s="6"/>
      <c r="Q381" s="9" t="s">
        <v>13</v>
      </c>
    </row>
    <row r="382" spans="2: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f t="shared" si="20"/>
        <v>2009122</v>
      </c>
      <c r="O382" s="8" t="str">
        <f t="shared" si="20"/>
        <v/>
      </c>
      <c r="P382" s="6"/>
      <c r="Q382" s="9" t="s">
        <v>14</v>
      </c>
    </row>
    <row r="383" spans="2: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x14ac:dyDescent="0.3">
      <c r="B384" s="12" t="e">
        <f t="shared" ref="B384:O384" si="21">+B383/B$401</f>
        <v>#VALUE!</v>
      </c>
      <c r="C384" s="12" t="e">
        <f t="shared" si="21"/>
        <v>#VALUE!</v>
      </c>
      <c r="D384" s="12" t="e">
        <f t="shared" si="21"/>
        <v>#VALUE!</v>
      </c>
      <c r="E384" s="12" t="e">
        <f t="shared" si="21"/>
        <v>#VALUE!</v>
      </c>
      <c r="F384" s="12" t="e">
        <f t="shared" si="21"/>
        <v>#VALUE!</v>
      </c>
      <c r="G384" s="12" t="e">
        <f t="shared" si="21"/>
        <v>#VALUE!</v>
      </c>
      <c r="H384" s="12" t="e">
        <f t="shared" si="21"/>
        <v>#VALUE!</v>
      </c>
      <c r="I384" s="12" t="e">
        <f t="shared" si="21"/>
        <v>#VALUE!</v>
      </c>
      <c r="J384" s="12" t="e">
        <f t="shared" si="21"/>
        <v>#VALUE!</v>
      </c>
      <c r="K384" s="12" t="e">
        <f t="shared" si="21"/>
        <v>#VALUE!</v>
      </c>
      <c r="L384" s="12" t="e">
        <f t="shared" si="21"/>
        <v>#VALUE!</v>
      </c>
      <c r="M384" s="12">
        <f t="shared" si="21"/>
        <v>2.8741968466838259E-2</v>
      </c>
      <c r="N384" s="12">
        <f t="shared" si="21"/>
        <v>2.4973426743733755E-2</v>
      </c>
      <c r="O384" s="12">
        <f t="shared" si="21"/>
        <v>2.4464121374949962E-2</v>
      </c>
      <c r="P384" s="6"/>
      <c r="Q384" s="11" t="s">
        <v>2409</v>
      </c>
    </row>
    <row r="385" spans="1:17" x14ac:dyDescent="0.3">
      <c r="B385" s="205" t="s">
        <v>794</v>
      </c>
      <c r="C385" s="205"/>
      <c r="D385" s="205"/>
      <c r="E385" s="205"/>
      <c r="F385" s="205"/>
      <c r="G385" s="205"/>
      <c r="H385" s="205"/>
      <c r="I385" s="205"/>
      <c r="J385" s="205"/>
      <c r="K385" s="205"/>
      <c r="L385" s="205"/>
      <c r="M385" s="205"/>
      <c r="N385" s="205"/>
      <c r="O385" s="205"/>
      <c r="P385" s="6"/>
      <c r="Q385" s="3"/>
    </row>
    <row r="386" spans="1:17" x14ac:dyDescent="0.3">
      <c r="B386" s="8" t="str">
        <f t="shared" ref="B386:O389" si="22">IFERROR(VLOOKUP($B$385,$4:$123,MATCH($Q386&amp;"/"&amp;B$347,$2:$2,0),FALSE),"")</f>
        <v/>
      </c>
      <c r="C386" s="8" t="str">
        <f t="shared" si="22"/>
        <v/>
      </c>
      <c r="D386" s="8" t="str">
        <f t="shared" si="22"/>
        <v/>
      </c>
      <c r="E386" s="8" t="str">
        <f t="shared" si="22"/>
        <v/>
      </c>
      <c r="F386" s="8" t="str">
        <f t="shared" si="22"/>
        <v/>
      </c>
      <c r="G386" s="8" t="str">
        <f t="shared" si="22"/>
        <v/>
      </c>
      <c r="H386" s="8" t="str">
        <f t="shared" si="22"/>
        <v/>
      </c>
      <c r="I386" s="8" t="str">
        <f t="shared" si="22"/>
        <v/>
      </c>
      <c r="J386" s="8" t="str">
        <f t="shared" si="22"/>
        <v/>
      </c>
      <c r="K386" s="8" t="str">
        <f t="shared" si="22"/>
        <v/>
      </c>
      <c r="L386" s="8" t="str">
        <f t="shared" si="22"/>
        <v/>
      </c>
      <c r="M386" s="8" t="str">
        <f t="shared" si="22"/>
        <v/>
      </c>
      <c r="N386" s="8">
        <f t="shared" si="22"/>
        <v>27203</v>
      </c>
      <c r="O386" s="8">
        <f t="shared" si="22"/>
        <v>42948</v>
      </c>
      <c r="P386" s="6"/>
      <c r="Q386" s="9" t="s">
        <v>12</v>
      </c>
    </row>
    <row r="387" spans="1:17" x14ac:dyDescent="0.3">
      <c r="B387" s="8" t="str">
        <f t="shared" si="22"/>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27193</v>
      </c>
      <c r="O387" s="8" t="str">
        <f t="shared" si="22"/>
        <v/>
      </c>
      <c r="P387" s="6"/>
      <c r="Q387" s="9" t="s">
        <v>13</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f t="shared" si="22"/>
        <v>26558</v>
      </c>
      <c r="O388" s="8" t="str">
        <f t="shared" si="22"/>
        <v/>
      </c>
      <c r="P388" s="6"/>
      <c r="Q388" s="9" t="s">
        <v>14</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x14ac:dyDescent="0.3">
      <c r="A390" s="84"/>
      <c r="B390" s="12" t="e">
        <f t="shared" ref="B390:O390" si="23">+B389/B$401</f>
        <v>#VALUE!</v>
      </c>
      <c r="C390" s="12" t="e">
        <f t="shared" si="23"/>
        <v>#VALUE!</v>
      </c>
      <c r="D390" s="12" t="e">
        <f t="shared" si="23"/>
        <v>#VALUE!</v>
      </c>
      <c r="E390" s="12" t="e">
        <f t="shared" si="23"/>
        <v>#VALUE!</v>
      </c>
      <c r="F390" s="12" t="e">
        <f t="shared" si="23"/>
        <v>#VALUE!</v>
      </c>
      <c r="G390" s="12" t="e">
        <f t="shared" si="23"/>
        <v>#VALUE!</v>
      </c>
      <c r="H390" s="12" t="e">
        <f t="shared" si="23"/>
        <v>#VALUE!</v>
      </c>
      <c r="I390" s="12" t="e">
        <f t="shared" si="23"/>
        <v>#VALUE!</v>
      </c>
      <c r="J390" s="12" t="e">
        <f t="shared" si="23"/>
        <v>#VALUE!</v>
      </c>
      <c r="K390" s="12" t="e">
        <f t="shared" si="23"/>
        <v>#VALUE!</v>
      </c>
      <c r="L390" s="12" t="e">
        <f t="shared" si="23"/>
        <v>#VALUE!</v>
      </c>
      <c r="M390" s="12">
        <f t="shared" si="23"/>
        <v>4.1736142387553644E-4</v>
      </c>
      <c r="N390" s="12">
        <f t="shared" si="23"/>
        <v>3.2137602302004204E-4</v>
      </c>
      <c r="O390" s="12">
        <f t="shared" si="23"/>
        <v>5.3858389680046324E-4</v>
      </c>
      <c r="P390" s="6"/>
      <c r="Q390" s="11" t="s">
        <v>2409</v>
      </c>
    </row>
    <row r="391" spans="1:17" x14ac:dyDescent="0.3">
      <c r="B391" s="206" t="s">
        <v>795</v>
      </c>
      <c r="C391" s="206"/>
      <c r="D391" s="206"/>
      <c r="E391" s="206"/>
      <c r="F391" s="206"/>
      <c r="G391" s="206"/>
      <c r="H391" s="206"/>
      <c r="I391" s="206"/>
      <c r="J391" s="206"/>
      <c r="K391" s="206"/>
      <c r="L391" s="206"/>
      <c r="M391" s="206"/>
      <c r="N391" s="206"/>
      <c r="O391" s="206"/>
      <c r="P391" s="6"/>
      <c r="Q391" s="3"/>
    </row>
    <row r="392" spans="1:17" x14ac:dyDescent="0.3">
      <c r="B392" s="8" t="str">
        <f t="shared" ref="B392:O395" si="24">IFERROR(VLOOKUP($B$391,$4:$123,MATCH($Q392&amp;"/"&amp;B$347,$2:$2,0),FALSE),"")</f>
        <v/>
      </c>
      <c r="C392" s="8" t="str">
        <f t="shared" si="24"/>
        <v/>
      </c>
      <c r="D392" s="8" t="str">
        <f t="shared" si="24"/>
        <v/>
      </c>
      <c r="E392" s="8" t="str">
        <f t="shared" si="24"/>
        <v/>
      </c>
      <c r="F392" s="8" t="str">
        <f t="shared" si="24"/>
        <v/>
      </c>
      <c r="G392" s="8" t="str">
        <f t="shared" si="24"/>
        <v/>
      </c>
      <c r="H392" s="8" t="str">
        <f t="shared" si="24"/>
        <v/>
      </c>
      <c r="I392" s="8" t="str">
        <f t="shared" si="24"/>
        <v/>
      </c>
      <c r="J392" s="8" t="str">
        <f t="shared" si="24"/>
        <v/>
      </c>
      <c r="K392" s="8" t="str">
        <f t="shared" si="24"/>
        <v/>
      </c>
      <c r="L392" s="8" t="str">
        <f t="shared" si="24"/>
        <v/>
      </c>
      <c r="M392" s="8" t="str">
        <f t="shared" si="24"/>
        <v/>
      </c>
      <c r="N392" s="8">
        <f t="shared" si="24"/>
        <v>29885614</v>
      </c>
      <c r="O392" s="8">
        <f t="shared" si="24"/>
        <v>38310601</v>
      </c>
      <c r="P392" s="6"/>
      <c r="Q392" s="9" t="s">
        <v>12</v>
      </c>
    </row>
    <row r="393" spans="1:17" x14ac:dyDescent="0.3">
      <c r="B393" s="8" t="str">
        <f t="shared" si="24"/>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31143635</v>
      </c>
      <c r="O393" s="8" t="str">
        <f t="shared" si="24"/>
        <v/>
      </c>
      <c r="P393" s="6"/>
      <c r="Q393" s="9" t="s">
        <v>13</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f t="shared" si="24"/>
        <v>33767939</v>
      </c>
      <c r="O394" s="8" t="str">
        <f t="shared" si="24"/>
        <v/>
      </c>
      <c r="P394" s="6"/>
      <c r="Q394" s="9" t="s">
        <v>14</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x14ac:dyDescent="0.3">
      <c r="B396" s="12" t="e">
        <f t="shared" ref="B396:O396" si="25">+B395/B$401</f>
        <v>#VALUE!</v>
      </c>
      <c r="C396" s="12" t="e">
        <f t="shared" si="25"/>
        <v>#VALUE!</v>
      </c>
      <c r="D396" s="12" t="e">
        <f t="shared" si="25"/>
        <v>#VALUE!</v>
      </c>
      <c r="E396" s="12" t="e">
        <f t="shared" si="25"/>
        <v>#VALUE!</v>
      </c>
      <c r="F396" s="12" t="e">
        <f t="shared" si="25"/>
        <v>#VALUE!</v>
      </c>
      <c r="G396" s="12" t="e">
        <f t="shared" si="25"/>
        <v>#VALUE!</v>
      </c>
      <c r="H396" s="12" t="e">
        <f t="shared" si="25"/>
        <v>#VALUE!</v>
      </c>
      <c r="I396" s="12" t="e">
        <f t="shared" si="25"/>
        <v>#VALUE!</v>
      </c>
      <c r="J396" s="12" t="e">
        <f t="shared" si="25"/>
        <v>#VALUE!</v>
      </c>
      <c r="K396" s="12" t="e">
        <f t="shared" si="25"/>
        <v>#VALUE!</v>
      </c>
      <c r="L396" s="12" t="e">
        <f t="shared" si="25"/>
        <v>#VALUE!</v>
      </c>
      <c r="M396" s="12">
        <f t="shared" si="25"/>
        <v>0.4194070841697366</v>
      </c>
      <c r="N396" s="12">
        <f t="shared" si="25"/>
        <v>0.46809100577496737</v>
      </c>
      <c r="O396" s="12">
        <f t="shared" si="25"/>
        <v>0.48042918821243658</v>
      </c>
      <c r="P396" s="6"/>
      <c r="Q396" s="11" t="s">
        <v>2409</v>
      </c>
    </row>
    <row r="397" spans="1:17" x14ac:dyDescent="0.3">
      <c r="B397" s="184" t="s">
        <v>796</v>
      </c>
      <c r="C397" s="184"/>
      <c r="D397" s="184"/>
      <c r="E397" s="184"/>
      <c r="F397" s="184"/>
      <c r="G397" s="184"/>
      <c r="H397" s="184"/>
      <c r="I397" s="184"/>
      <c r="J397" s="184"/>
      <c r="K397" s="184"/>
      <c r="L397" s="184"/>
      <c r="M397" s="184"/>
      <c r="N397" s="184"/>
      <c r="O397" s="184"/>
      <c r="P397" s="6"/>
      <c r="Q397" s="3"/>
    </row>
    <row r="398" spans="1:17" x14ac:dyDescent="0.3">
      <c r="B398" s="8" t="str">
        <f t="shared" ref="B398:O401" si="26">IFERROR(VLOOKUP($B$397,$4:$123,MATCH($Q398&amp;"/"&amp;B$347,$2:$2,0),FALSE),"")</f>
        <v/>
      </c>
      <c r="C398" s="8" t="str">
        <f t="shared" si="26"/>
        <v/>
      </c>
      <c r="D398" s="8" t="str">
        <f t="shared" si="26"/>
        <v/>
      </c>
      <c r="E398" s="8" t="str">
        <f t="shared" si="26"/>
        <v/>
      </c>
      <c r="F398" s="8" t="str">
        <f t="shared" si="26"/>
        <v/>
      </c>
      <c r="G398" s="8" t="str">
        <f t="shared" si="26"/>
        <v/>
      </c>
      <c r="H398" s="8" t="str">
        <f t="shared" si="26"/>
        <v/>
      </c>
      <c r="I398" s="8" t="str">
        <f t="shared" si="26"/>
        <v/>
      </c>
      <c r="J398" s="8" t="str">
        <f t="shared" si="26"/>
        <v/>
      </c>
      <c r="K398" s="8" t="str">
        <f t="shared" si="26"/>
        <v/>
      </c>
      <c r="L398" s="8" t="str">
        <f t="shared" si="26"/>
        <v/>
      </c>
      <c r="M398" s="8" t="str">
        <f t="shared" si="26"/>
        <v/>
      </c>
      <c r="N398" s="8">
        <f t="shared" si="26"/>
        <v>68013397</v>
      </c>
      <c r="O398" s="8">
        <f t="shared" si="26"/>
        <v>79742451</v>
      </c>
      <c r="P398" s="6"/>
      <c r="Q398" s="9" t="s">
        <v>12</v>
      </c>
    </row>
    <row r="399" spans="1:17" x14ac:dyDescent="0.3">
      <c r="B399" s="8" t="str">
        <f t="shared" si="26"/>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70083158</v>
      </c>
      <c r="O399" s="8" t="str">
        <f t="shared" si="26"/>
        <v/>
      </c>
      <c r="P399" s="6"/>
      <c r="Q399" s="9" t="s">
        <v>13</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f t="shared" si="26"/>
        <v>72901645</v>
      </c>
      <c r="O400" s="8" t="str">
        <f t="shared" si="26"/>
        <v/>
      </c>
      <c r="P400" s="6"/>
      <c r="Q400" s="9" t="s">
        <v>14</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x14ac:dyDescent="0.3">
      <c r="B402" s="201" t="s">
        <v>1</v>
      </c>
      <c r="C402" s="201"/>
      <c r="D402" s="201"/>
      <c r="E402" s="201"/>
      <c r="F402" s="201"/>
      <c r="G402" s="201"/>
      <c r="H402" s="201"/>
      <c r="I402" s="201"/>
      <c r="J402" s="201"/>
      <c r="K402" s="201"/>
      <c r="L402" s="201"/>
      <c r="M402" s="201"/>
      <c r="N402" s="201"/>
      <c r="O402" s="201"/>
    </row>
    <row r="403" spans="1:17" x14ac:dyDescent="0.3">
      <c r="B403" s="202" t="s">
        <v>2</v>
      </c>
      <c r="C403" s="202"/>
      <c r="D403" s="202"/>
      <c r="E403" s="202"/>
      <c r="F403" s="202"/>
      <c r="G403" s="202"/>
      <c r="H403" s="202"/>
      <c r="I403" s="202"/>
      <c r="J403" s="202"/>
      <c r="K403" s="202"/>
      <c r="L403" s="202"/>
      <c r="M403" s="202"/>
      <c r="N403" s="202"/>
      <c r="O403" s="202"/>
      <c r="P403" s="6"/>
      <c r="Q403" s="3"/>
    </row>
    <row r="404" spans="1:17" x14ac:dyDescent="0.3">
      <c r="B404" s="8" t="str">
        <f t="shared" ref="B404:O407" si="27">IFERROR(VLOOKUP($B$403,$4:$123,MATCH($Q404&amp;"/"&amp;B$347,$2:$2,0),FALSE),"")</f>
        <v/>
      </c>
      <c r="C404" s="8" t="str">
        <f t="shared" si="27"/>
        <v/>
      </c>
      <c r="D404" s="8" t="str">
        <f t="shared" si="27"/>
        <v/>
      </c>
      <c r="E404" s="8" t="str">
        <f t="shared" si="27"/>
        <v/>
      </c>
      <c r="F404" s="8" t="str">
        <f t="shared" si="27"/>
        <v/>
      </c>
      <c r="G404" s="8" t="str">
        <f t="shared" si="27"/>
        <v/>
      </c>
      <c r="H404" s="8" t="str">
        <f t="shared" si="27"/>
        <v/>
      </c>
      <c r="I404" s="8" t="str">
        <f t="shared" si="27"/>
        <v/>
      </c>
      <c r="J404" s="8" t="str">
        <f t="shared" si="27"/>
        <v/>
      </c>
      <c r="K404" s="8" t="str">
        <f t="shared" si="27"/>
        <v/>
      </c>
      <c r="L404" s="8" t="str">
        <f t="shared" si="27"/>
        <v/>
      </c>
      <c r="M404" s="8" t="str">
        <f t="shared" si="27"/>
        <v/>
      </c>
      <c r="N404" s="8">
        <f t="shared" si="27"/>
        <v>15398268</v>
      </c>
      <c r="O404" s="8">
        <f t="shared" si="27"/>
        <v>17837008</v>
      </c>
      <c r="P404" s="6"/>
      <c r="Q404" s="9" t="s">
        <v>12</v>
      </c>
    </row>
    <row r="405" spans="1:17" x14ac:dyDescent="0.3">
      <c r="B405" s="8" t="str">
        <f t="shared" si="27"/>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14187861</v>
      </c>
      <c r="O405" s="8" t="str">
        <f t="shared" si="27"/>
        <v/>
      </c>
      <c r="P405" s="6"/>
      <c r="Q405" s="9" t="s">
        <v>13</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f t="shared" si="27"/>
        <v>17203289</v>
      </c>
      <c r="O406" s="8" t="str">
        <f t="shared" si="27"/>
        <v/>
      </c>
      <c r="P406" s="6"/>
      <c r="Q406" s="9" t="s">
        <v>14</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x14ac:dyDescent="0.3">
      <c r="A408" s="84"/>
      <c r="B408" s="12" t="e">
        <f t="shared" ref="B408:M408" si="28">+B407/B$401</f>
        <v>#VALUE!</v>
      </c>
      <c r="C408" s="12" t="e">
        <f t="shared" si="28"/>
        <v>#VALUE!</v>
      </c>
      <c r="D408" s="12" t="e">
        <f t="shared" si="28"/>
        <v>#VALUE!</v>
      </c>
      <c r="E408" s="12" t="e">
        <f t="shared" si="28"/>
        <v>#VALUE!</v>
      </c>
      <c r="F408" s="12" t="e">
        <f t="shared" si="28"/>
        <v>#VALUE!</v>
      </c>
      <c r="G408" s="12" t="e">
        <f t="shared" si="28"/>
        <v>#VALUE!</v>
      </c>
      <c r="H408" s="12" t="e">
        <f t="shared" si="28"/>
        <v>#VALUE!</v>
      </c>
      <c r="I408" s="12" t="e">
        <f t="shared" si="28"/>
        <v>#VALUE!</v>
      </c>
      <c r="J408" s="12" t="e">
        <f t="shared" si="28"/>
        <v>#VALUE!</v>
      </c>
      <c r="K408" s="12" t="e">
        <f t="shared" si="28"/>
        <v>#VALUE!</v>
      </c>
      <c r="L408" s="12" t="e">
        <f t="shared" si="28"/>
        <v>#VALUE!</v>
      </c>
      <c r="M408" s="12">
        <f t="shared" si="28"/>
        <v>0.23709218274063307</v>
      </c>
      <c r="N408" s="12">
        <f>+N407/N$401</f>
        <v>0.24918620034589425</v>
      </c>
      <c r="O408" s="12">
        <f>+O407/O$401</f>
        <v>0.22368271574697396</v>
      </c>
      <c r="P408" s="6"/>
      <c r="Q408" s="11" t="s">
        <v>2409</v>
      </c>
    </row>
    <row r="409" spans="1:17" x14ac:dyDescent="0.3">
      <c r="B409" s="207" t="s">
        <v>3</v>
      </c>
      <c r="C409" s="207"/>
      <c r="D409" s="207"/>
      <c r="E409" s="207"/>
      <c r="F409" s="207"/>
      <c r="G409" s="207"/>
      <c r="H409" s="207"/>
      <c r="I409" s="207"/>
      <c r="J409" s="207"/>
      <c r="K409" s="207"/>
      <c r="L409" s="207"/>
      <c r="M409" s="207"/>
      <c r="N409" s="207"/>
      <c r="O409" s="207"/>
      <c r="P409" s="6"/>
      <c r="Q409" s="3"/>
    </row>
    <row r="410" spans="1:17" x14ac:dyDescent="0.3">
      <c r="B410" s="8" t="str">
        <f t="shared" ref="B410:O413" si="29">IFERROR(VLOOKUP($B$409,$4:$123,MATCH($Q410&amp;"/"&amp;B$347,$2:$2,0),FALSE),"")</f>
        <v/>
      </c>
      <c r="C410" s="8" t="str">
        <f t="shared" si="29"/>
        <v/>
      </c>
      <c r="D410" s="8" t="str">
        <f t="shared" si="29"/>
        <v/>
      </c>
      <c r="E410" s="8" t="str">
        <f t="shared" si="29"/>
        <v/>
      </c>
      <c r="F410" s="8" t="str">
        <f t="shared" si="29"/>
        <v/>
      </c>
      <c r="G410" s="8" t="str">
        <f t="shared" si="29"/>
        <v/>
      </c>
      <c r="H410" s="8" t="str">
        <f t="shared" si="29"/>
        <v/>
      </c>
      <c r="I410" s="8" t="str">
        <f t="shared" si="29"/>
        <v/>
      </c>
      <c r="J410" s="8" t="str">
        <f t="shared" si="29"/>
        <v/>
      </c>
      <c r="K410" s="8" t="str">
        <f t="shared" si="29"/>
        <v/>
      </c>
      <c r="L410" s="8" t="str">
        <f t="shared" si="29"/>
        <v/>
      </c>
      <c r="M410" s="8" t="str">
        <f t="shared" si="29"/>
        <v/>
      </c>
      <c r="N410" s="8">
        <f t="shared" si="29"/>
        <v>30042548</v>
      </c>
      <c r="O410" s="8">
        <f t="shared" si="29"/>
        <v>34231357</v>
      </c>
      <c r="P410" s="6"/>
      <c r="Q410" s="9" t="s">
        <v>12</v>
      </c>
    </row>
    <row r="411" spans="1:17" x14ac:dyDescent="0.3">
      <c r="B411" s="8" t="str">
        <f t="shared" si="29"/>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32693529</v>
      </c>
      <c r="O411" s="8" t="str">
        <f t="shared" si="29"/>
        <v/>
      </c>
      <c r="P411" s="6"/>
      <c r="Q411" s="9" t="s">
        <v>13</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f t="shared" si="29"/>
        <v>31256413</v>
      </c>
      <c r="O412" s="8" t="str">
        <f t="shared" si="29"/>
        <v/>
      </c>
      <c r="P412" s="6"/>
      <c r="Q412" s="9" t="s">
        <v>14</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x14ac:dyDescent="0.3">
      <c r="B414" s="12" t="e">
        <f t="shared" ref="B414:M414" si="30">+B413/B$401</f>
        <v>#VALUE!</v>
      </c>
      <c r="C414" s="12" t="e">
        <f t="shared" si="30"/>
        <v>#VALUE!</v>
      </c>
      <c r="D414" s="12" t="e">
        <f t="shared" si="30"/>
        <v>#VALUE!</v>
      </c>
      <c r="E414" s="12" t="e">
        <f t="shared" si="30"/>
        <v>#VALUE!</v>
      </c>
      <c r="F414" s="12" t="e">
        <f t="shared" si="30"/>
        <v>#VALUE!</v>
      </c>
      <c r="G414" s="12" t="e">
        <f t="shared" si="30"/>
        <v>#VALUE!</v>
      </c>
      <c r="H414" s="12" t="e">
        <f t="shared" si="30"/>
        <v>#VALUE!</v>
      </c>
      <c r="I414" s="12" t="e">
        <f t="shared" si="30"/>
        <v>#VALUE!</v>
      </c>
      <c r="J414" s="12" t="e">
        <f t="shared" si="30"/>
        <v>#VALUE!</v>
      </c>
      <c r="K414" s="12" t="e">
        <f t="shared" si="30"/>
        <v>#VALUE!</v>
      </c>
      <c r="L414" s="12" t="e">
        <f t="shared" si="30"/>
        <v>#VALUE!</v>
      </c>
      <c r="M414" s="12">
        <f t="shared" si="30"/>
        <v>0.47625994919644737</v>
      </c>
      <c r="N414" s="12">
        <f>+N413/N$401</f>
        <v>0.41092140136011429</v>
      </c>
      <c r="O414" s="12">
        <f>+O413/O$401</f>
        <v>0.4292739509599473</v>
      </c>
      <c r="P414" s="6"/>
      <c r="Q414" s="11" t="s">
        <v>2409</v>
      </c>
    </row>
    <row r="415" spans="1:17" x14ac:dyDescent="0.3">
      <c r="B415" s="209" t="s">
        <v>4</v>
      </c>
      <c r="C415" s="209"/>
      <c r="D415" s="209"/>
      <c r="E415" s="209"/>
      <c r="F415" s="209"/>
      <c r="G415" s="209"/>
      <c r="H415" s="209"/>
      <c r="I415" s="209"/>
      <c r="J415" s="209"/>
      <c r="K415" s="209"/>
      <c r="L415" s="209"/>
      <c r="M415" s="209"/>
      <c r="N415" s="209"/>
      <c r="O415" s="209"/>
      <c r="P415" s="6"/>
      <c r="Q415" s="3"/>
    </row>
    <row r="416" spans="1:17" x14ac:dyDescent="0.3">
      <c r="B416" s="8" t="str">
        <f t="shared" ref="B416:O419" si="31">IFERROR(VLOOKUP($B$415,$4:$123,MATCH($Q416&amp;"/"&amp;B$347,$2:$2,0),FALSE),"")</f>
        <v/>
      </c>
      <c r="C416" s="8" t="str">
        <f t="shared" si="31"/>
        <v/>
      </c>
      <c r="D416" s="8" t="str">
        <f t="shared" si="31"/>
        <v/>
      </c>
      <c r="E416" s="8" t="str">
        <f t="shared" si="31"/>
        <v/>
      </c>
      <c r="F416" s="8" t="str">
        <f t="shared" si="31"/>
        <v/>
      </c>
      <c r="G416" s="8" t="str">
        <f t="shared" si="31"/>
        <v/>
      </c>
      <c r="H416" s="8" t="str">
        <f t="shared" si="31"/>
        <v/>
      </c>
      <c r="I416" s="8" t="str">
        <f t="shared" si="31"/>
        <v/>
      </c>
      <c r="J416" s="8" t="str">
        <f t="shared" si="31"/>
        <v/>
      </c>
      <c r="K416" s="8" t="str">
        <f t="shared" si="31"/>
        <v/>
      </c>
      <c r="L416" s="8" t="str">
        <f t="shared" si="31"/>
        <v/>
      </c>
      <c r="M416" s="8" t="str">
        <f t="shared" si="31"/>
        <v/>
      </c>
      <c r="N416" s="8">
        <f t="shared" si="31"/>
        <v>45440816</v>
      </c>
      <c r="O416" s="8">
        <f t="shared" si="31"/>
        <v>52068365</v>
      </c>
      <c r="P416" s="6"/>
      <c r="Q416" s="9" t="s">
        <v>12</v>
      </c>
    </row>
    <row r="417" spans="2:17" x14ac:dyDescent="0.3">
      <c r="B417" s="8" t="str">
        <f t="shared" si="31"/>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46881390</v>
      </c>
      <c r="O417" s="8" t="str">
        <f t="shared" si="31"/>
        <v/>
      </c>
      <c r="P417" s="6"/>
      <c r="Q417" s="9" t="s">
        <v>13</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f t="shared" si="31"/>
        <v>48459702</v>
      </c>
      <c r="O418" s="8" t="str">
        <f t="shared" si="31"/>
        <v/>
      </c>
      <c r="P418" s="6"/>
      <c r="Q418" s="9" t="s">
        <v>14</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x14ac:dyDescent="0.3">
      <c r="B420" s="12" t="e">
        <f t="shared" ref="B420:M420" si="32">+B419/B$401</f>
        <v>#VALUE!</v>
      </c>
      <c r="C420" s="12" t="e">
        <f t="shared" si="32"/>
        <v>#VALUE!</v>
      </c>
      <c r="D420" s="12" t="e">
        <f t="shared" si="32"/>
        <v>#VALUE!</v>
      </c>
      <c r="E420" s="12" t="e">
        <f t="shared" si="32"/>
        <v>#VALUE!</v>
      </c>
      <c r="F420" s="12" t="e">
        <f t="shared" si="32"/>
        <v>#VALUE!</v>
      </c>
      <c r="G420" s="12" t="e">
        <f t="shared" si="32"/>
        <v>#VALUE!</v>
      </c>
      <c r="H420" s="12" t="e">
        <f t="shared" si="32"/>
        <v>#VALUE!</v>
      </c>
      <c r="I420" s="12" t="e">
        <f t="shared" si="32"/>
        <v>#VALUE!</v>
      </c>
      <c r="J420" s="12" t="e">
        <f t="shared" si="32"/>
        <v>#VALUE!</v>
      </c>
      <c r="K420" s="12" t="e">
        <f t="shared" si="32"/>
        <v>#VALUE!</v>
      </c>
      <c r="L420" s="12" t="e">
        <f t="shared" si="32"/>
        <v>#VALUE!</v>
      </c>
      <c r="M420" s="12">
        <f t="shared" si="32"/>
        <v>0.71335213193708036</v>
      </c>
      <c r="N420" s="12">
        <f>+N419/N$401</f>
        <v>0.66010760170600846</v>
      </c>
      <c r="O420" s="12">
        <f>+O419/O$401</f>
        <v>0.65295666670692121</v>
      </c>
      <c r="P420" s="6"/>
      <c r="Q420" s="11" t="s">
        <v>2409</v>
      </c>
    </row>
    <row r="421" spans="2:17" x14ac:dyDescent="0.3">
      <c r="B421" s="201" t="s">
        <v>804</v>
      </c>
      <c r="C421" s="201"/>
      <c r="D421" s="201"/>
      <c r="E421" s="201"/>
      <c r="F421" s="201"/>
      <c r="G421" s="201"/>
      <c r="H421" s="201"/>
      <c r="I421" s="201"/>
      <c r="J421" s="201"/>
      <c r="K421" s="201"/>
      <c r="L421" s="201"/>
      <c r="M421" s="201"/>
      <c r="N421" s="201"/>
      <c r="O421" s="201"/>
      <c r="P421" s="6"/>
      <c r="Q421" s="3"/>
    </row>
    <row r="422" spans="2:17" x14ac:dyDescent="0.3">
      <c r="B422" s="8" t="str">
        <f t="shared" ref="B422:O425" si="33">IFERROR(VLOOKUP($B$421,$4:$123,MATCH($Q422&amp;"/"&amp;B$347,$2:$2,0),FALSE),"")</f>
        <v/>
      </c>
      <c r="C422" s="8" t="str">
        <f t="shared" si="33"/>
        <v/>
      </c>
      <c r="D422" s="8" t="str">
        <f t="shared" si="33"/>
        <v/>
      </c>
      <c r="E422" s="8" t="str">
        <f t="shared" si="33"/>
        <v/>
      </c>
      <c r="F422" s="8" t="str">
        <f t="shared" si="33"/>
        <v/>
      </c>
      <c r="G422" s="8" t="str">
        <f t="shared" si="33"/>
        <v/>
      </c>
      <c r="H422" s="8" t="str">
        <f t="shared" si="33"/>
        <v/>
      </c>
      <c r="I422" s="8" t="str">
        <f t="shared" si="33"/>
        <v/>
      </c>
      <c r="J422" s="8" t="str">
        <f t="shared" si="33"/>
        <v/>
      </c>
      <c r="K422" s="8" t="str">
        <f t="shared" si="33"/>
        <v/>
      </c>
      <c r="L422" s="8" t="str">
        <f t="shared" si="33"/>
        <v/>
      </c>
      <c r="M422" s="8" t="str">
        <f t="shared" si="33"/>
        <v/>
      </c>
      <c r="N422" s="8">
        <f t="shared" si="33"/>
        <v>50674059</v>
      </c>
      <c r="O422" s="8">
        <f t="shared" si="33"/>
        <v>57684517</v>
      </c>
      <c r="P422" s="6"/>
      <c r="Q422" s="9" t="s">
        <v>12</v>
      </c>
    </row>
    <row r="423" spans="2:17" x14ac:dyDescent="0.3">
      <c r="B423" s="8" t="str">
        <f t="shared" si="33"/>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52111800</v>
      </c>
      <c r="O423" s="8" t="str">
        <f t="shared" si="33"/>
        <v/>
      </c>
      <c r="P423" s="6"/>
      <c r="Q423" s="9" t="s">
        <v>13</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f t="shared" si="33"/>
        <v>53588050</v>
      </c>
      <c r="O424" s="8" t="str">
        <f t="shared" si="33"/>
        <v/>
      </c>
      <c r="P424" s="6"/>
      <c r="Q424" s="9" t="s">
        <v>14</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x14ac:dyDescent="0.3">
      <c r="B426" s="12" t="e">
        <f t="shared" ref="B426:M426" si="34">+B425/B$401</f>
        <v>#VALUE!</v>
      </c>
      <c r="C426" s="12" t="e">
        <f t="shared" si="34"/>
        <v>#VALUE!</v>
      </c>
      <c r="D426" s="12" t="e">
        <f t="shared" si="34"/>
        <v>#VALUE!</v>
      </c>
      <c r="E426" s="12" t="e">
        <f t="shared" si="34"/>
        <v>#VALUE!</v>
      </c>
      <c r="F426" s="12" t="e">
        <f t="shared" si="34"/>
        <v>#VALUE!</v>
      </c>
      <c r="G426" s="12" t="e">
        <f t="shared" si="34"/>
        <v>#VALUE!</v>
      </c>
      <c r="H426" s="12" t="e">
        <f t="shared" si="34"/>
        <v>#VALUE!</v>
      </c>
      <c r="I426" s="12" t="e">
        <f t="shared" si="34"/>
        <v>#VALUE!</v>
      </c>
      <c r="J426" s="12" t="e">
        <f t="shared" si="34"/>
        <v>#VALUE!</v>
      </c>
      <c r="K426" s="12" t="e">
        <f t="shared" si="34"/>
        <v>#VALUE!</v>
      </c>
      <c r="L426" s="12" t="e">
        <f t="shared" si="34"/>
        <v>#VALUE!</v>
      </c>
      <c r="M426" s="12">
        <f t="shared" si="34"/>
        <v>0.74185711640037111</v>
      </c>
      <c r="N426" s="12">
        <f>+N425/N$401</f>
        <v>0.73217261441352721</v>
      </c>
      <c r="O426" s="12">
        <f>+O425/O$401</f>
        <v>0.72338530201435625</v>
      </c>
      <c r="P426" s="6"/>
      <c r="Q426" s="11" t="s">
        <v>2409</v>
      </c>
    </row>
    <row r="427" spans="2:17" x14ac:dyDescent="0.3">
      <c r="B427" s="200" t="s">
        <v>17</v>
      </c>
      <c r="C427" s="200"/>
      <c r="D427" s="200"/>
      <c r="E427" s="200"/>
      <c r="F427" s="200"/>
      <c r="G427" s="200"/>
      <c r="H427" s="200"/>
      <c r="I427" s="200"/>
      <c r="J427" s="200"/>
      <c r="K427" s="200"/>
      <c r="L427" s="200"/>
      <c r="M427" s="200"/>
      <c r="N427" s="200"/>
      <c r="O427" s="200"/>
      <c r="P427" s="6"/>
      <c r="Q427" s="11"/>
    </row>
    <row r="428" spans="2:17" x14ac:dyDescent="0.3">
      <c r="B428" s="213" t="s">
        <v>805</v>
      </c>
      <c r="C428" s="213"/>
      <c r="D428" s="213"/>
      <c r="E428" s="213"/>
      <c r="F428" s="213"/>
      <c r="G428" s="213"/>
      <c r="H428" s="213"/>
      <c r="I428" s="213"/>
      <c r="J428" s="213"/>
      <c r="K428" s="213"/>
      <c r="L428" s="213"/>
      <c r="M428" s="213"/>
      <c r="N428" s="213"/>
      <c r="O428" s="213"/>
    </row>
    <row r="429" spans="2:17" x14ac:dyDescent="0.3">
      <c r="B429" s="8" t="str">
        <f t="shared" ref="B429:O432" si="35">IFERROR(VLOOKUP($B$428,$4:$123,MATCH($Q429&amp;"/"&amp;B$347,$2:$2,0),FALSE),"")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12638675</v>
      </c>
      <c r="O429" s="8">
        <f t="shared" si="35"/>
        <v>17349125</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f t="shared" si="35"/>
        <v>13269228</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f t="shared" si="35"/>
        <v>14609201</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f t="shared" si="35"/>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x14ac:dyDescent="0.3">
      <c r="A433" s="85"/>
      <c r="B433" s="12" t="e">
        <f t="shared" ref="B433:M433" si="36">+B432/B$401</f>
        <v>#VALUE!</v>
      </c>
      <c r="C433" s="12" t="e">
        <f t="shared" si="36"/>
        <v>#VALUE!</v>
      </c>
      <c r="D433" s="12" t="e">
        <f t="shared" si="36"/>
        <v>#VALUE!</v>
      </c>
      <c r="E433" s="12" t="e">
        <f t="shared" si="36"/>
        <v>#VALUE!</v>
      </c>
      <c r="F433" s="12" t="e">
        <f t="shared" si="36"/>
        <v>#VALUE!</v>
      </c>
      <c r="G433" s="12" t="e">
        <f t="shared" si="36"/>
        <v>#VALUE!</v>
      </c>
      <c r="H433" s="12" t="e">
        <f t="shared" si="36"/>
        <v>#VALUE!</v>
      </c>
      <c r="I433" s="12" t="e">
        <f t="shared" si="36"/>
        <v>#VALUE!</v>
      </c>
      <c r="J433" s="12" t="e">
        <f t="shared" si="36"/>
        <v>#VALUE!</v>
      </c>
      <c r="K433" s="12" t="e">
        <f t="shared" si="36"/>
        <v>#VALUE!</v>
      </c>
      <c r="L433" s="12" t="e">
        <f t="shared" si="36"/>
        <v>#VALUE!</v>
      </c>
      <c r="M433" s="12">
        <f t="shared" si="36"/>
        <v>0.18217394096118172</v>
      </c>
      <c r="N433" s="12">
        <f>+N432/N$401</f>
        <v>0.20687750117776305</v>
      </c>
      <c r="O433" s="12">
        <f>+O432/O$401</f>
        <v>0.21756448143285689</v>
      </c>
      <c r="P433" s="6"/>
      <c r="Q433" s="11" t="s">
        <v>2409</v>
      </c>
    </row>
    <row r="434" spans="1:18" x14ac:dyDescent="0.3">
      <c r="B434" s="200" t="s">
        <v>806</v>
      </c>
      <c r="C434" s="200"/>
      <c r="D434" s="200"/>
      <c r="E434" s="200"/>
      <c r="F434" s="200"/>
      <c r="G434" s="200"/>
      <c r="H434" s="200"/>
      <c r="I434" s="200"/>
      <c r="J434" s="200"/>
      <c r="K434" s="200"/>
      <c r="L434" s="200"/>
      <c r="M434" s="200"/>
      <c r="N434" s="200"/>
      <c r="O434" s="200"/>
    </row>
    <row r="435" spans="1:18" x14ac:dyDescent="0.3">
      <c r="B435" s="8" t="str">
        <f t="shared" ref="B435:O438" si="37">IFERROR(VLOOKUP($B$434,$4:$123,MATCH($Q435&amp;"/"&amp;B$347,$2:$2,0),FALSE),"")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17339338</v>
      </c>
      <c r="O435" s="8">
        <f t="shared" si="37"/>
        <v>22057934</v>
      </c>
      <c r="P435" s="6"/>
      <c r="Q435" s="9" t="s">
        <v>12</v>
      </c>
    </row>
    <row r="436" spans="1:18"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f t="shared" si="37"/>
        <v>17971358</v>
      </c>
      <c r="O436" s="8" t="str">
        <f t="shared" si="37"/>
        <v/>
      </c>
      <c r="P436" s="6"/>
      <c r="Q436" s="9" t="s">
        <v>13</v>
      </c>
    </row>
    <row r="437" spans="1:18"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f t="shared" si="37"/>
        <v>19313595</v>
      </c>
      <c r="O437" s="8" t="str">
        <f t="shared" si="37"/>
        <v/>
      </c>
      <c r="P437" s="6"/>
      <c r="Q437" s="9" t="s">
        <v>14</v>
      </c>
    </row>
    <row r="438" spans="1:18"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f t="shared" si="37"/>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x14ac:dyDescent="0.3">
      <c r="A439" s="85"/>
      <c r="B439" s="12" t="e">
        <f t="shared" ref="B439:M439" si="38">+B438/B$401</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f t="shared" si="38"/>
        <v>0.25814288359962889</v>
      </c>
      <c r="N439" s="12">
        <f>+N438/N$401</f>
        <v>0.26782738571596976</v>
      </c>
      <c r="O439" s="12">
        <f>+O438/O$401</f>
        <v>0.27661469798564381</v>
      </c>
      <c r="P439" s="6"/>
      <c r="Q439" s="11" t="s">
        <v>2409</v>
      </c>
    </row>
    <row r="440" spans="1:18" x14ac:dyDescent="0.3">
      <c r="B440" s="184" t="s">
        <v>18</v>
      </c>
      <c r="C440" s="184"/>
      <c r="D440" s="184"/>
      <c r="E440" s="184"/>
      <c r="F440" s="184"/>
      <c r="G440" s="184"/>
      <c r="H440" s="184"/>
      <c r="I440" s="184"/>
      <c r="J440" s="184"/>
      <c r="K440" s="184"/>
      <c r="L440" s="184"/>
      <c r="M440" s="184"/>
      <c r="N440" s="184"/>
      <c r="O440" s="184"/>
      <c r="P440" s="6"/>
      <c r="Q440" s="15"/>
    </row>
    <row r="441" spans="1:18" x14ac:dyDescent="0.3">
      <c r="B441" s="184" t="s">
        <v>871</v>
      </c>
      <c r="C441" s="184"/>
      <c r="D441" s="184"/>
      <c r="E441" s="184"/>
      <c r="F441" s="184"/>
      <c r="G441" s="184"/>
      <c r="H441" s="184"/>
      <c r="I441" s="184"/>
      <c r="J441" s="184"/>
      <c r="K441" s="184"/>
      <c r="L441" s="184"/>
      <c r="M441" s="184"/>
      <c r="N441" s="184"/>
      <c r="O441" s="184"/>
      <c r="P441" s="6"/>
      <c r="Q441" s="9"/>
    </row>
    <row r="442" spans="1:18" x14ac:dyDescent="0.3">
      <c r="B442" s="7" t="str">
        <f t="shared" ref="B442:O445" si="39">IFERROR(VLOOKUP($B$441,$127:$213,MATCH($Q442&amp;"/"&amp;B$347,$125:$125,0),FALSE),"")</f>
        <v/>
      </c>
      <c r="C442" s="7" t="str">
        <f t="shared" si="39"/>
        <v/>
      </c>
      <c r="D442" s="7" t="str">
        <f t="shared" si="39"/>
        <v/>
      </c>
      <c r="E442" s="7" t="str">
        <f t="shared" si="39"/>
        <v/>
      </c>
      <c r="F442" s="7" t="str">
        <f t="shared" si="39"/>
        <v/>
      </c>
      <c r="G442" s="7" t="str">
        <f t="shared" si="39"/>
        <v/>
      </c>
      <c r="H442" s="7" t="str">
        <f t="shared" si="39"/>
        <v/>
      </c>
      <c r="I442" s="7" t="str">
        <f t="shared" si="39"/>
        <v/>
      </c>
      <c r="J442" s="7" t="str">
        <f t="shared" si="39"/>
        <v/>
      </c>
      <c r="K442" s="7" t="str">
        <f t="shared" si="39"/>
        <v/>
      </c>
      <c r="L442" s="7" t="str">
        <f t="shared" si="39"/>
        <v/>
      </c>
      <c r="M442" s="7" t="str">
        <f t="shared" si="39"/>
        <v/>
      </c>
      <c r="N442" s="7">
        <f t="shared" si="39"/>
        <v>3332246</v>
      </c>
      <c r="O442" s="7">
        <f t="shared" si="39"/>
        <v>3584942</v>
      </c>
      <c r="P442" s="17"/>
      <c r="Q442" s="9" t="s">
        <v>12</v>
      </c>
      <c r="R442" s="88"/>
    </row>
    <row r="443" spans="1:18" x14ac:dyDescent="0.3">
      <c r="B443" s="7" t="str">
        <f t="shared" si="39"/>
        <v/>
      </c>
      <c r="C443" s="7" t="str">
        <f t="shared" si="39"/>
        <v/>
      </c>
      <c r="D443" s="7" t="str">
        <f t="shared" si="39"/>
        <v/>
      </c>
      <c r="E443" s="7" t="str">
        <f t="shared" si="39"/>
        <v/>
      </c>
      <c r="F443" s="7" t="str">
        <f t="shared" si="39"/>
        <v/>
      </c>
      <c r="G443" s="7" t="str">
        <f t="shared" si="39"/>
        <v/>
      </c>
      <c r="H443" s="7" t="str">
        <f t="shared" si="39"/>
        <v/>
      </c>
      <c r="I443" s="7" t="str">
        <f t="shared" si="39"/>
        <v/>
      </c>
      <c r="J443" s="7" t="str">
        <f t="shared" si="39"/>
        <v/>
      </c>
      <c r="K443" s="7" t="str">
        <f t="shared" si="39"/>
        <v/>
      </c>
      <c r="L443" s="7" t="str">
        <f t="shared" si="39"/>
        <v/>
      </c>
      <c r="M443" s="7" t="str">
        <f t="shared" si="39"/>
        <v/>
      </c>
      <c r="N443" s="7">
        <f t="shared" si="39"/>
        <v>3384920</v>
      </c>
      <c r="O443" s="7" t="str">
        <f t="shared" si="39"/>
        <v/>
      </c>
      <c r="P443" s="17"/>
      <c r="Q443" s="9" t="s">
        <v>13</v>
      </c>
    </row>
    <row r="444" spans="1:18" x14ac:dyDescent="0.3">
      <c r="B444" s="7" t="str">
        <f t="shared" si="39"/>
        <v/>
      </c>
      <c r="C444" s="7" t="str">
        <f t="shared" si="39"/>
        <v/>
      </c>
      <c r="D444" s="7" t="str">
        <f t="shared" si="39"/>
        <v/>
      </c>
      <c r="E444" s="7" t="str">
        <f t="shared" si="39"/>
        <v/>
      </c>
      <c r="F444" s="7" t="str">
        <f t="shared" si="39"/>
        <v/>
      </c>
      <c r="G444" s="7" t="str">
        <f t="shared" si="39"/>
        <v/>
      </c>
      <c r="H444" s="7" t="str">
        <f t="shared" si="39"/>
        <v/>
      </c>
      <c r="I444" s="7" t="str">
        <f t="shared" si="39"/>
        <v/>
      </c>
      <c r="J444" s="7" t="str">
        <f t="shared" si="39"/>
        <v/>
      </c>
      <c r="K444" s="7" t="str">
        <f t="shared" si="39"/>
        <v/>
      </c>
      <c r="L444" s="7" t="str">
        <f t="shared" si="39"/>
        <v/>
      </c>
      <c r="M444" s="7" t="str">
        <f t="shared" si="39"/>
        <v/>
      </c>
      <c r="N444" s="7">
        <f t="shared" si="39"/>
        <v>3554813</v>
      </c>
      <c r="O444" s="7" t="str">
        <f t="shared" si="39"/>
        <v/>
      </c>
      <c r="P444" s="17"/>
      <c r="Q444" s="9" t="s">
        <v>14</v>
      </c>
    </row>
    <row r="445" spans="1:18" x14ac:dyDescent="0.3">
      <c r="B445" s="18" t="str">
        <f t="shared" si="39"/>
        <v/>
      </c>
      <c r="C445" s="18" t="str">
        <f t="shared" si="39"/>
        <v/>
      </c>
      <c r="D445" s="18" t="str">
        <f t="shared" si="39"/>
        <v/>
      </c>
      <c r="E445" s="18" t="str">
        <f t="shared" si="39"/>
        <v/>
      </c>
      <c r="F445" s="18" t="str">
        <f t="shared" si="39"/>
        <v/>
      </c>
      <c r="G445" s="18" t="str">
        <f t="shared" si="39"/>
        <v/>
      </c>
      <c r="H445" s="18" t="str">
        <f t="shared" si="39"/>
        <v/>
      </c>
      <c r="I445" s="18" t="str">
        <f t="shared" si="39"/>
        <v/>
      </c>
      <c r="J445" s="18" t="str">
        <f t="shared" si="39"/>
        <v/>
      </c>
      <c r="K445" s="18" t="str">
        <f t="shared" si="39"/>
        <v/>
      </c>
      <c r="L445" s="18" t="str">
        <f t="shared" si="39"/>
        <v/>
      </c>
      <c r="M445" s="18">
        <f t="shared" si="39"/>
        <v>2969923.4</v>
      </c>
      <c r="N445" s="18">
        <f t="shared" si="39"/>
        <v>3689530.14</v>
      </c>
      <c r="O445" s="18" t="str">
        <f t="shared" si="39"/>
        <v/>
      </c>
      <c r="P445" s="17"/>
      <c r="Q445" s="9" t="s">
        <v>19</v>
      </c>
    </row>
    <row r="446" spans="1:18" x14ac:dyDescent="0.3">
      <c r="B446" s="16">
        <f>SUM(B442:B445)</f>
        <v>0</v>
      </c>
      <c r="C446" s="16">
        <f t="shared" ref="C446:M446" si="40">SUM(C442:C445)</f>
        <v>0</v>
      </c>
      <c r="D446" s="16">
        <f t="shared" si="40"/>
        <v>0</v>
      </c>
      <c r="E446" s="16">
        <f t="shared" si="40"/>
        <v>0</v>
      </c>
      <c r="F446" s="16">
        <f t="shared" si="40"/>
        <v>0</v>
      </c>
      <c r="G446" s="16">
        <f t="shared" si="40"/>
        <v>0</v>
      </c>
      <c r="H446" s="16">
        <f t="shared" si="40"/>
        <v>0</v>
      </c>
      <c r="I446" s="16">
        <f t="shared" si="40"/>
        <v>0</v>
      </c>
      <c r="J446" s="16">
        <f t="shared" si="40"/>
        <v>0</v>
      </c>
      <c r="K446" s="16">
        <f t="shared" si="40"/>
        <v>0</v>
      </c>
      <c r="L446" s="16">
        <f t="shared" si="40"/>
        <v>0</v>
      </c>
      <c r="M446" s="16">
        <f t="shared" si="40"/>
        <v>2969923.4</v>
      </c>
      <c r="N446" s="16">
        <f>IF(N443="",N442*4,IF(N444="",(N443+N442)*2,IF(N445="",((N444+N443+N442)/3)*4,SUM(N442:N445))))</f>
        <v>13961509.140000001</v>
      </c>
      <c r="O446" s="16">
        <f>IF(O443="",O442*4,IF(O444="",(O443+O442)*2,IF(O445="",((O444+O443+O442)/3)*4,SUM(O442:O445))))</f>
        <v>14339768</v>
      </c>
      <c r="P446" s="6"/>
      <c r="Q446" s="9" t="s">
        <v>15</v>
      </c>
    </row>
    <row r="447" spans="1:18" s="87" customFormat="1" x14ac:dyDescent="0.3">
      <c r="A447" s="86"/>
      <c r="B447" s="19"/>
      <c r="C447" s="20" t="e">
        <f t="shared" ref="C447:M447" si="41">C446/B446-1</f>
        <v>#DIV/0!</v>
      </c>
      <c r="D447" s="20" t="e">
        <f t="shared" si="41"/>
        <v>#DIV/0!</v>
      </c>
      <c r="E447" s="20" t="e">
        <f t="shared" si="41"/>
        <v>#DIV/0!</v>
      </c>
      <c r="F447" s="20" t="e">
        <f t="shared" si="41"/>
        <v>#DIV/0!</v>
      </c>
      <c r="G447" s="20" t="e">
        <f t="shared" si="41"/>
        <v>#DIV/0!</v>
      </c>
      <c r="H447" s="20" t="e">
        <f t="shared" si="41"/>
        <v>#DIV/0!</v>
      </c>
      <c r="I447" s="20" t="e">
        <f t="shared" si="41"/>
        <v>#DIV/0!</v>
      </c>
      <c r="J447" s="20" t="e">
        <f t="shared" si="41"/>
        <v>#DIV/0!</v>
      </c>
      <c r="K447" s="20" t="e">
        <f t="shared" si="41"/>
        <v>#DIV/0!</v>
      </c>
      <c r="L447" s="20" t="e">
        <f t="shared" si="41"/>
        <v>#DIV/0!</v>
      </c>
      <c r="M447" s="20" t="e">
        <f t="shared" si="41"/>
        <v>#DIV/0!</v>
      </c>
      <c r="N447" s="12">
        <f>N446/M446-1</f>
        <v>3.700966072054249</v>
      </c>
      <c r="O447" s="12">
        <f>O446/N446-1</f>
        <v>2.7092978001660217E-2</v>
      </c>
      <c r="P447" s="17"/>
      <c r="Q447" s="14" t="s">
        <v>20</v>
      </c>
    </row>
    <row r="448" spans="1:18" s="87" customFormat="1" x14ac:dyDescent="0.3">
      <c r="A448" s="86"/>
      <c r="B448" s="156" t="e">
        <f t="shared" ref="B448:O448" si="42">+B446/B$482</f>
        <v>#DIV/0!</v>
      </c>
      <c r="C448" s="156" t="e">
        <f t="shared" si="42"/>
        <v>#DIV/0!</v>
      </c>
      <c r="D448" s="156" t="e">
        <f t="shared" si="42"/>
        <v>#DIV/0!</v>
      </c>
      <c r="E448" s="156" t="e">
        <f t="shared" si="42"/>
        <v>#DIV/0!</v>
      </c>
      <c r="F448" s="156" t="e">
        <f t="shared" si="42"/>
        <v>#DIV/0!</v>
      </c>
      <c r="G448" s="156" t="e">
        <f t="shared" si="42"/>
        <v>#DIV/0!</v>
      </c>
      <c r="H448" s="156" t="e">
        <f t="shared" si="42"/>
        <v>#DIV/0!</v>
      </c>
      <c r="I448" s="156" t="e">
        <f t="shared" si="42"/>
        <v>#DIV/0!</v>
      </c>
      <c r="J448" s="156" t="e">
        <f t="shared" si="42"/>
        <v>#DIV/0!</v>
      </c>
      <c r="K448" s="156" t="e">
        <f t="shared" si="42"/>
        <v>#DIV/0!</v>
      </c>
      <c r="L448" s="156" t="e">
        <f t="shared" si="42"/>
        <v>#DIV/0!</v>
      </c>
      <c r="M448" s="156">
        <f t="shared" si="42"/>
        <v>0.93629883278229309</v>
      </c>
      <c r="N448" s="156">
        <f t="shared" si="42"/>
        <v>0.94766152418543403</v>
      </c>
      <c r="O448" s="156">
        <f t="shared" si="42"/>
        <v>0.92942913202099797</v>
      </c>
      <c r="P448" s="17"/>
      <c r="Q448" s="14" t="s">
        <v>2409</v>
      </c>
    </row>
    <row r="449" spans="1:17" x14ac:dyDescent="0.3">
      <c r="B449" s="184" t="s">
        <v>2406</v>
      </c>
      <c r="C449" s="184"/>
      <c r="D449" s="184"/>
      <c r="E449" s="184"/>
      <c r="F449" s="184"/>
      <c r="G449" s="184"/>
      <c r="H449" s="184"/>
      <c r="I449" s="184"/>
      <c r="J449" s="184"/>
      <c r="K449" s="184"/>
      <c r="L449" s="184"/>
      <c r="M449" s="184"/>
      <c r="N449" s="184"/>
      <c r="O449" s="184"/>
      <c r="P449" s="6"/>
      <c r="Q449" s="9"/>
    </row>
    <row r="450" spans="1:17" x14ac:dyDescent="0.3">
      <c r="B450" s="7" t="str">
        <f t="shared" ref="B450:O453" si="43">IFERROR(VLOOKUP($B$449,$127:$213,MATCH($Q450&amp;"/"&amp;B$347,$125:$125,0),FALSE),"")</f>
        <v/>
      </c>
      <c r="C450" s="7" t="str">
        <f t="shared" si="43"/>
        <v/>
      </c>
      <c r="D450" s="7" t="str">
        <f t="shared" si="43"/>
        <v/>
      </c>
      <c r="E450" s="7" t="str">
        <f t="shared" si="43"/>
        <v/>
      </c>
      <c r="F450" s="7" t="str">
        <f t="shared" si="43"/>
        <v/>
      </c>
      <c r="G450" s="7" t="str">
        <f t="shared" si="43"/>
        <v/>
      </c>
      <c r="H450" s="7" t="str">
        <f t="shared" si="43"/>
        <v/>
      </c>
      <c r="I450" s="7" t="str">
        <f t="shared" si="43"/>
        <v/>
      </c>
      <c r="J450" s="7" t="str">
        <f t="shared" si="43"/>
        <v/>
      </c>
      <c r="K450" s="7" t="str">
        <f t="shared" si="43"/>
        <v/>
      </c>
      <c r="L450" s="7" t="str">
        <f t="shared" si="43"/>
        <v/>
      </c>
      <c r="M450" s="7" t="str">
        <f t="shared" si="43"/>
        <v/>
      </c>
      <c r="N450" s="7">
        <f t="shared" si="43"/>
        <v>190076</v>
      </c>
      <c r="O450" s="7">
        <f t="shared" si="43"/>
        <v>263473</v>
      </c>
      <c r="P450" s="6"/>
      <c r="Q450" s="9" t="s">
        <v>12</v>
      </c>
    </row>
    <row r="451" spans="1:17" x14ac:dyDescent="0.3">
      <c r="B451" s="7" t="str">
        <f t="shared" si="43"/>
        <v/>
      </c>
      <c r="C451" s="7" t="str">
        <f t="shared" si="43"/>
        <v/>
      </c>
      <c r="D451" s="7" t="str">
        <f t="shared" si="43"/>
        <v/>
      </c>
      <c r="E451" s="7" t="str">
        <f t="shared" si="43"/>
        <v/>
      </c>
      <c r="F451" s="7" t="str">
        <f t="shared" si="43"/>
        <v/>
      </c>
      <c r="G451" s="7" t="str">
        <f t="shared" si="43"/>
        <v/>
      </c>
      <c r="H451" s="7" t="str">
        <f t="shared" si="43"/>
        <v/>
      </c>
      <c r="I451" s="7" t="str">
        <f t="shared" si="43"/>
        <v/>
      </c>
      <c r="J451" s="7" t="str">
        <f t="shared" si="43"/>
        <v/>
      </c>
      <c r="K451" s="7" t="str">
        <f t="shared" si="43"/>
        <v/>
      </c>
      <c r="L451" s="7" t="str">
        <f t="shared" si="43"/>
        <v/>
      </c>
      <c r="M451" s="7" t="str">
        <f t="shared" si="43"/>
        <v/>
      </c>
      <c r="N451" s="7">
        <f t="shared" si="43"/>
        <v>174665</v>
      </c>
      <c r="O451" s="7" t="str">
        <f t="shared" si="43"/>
        <v/>
      </c>
      <c r="P451" s="6"/>
      <c r="Q451" s="9" t="s">
        <v>13</v>
      </c>
    </row>
    <row r="452" spans="1:17" x14ac:dyDescent="0.3">
      <c r="B452" s="7" t="str">
        <f t="shared" si="43"/>
        <v/>
      </c>
      <c r="C452" s="7" t="str">
        <f t="shared" si="43"/>
        <v/>
      </c>
      <c r="D452" s="7" t="str">
        <f t="shared" si="43"/>
        <v/>
      </c>
      <c r="E452" s="7" t="str">
        <f t="shared" si="43"/>
        <v/>
      </c>
      <c r="F452" s="7" t="str">
        <f t="shared" si="43"/>
        <v/>
      </c>
      <c r="G452" s="7" t="str">
        <f t="shared" si="43"/>
        <v/>
      </c>
      <c r="H452" s="7" t="str">
        <f t="shared" si="43"/>
        <v/>
      </c>
      <c r="I452" s="7" t="str">
        <f t="shared" si="43"/>
        <v/>
      </c>
      <c r="J452" s="7" t="str">
        <f t="shared" si="43"/>
        <v/>
      </c>
      <c r="K452" s="7" t="str">
        <f t="shared" si="43"/>
        <v/>
      </c>
      <c r="L452" s="7" t="str">
        <f t="shared" si="43"/>
        <v/>
      </c>
      <c r="M452" s="7" t="str">
        <f t="shared" si="43"/>
        <v/>
      </c>
      <c r="N452" s="7">
        <f t="shared" si="43"/>
        <v>172476</v>
      </c>
      <c r="O452" s="7" t="str">
        <f t="shared" si="43"/>
        <v/>
      </c>
      <c r="P452" s="6"/>
      <c r="Q452" s="9" t="s">
        <v>14</v>
      </c>
    </row>
    <row r="453" spans="1:17" x14ac:dyDescent="0.3">
      <c r="B453" s="18" t="str">
        <f t="shared" si="43"/>
        <v/>
      </c>
      <c r="C453" s="18" t="str">
        <f t="shared" si="43"/>
        <v/>
      </c>
      <c r="D453" s="18" t="str">
        <f t="shared" si="43"/>
        <v/>
      </c>
      <c r="E453" s="18" t="str">
        <f t="shared" si="43"/>
        <v/>
      </c>
      <c r="F453" s="18" t="str">
        <f t="shared" si="43"/>
        <v/>
      </c>
      <c r="G453" s="18" t="str">
        <f t="shared" si="43"/>
        <v/>
      </c>
      <c r="H453" s="18" t="str">
        <f t="shared" si="43"/>
        <v/>
      </c>
      <c r="I453" s="18" t="str">
        <f t="shared" si="43"/>
        <v/>
      </c>
      <c r="J453" s="18" t="str">
        <f t="shared" si="43"/>
        <v/>
      </c>
      <c r="K453" s="18" t="str">
        <f t="shared" si="43"/>
        <v/>
      </c>
      <c r="L453" s="18" t="str">
        <f t="shared" si="43"/>
        <v/>
      </c>
      <c r="M453" s="18">
        <f t="shared" si="43"/>
        <v>180803.47</v>
      </c>
      <c r="N453" s="18">
        <f t="shared" si="43"/>
        <v>189210.79</v>
      </c>
      <c r="O453" s="18" t="str">
        <f t="shared" si="43"/>
        <v/>
      </c>
      <c r="P453" s="6"/>
      <c r="Q453" s="9" t="s">
        <v>19</v>
      </c>
    </row>
    <row r="454" spans="1:17" x14ac:dyDescent="0.3">
      <c r="B454" s="16">
        <f>SUM(B450:B453)</f>
        <v>0</v>
      </c>
      <c r="C454" s="16">
        <f t="shared" ref="C454:M454" si="44">SUM(C450:C453)</f>
        <v>0</v>
      </c>
      <c r="D454" s="16">
        <f t="shared" si="44"/>
        <v>0</v>
      </c>
      <c r="E454" s="16">
        <f t="shared" si="44"/>
        <v>0</v>
      </c>
      <c r="F454" s="16">
        <f t="shared" si="44"/>
        <v>0</v>
      </c>
      <c r="G454" s="16">
        <f t="shared" si="44"/>
        <v>0</v>
      </c>
      <c r="H454" s="16">
        <f t="shared" si="44"/>
        <v>0</v>
      </c>
      <c r="I454" s="16">
        <f t="shared" si="44"/>
        <v>0</v>
      </c>
      <c r="J454" s="16">
        <f t="shared" si="44"/>
        <v>0</v>
      </c>
      <c r="K454" s="16">
        <f t="shared" si="44"/>
        <v>0</v>
      </c>
      <c r="L454" s="16">
        <f t="shared" si="44"/>
        <v>0</v>
      </c>
      <c r="M454" s="16">
        <f t="shared" si="44"/>
        <v>180803.47</v>
      </c>
      <c r="N454" s="16">
        <f>IF(N451="",N450*4,IF(N452="",(N451+N450)*2,IF(N453="",((N452+N451+N450)/3)*4,SUM(N450:N453))))</f>
        <v>726427.79</v>
      </c>
      <c r="O454" s="16">
        <f>IF(O451="",O450*4,IF(O452="",(O451+O450)*2,IF(O453="",((O452+O451+O450)/3)*4,SUM(O450:O453))))</f>
        <v>1053892</v>
      </c>
      <c r="P454" s="6"/>
      <c r="Q454" s="9" t="s">
        <v>15</v>
      </c>
    </row>
    <row r="455" spans="1:17" s="87" customFormat="1" x14ac:dyDescent="0.3">
      <c r="A455" s="86"/>
      <c r="B455" s="19"/>
      <c r="C455" s="20" t="e">
        <f t="shared" ref="C455:M455" si="45">C454/B454-1</f>
        <v>#DIV/0!</v>
      </c>
      <c r="D455" s="20" t="e">
        <f t="shared" si="45"/>
        <v>#DIV/0!</v>
      </c>
      <c r="E455" s="20" t="e">
        <f t="shared" si="45"/>
        <v>#DIV/0!</v>
      </c>
      <c r="F455" s="20" t="e">
        <f t="shared" si="45"/>
        <v>#DIV/0!</v>
      </c>
      <c r="G455" s="20" t="e">
        <f t="shared" si="45"/>
        <v>#DIV/0!</v>
      </c>
      <c r="H455" s="20" t="e">
        <f t="shared" si="45"/>
        <v>#DIV/0!</v>
      </c>
      <c r="I455" s="20" t="e">
        <f t="shared" si="45"/>
        <v>#DIV/0!</v>
      </c>
      <c r="J455" s="20" t="e">
        <f t="shared" si="45"/>
        <v>#DIV/0!</v>
      </c>
      <c r="K455" s="20" t="e">
        <f t="shared" si="45"/>
        <v>#DIV/0!</v>
      </c>
      <c r="L455" s="20" t="e">
        <f t="shared" si="45"/>
        <v>#DIV/0!</v>
      </c>
      <c r="M455" s="20" t="e">
        <f t="shared" si="45"/>
        <v>#DIV/0!</v>
      </c>
      <c r="N455" s="12">
        <f>N454/M454-1</f>
        <v>3.0177757097250399</v>
      </c>
      <c r="O455" s="12">
        <f>O454/N454-1</f>
        <v>0.45078700802456906</v>
      </c>
      <c r="P455" s="17"/>
      <c r="Q455" s="14" t="s">
        <v>20</v>
      </c>
    </row>
    <row r="456" spans="1:17" s="87" customFormat="1" x14ac:dyDescent="0.3">
      <c r="A456" s="86"/>
      <c r="B456" s="156" t="e">
        <f t="shared" ref="B456:O456" si="46">+B454/B$482</f>
        <v>#DIV/0!</v>
      </c>
      <c r="C456" s="156" t="e">
        <f t="shared" si="46"/>
        <v>#DIV/0!</v>
      </c>
      <c r="D456" s="156" t="e">
        <f t="shared" si="46"/>
        <v>#DIV/0!</v>
      </c>
      <c r="E456" s="156" t="e">
        <f t="shared" si="46"/>
        <v>#DIV/0!</v>
      </c>
      <c r="F456" s="156" t="e">
        <f t="shared" si="46"/>
        <v>#DIV/0!</v>
      </c>
      <c r="G456" s="156" t="e">
        <f t="shared" si="46"/>
        <v>#DIV/0!</v>
      </c>
      <c r="H456" s="156" t="e">
        <f t="shared" si="46"/>
        <v>#DIV/0!</v>
      </c>
      <c r="I456" s="156" t="e">
        <f t="shared" si="46"/>
        <v>#DIV/0!</v>
      </c>
      <c r="J456" s="156" t="e">
        <f t="shared" si="46"/>
        <v>#DIV/0!</v>
      </c>
      <c r="K456" s="156" t="e">
        <f t="shared" si="46"/>
        <v>#DIV/0!</v>
      </c>
      <c r="L456" s="156" t="e">
        <f t="shared" si="46"/>
        <v>#DIV/0!</v>
      </c>
      <c r="M456" s="156">
        <f t="shared" si="46"/>
        <v>5.7000149540553248E-2</v>
      </c>
      <c r="N456" s="156">
        <f t="shared" si="46"/>
        <v>4.9307539735067379E-2</v>
      </c>
      <c r="O456" s="156">
        <f t="shared" si="46"/>
        <v>6.8307794575468275E-2</v>
      </c>
      <c r="P456" s="17"/>
      <c r="Q456" s="14" t="s">
        <v>2409</v>
      </c>
    </row>
    <row r="457" spans="1:17" x14ac:dyDescent="0.3">
      <c r="B457" s="184" t="s">
        <v>787</v>
      </c>
      <c r="C457" s="184"/>
      <c r="D457" s="184"/>
      <c r="E457" s="184"/>
      <c r="F457" s="184"/>
      <c r="G457" s="184"/>
      <c r="H457" s="184"/>
      <c r="I457" s="184"/>
      <c r="J457" s="184"/>
      <c r="K457" s="184"/>
      <c r="L457" s="184"/>
      <c r="M457" s="184"/>
      <c r="N457" s="184"/>
      <c r="O457" s="184"/>
      <c r="P457" s="6"/>
      <c r="Q457" s="9"/>
    </row>
    <row r="458" spans="1:17" x14ac:dyDescent="0.3">
      <c r="B458" s="7" t="str">
        <f t="shared" ref="B458:O461" si="47">IFERROR(VLOOKUP($B$457,$127:$213,MATCH($Q458&amp;"/"&amp;B$347,$125:$125,0),FALSE),"")</f>
        <v/>
      </c>
      <c r="C458" s="7" t="str">
        <f t="shared" si="47"/>
        <v/>
      </c>
      <c r="D458" s="7" t="str">
        <f t="shared" si="47"/>
        <v/>
      </c>
      <c r="E458" s="7" t="str">
        <f t="shared" si="47"/>
        <v/>
      </c>
      <c r="F458" s="7" t="str">
        <f t="shared" si="47"/>
        <v/>
      </c>
      <c r="G458" s="7" t="str">
        <f t="shared" si="47"/>
        <v/>
      </c>
      <c r="H458" s="7" t="str">
        <f t="shared" si="47"/>
        <v/>
      </c>
      <c r="I458" s="7" t="str">
        <f t="shared" si="47"/>
        <v/>
      </c>
      <c r="J458" s="7" t="str">
        <f t="shared" si="47"/>
        <v/>
      </c>
      <c r="K458" s="7" t="str">
        <f t="shared" si="47"/>
        <v/>
      </c>
      <c r="L458" s="7" t="str">
        <f t="shared" si="47"/>
        <v/>
      </c>
      <c r="M458" s="7" t="str">
        <f t="shared" si="47"/>
        <v/>
      </c>
      <c r="N458" s="7">
        <f t="shared" si="47"/>
        <v>17788</v>
      </c>
      <c r="O458" s="7">
        <f t="shared" si="47"/>
        <v>8729</v>
      </c>
      <c r="P458" s="6"/>
      <c r="Q458" s="9" t="s">
        <v>12</v>
      </c>
    </row>
    <row r="459" spans="1:17" x14ac:dyDescent="0.3">
      <c r="B459" s="7" t="str">
        <f t="shared" si="47"/>
        <v/>
      </c>
      <c r="C459" s="7" t="str">
        <f t="shared" si="47"/>
        <v/>
      </c>
      <c r="D459" s="7" t="str">
        <f t="shared" si="47"/>
        <v/>
      </c>
      <c r="E459" s="7" t="str">
        <f t="shared" si="47"/>
        <v/>
      </c>
      <c r="F459" s="7" t="str">
        <f t="shared" si="47"/>
        <v/>
      </c>
      <c r="G459" s="7" t="str">
        <f t="shared" si="47"/>
        <v/>
      </c>
      <c r="H459" s="7" t="str">
        <f t="shared" si="47"/>
        <v/>
      </c>
      <c r="I459" s="7" t="str">
        <f t="shared" si="47"/>
        <v/>
      </c>
      <c r="J459" s="7" t="str">
        <f t="shared" si="47"/>
        <v/>
      </c>
      <c r="K459" s="7" t="str">
        <f t="shared" si="47"/>
        <v/>
      </c>
      <c r="L459" s="7" t="str">
        <f t="shared" si="47"/>
        <v/>
      </c>
      <c r="M459" s="7" t="str">
        <f t="shared" si="47"/>
        <v/>
      </c>
      <c r="N459" s="7">
        <f t="shared" si="47"/>
        <v>5678</v>
      </c>
      <c r="O459" s="7" t="str">
        <f t="shared" si="47"/>
        <v/>
      </c>
      <c r="P459" s="6"/>
      <c r="Q459" s="9" t="s">
        <v>13</v>
      </c>
    </row>
    <row r="460" spans="1:17" x14ac:dyDescent="0.3">
      <c r="B460" s="7" t="str">
        <f t="shared" si="47"/>
        <v/>
      </c>
      <c r="C460" s="7" t="str">
        <f t="shared" si="47"/>
        <v/>
      </c>
      <c r="D460" s="7" t="str">
        <f t="shared" si="47"/>
        <v/>
      </c>
      <c r="E460" s="7" t="str">
        <f t="shared" si="47"/>
        <v/>
      </c>
      <c r="F460" s="7" t="str">
        <f t="shared" si="47"/>
        <v/>
      </c>
      <c r="G460" s="7" t="str">
        <f t="shared" si="47"/>
        <v/>
      </c>
      <c r="H460" s="7" t="str">
        <f t="shared" si="47"/>
        <v/>
      </c>
      <c r="I460" s="7" t="str">
        <f t="shared" si="47"/>
        <v/>
      </c>
      <c r="J460" s="7" t="str">
        <f t="shared" si="47"/>
        <v/>
      </c>
      <c r="K460" s="7" t="str">
        <f t="shared" si="47"/>
        <v/>
      </c>
      <c r="L460" s="7" t="str">
        <f t="shared" si="47"/>
        <v/>
      </c>
      <c r="M460" s="7" t="str">
        <f t="shared" si="47"/>
        <v/>
      </c>
      <c r="N460" s="7">
        <f t="shared" si="47"/>
        <v>9361</v>
      </c>
      <c r="O460" s="7" t="str">
        <f t="shared" si="47"/>
        <v/>
      </c>
      <c r="P460" s="6"/>
      <c r="Q460" s="9" t="s">
        <v>14</v>
      </c>
    </row>
    <row r="461" spans="1:17" x14ac:dyDescent="0.3">
      <c r="B461" s="18" t="str">
        <f t="shared" si="47"/>
        <v/>
      </c>
      <c r="C461" s="18" t="str">
        <f t="shared" si="47"/>
        <v/>
      </c>
      <c r="D461" s="18" t="str">
        <f t="shared" si="47"/>
        <v/>
      </c>
      <c r="E461" s="18" t="str">
        <f t="shared" si="47"/>
        <v/>
      </c>
      <c r="F461" s="18" t="str">
        <f t="shared" si="47"/>
        <v/>
      </c>
      <c r="G461" s="18" t="str">
        <f t="shared" si="47"/>
        <v/>
      </c>
      <c r="H461" s="18" t="str">
        <f t="shared" si="47"/>
        <v/>
      </c>
      <c r="I461" s="18" t="str">
        <f t="shared" si="47"/>
        <v/>
      </c>
      <c r="J461" s="18" t="str">
        <f t="shared" si="47"/>
        <v/>
      </c>
      <c r="K461" s="18" t="str">
        <f t="shared" si="47"/>
        <v/>
      </c>
      <c r="L461" s="18" t="str">
        <f t="shared" si="47"/>
        <v/>
      </c>
      <c r="M461" s="18">
        <f t="shared" si="47"/>
        <v>21255.51</v>
      </c>
      <c r="N461" s="18">
        <f t="shared" si="47"/>
        <v>11826.54</v>
      </c>
      <c r="O461" s="18" t="str">
        <f t="shared" si="47"/>
        <v/>
      </c>
      <c r="P461" s="6"/>
      <c r="Q461" s="9" t="s">
        <v>19</v>
      </c>
    </row>
    <row r="462" spans="1:17" x14ac:dyDescent="0.3">
      <c r="B462" s="7">
        <f>SUM(B458:B461)</f>
        <v>0</v>
      </c>
      <c r="C462" s="112">
        <f t="shared" ref="C462:M462" si="48">SUM(C458:C461)</f>
        <v>0</v>
      </c>
      <c r="D462" s="112">
        <f t="shared" si="48"/>
        <v>0</v>
      </c>
      <c r="E462" s="112">
        <f t="shared" si="48"/>
        <v>0</v>
      </c>
      <c r="F462" s="112">
        <f t="shared" si="48"/>
        <v>0</v>
      </c>
      <c r="G462" s="112">
        <f t="shared" si="48"/>
        <v>0</v>
      </c>
      <c r="H462" s="112">
        <f t="shared" si="48"/>
        <v>0</v>
      </c>
      <c r="I462" s="112">
        <f t="shared" si="48"/>
        <v>0</v>
      </c>
      <c r="J462" s="112">
        <f t="shared" si="48"/>
        <v>0</v>
      </c>
      <c r="K462" s="112">
        <f t="shared" si="48"/>
        <v>0</v>
      </c>
      <c r="L462" s="112">
        <f t="shared" si="48"/>
        <v>0</v>
      </c>
      <c r="M462" s="112">
        <f t="shared" si="48"/>
        <v>21255.51</v>
      </c>
      <c r="N462" s="112">
        <f>IF(N459="",N458*4,IF(N460="",(N459+N458)*2,IF(N461="",((N460+N459+N458)/3)*4,SUM(N458:N461))))</f>
        <v>44653.54</v>
      </c>
      <c r="O462" s="112">
        <f>IF(O459="",O458*4,IF(O460="",(O459+O458)*2,IF(O461="",((O460+O459+O458)/3)*4,SUM(O458:O461))))</f>
        <v>34916</v>
      </c>
      <c r="P462" s="6"/>
      <c r="Q462" s="9" t="s">
        <v>15</v>
      </c>
    </row>
    <row r="463" spans="1:17" s="87" customFormat="1" x14ac:dyDescent="0.3">
      <c r="A463" s="86"/>
      <c r="B463" s="19"/>
      <c r="C463" s="20" t="e">
        <f t="shared" ref="C463:M463" si="49">C462/B462-1</f>
        <v>#DIV/0!</v>
      </c>
      <c r="D463" s="20" t="e">
        <f t="shared" si="49"/>
        <v>#DIV/0!</v>
      </c>
      <c r="E463" s="20" t="e">
        <f t="shared" si="49"/>
        <v>#DIV/0!</v>
      </c>
      <c r="F463" s="20" t="e">
        <f t="shared" si="49"/>
        <v>#DIV/0!</v>
      </c>
      <c r="G463" s="20" t="e">
        <f t="shared" si="49"/>
        <v>#DIV/0!</v>
      </c>
      <c r="H463" s="20" t="e">
        <f t="shared" si="49"/>
        <v>#DIV/0!</v>
      </c>
      <c r="I463" s="20" t="e">
        <f t="shared" si="49"/>
        <v>#DIV/0!</v>
      </c>
      <c r="J463" s="20" t="e">
        <f t="shared" si="49"/>
        <v>#DIV/0!</v>
      </c>
      <c r="K463" s="20" t="e">
        <f t="shared" si="49"/>
        <v>#DIV/0!</v>
      </c>
      <c r="L463" s="20" t="e">
        <f t="shared" si="49"/>
        <v>#DIV/0!</v>
      </c>
      <c r="M463" s="20" t="e">
        <f t="shared" si="49"/>
        <v>#DIV/0!</v>
      </c>
      <c r="N463" s="12">
        <f>N462/M462-1</f>
        <v>1.1007983341731156</v>
      </c>
      <c r="O463" s="12">
        <f>O462/N462-1</f>
        <v>-0.21806871302924702</v>
      </c>
      <c r="P463" s="17"/>
      <c r="Q463" s="14" t="s">
        <v>20</v>
      </c>
    </row>
    <row r="464" spans="1:17" s="87" customFormat="1" x14ac:dyDescent="0.3">
      <c r="A464" s="86"/>
      <c r="B464" s="156" t="e">
        <f t="shared" ref="B464:O464" si="50">+B462/B$482</f>
        <v>#DIV/0!</v>
      </c>
      <c r="C464" s="156" t="e">
        <f t="shared" si="50"/>
        <v>#DIV/0!</v>
      </c>
      <c r="D464" s="156" t="e">
        <f t="shared" si="50"/>
        <v>#DIV/0!</v>
      </c>
      <c r="E464" s="156" t="e">
        <f t="shared" si="50"/>
        <v>#DIV/0!</v>
      </c>
      <c r="F464" s="156" t="e">
        <f t="shared" si="50"/>
        <v>#DIV/0!</v>
      </c>
      <c r="G464" s="156" t="e">
        <f t="shared" si="50"/>
        <v>#DIV/0!</v>
      </c>
      <c r="H464" s="156" t="e">
        <f t="shared" si="50"/>
        <v>#DIV/0!</v>
      </c>
      <c r="I464" s="156" t="e">
        <f t="shared" si="50"/>
        <v>#DIV/0!</v>
      </c>
      <c r="J464" s="156" t="e">
        <f t="shared" si="50"/>
        <v>#DIV/0!</v>
      </c>
      <c r="K464" s="156" t="e">
        <f t="shared" si="50"/>
        <v>#DIV/0!</v>
      </c>
      <c r="L464" s="156" t="e">
        <f t="shared" si="50"/>
        <v>#DIV/0!</v>
      </c>
      <c r="M464" s="156">
        <f t="shared" si="50"/>
        <v>6.7010176771536796E-3</v>
      </c>
      <c r="N464" s="156">
        <f t="shared" si="50"/>
        <v>3.0309360794985841E-3</v>
      </c>
      <c r="O464" s="156">
        <f t="shared" si="50"/>
        <v>2.2630734035338062E-3</v>
      </c>
      <c r="P464" s="17"/>
      <c r="Q464" s="14" t="s">
        <v>2409</v>
      </c>
    </row>
    <row r="465" spans="2:17" x14ac:dyDescent="0.3">
      <c r="B465" s="184" t="s">
        <v>878</v>
      </c>
      <c r="C465" s="184"/>
      <c r="D465" s="184"/>
      <c r="E465" s="184"/>
      <c r="F465" s="184"/>
      <c r="G465" s="184"/>
      <c r="H465" s="184"/>
      <c r="I465" s="184"/>
      <c r="J465" s="184"/>
      <c r="K465" s="184"/>
      <c r="L465" s="184"/>
      <c r="M465" s="184"/>
      <c r="N465" s="184"/>
      <c r="O465" s="184"/>
      <c r="P465" s="6"/>
      <c r="Q465" s="9"/>
    </row>
    <row r="466" spans="2:17" x14ac:dyDescent="0.3">
      <c r="B466" s="7" t="str">
        <f t="shared" ref="B466:O469" si="51">IFERROR(VLOOKUP($B$465,$127:$213,MATCH($Q466&amp;"/"&amp;B$347,$125:$125,0),FALSE),"")</f>
        <v/>
      </c>
      <c r="C466" s="7" t="str">
        <f t="shared" si="51"/>
        <v/>
      </c>
      <c r="D466" s="7" t="str">
        <f t="shared" si="51"/>
        <v/>
      </c>
      <c r="E466" s="7" t="str">
        <f t="shared" si="51"/>
        <v/>
      </c>
      <c r="F466" s="7" t="str">
        <f t="shared" si="51"/>
        <v/>
      </c>
      <c r="G466" s="7" t="str">
        <f t="shared" si="51"/>
        <v/>
      </c>
      <c r="H466" s="7" t="str">
        <f t="shared" si="51"/>
        <v/>
      </c>
      <c r="I466" s="7" t="str">
        <f t="shared" si="51"/>
        <v/>
      </c>
      <c r="J466" s="7" t="str">
        <f t="shared" si="51"/>
        <v/>
      </c>
      <c r="K466" s="7" t="str">
        <f t="shared" si="51"/>
        <v/>
      </c>
      <c r="L466" s="7" t="str">
        <f t="shared" si="51"/>
        <v/>
      </c>
      <c r="M466" s="7" t="str">
        <f t="shared" si="51"/>
        <v/>
      </c>
      <c r="N466" s="7" t="str">
        <f t="shared" si="51"/>
        <v/>
      </c>
      <c r="O466" s="7" t="str">
        <f t="shared" si="51"/>
        <v/>
      </c>
      <c r="P466" s="6"/>
      <c r="Q466" s="9" t="s">
        <v>12</v>
      </c>
    </row>
    <row r="467" spans="2:17" x14ac:dyDescent="0.3">
      <c r="B467" s="7" t="str">
        <f t="shared" si="51"/>
        <v/>
      </c>
      <c r="C467" s="7" t="str">
        <f t="shared" si="51"/>
        <v/>
      </c>
      <c r="D467" s="7" t="str">
        <f t="shared" si="51"/>
        <v/>
      </c>
      <c r="E467" s="7" t="str">
        <f t="shared" si="51"/>
        <v/>
      </c>
      <c r="F467" s="7" t="str">
        <f t="shared" si="51"/>
        <v/>
      </c>
      <c r="G467" s="7" t="str">
        <f t="shared" si="51"/>
        <v/>
      </c>
      <c r="H467" s="7" t="str">
        <f t="shared" si="51"/>
        <v/>
      </c>
      <c r="I467" s="7" t="str">
        <f t="shared" si="51"/>
        <v/>
      </c>
      <c r="J467" s="7" t="str">
        <f t="shared" si="51"/>
        <v/>
      </c>
      <c r="K467" s="7" t="str">
        <f t="shared" si="51"/>
        <v/>
      </c>
      <c r="L467" s="7" t="str">
        <f t="shared" si="51"/>
        <v/>
      </c>
      <c r="M467" s="7" t="str">
        <f t="shared" si="51"/>
        <v/>
      </c>
      <c r="N467" s="7" t="str">
        <f t="shared" si="51"/>
        <v/>
      </c>
      <c r="O467" s="7" t="str">
        <f t="shared" si="51"/>
        <v/>
      </c>
      <c r="P467" s="6"/>
      <c r="Q467" s="9" t="s">
        <v>13</v>
      </c>
    </row>
    <row r="468" spans="2:17" x14ac:dyDescent="0.3">
      <c r="B468" s="7" t="str">
        <f t="shared" si="51"/>
        <v/>
      </c>
      <c r="C468" s="7" t="str">
        <f t="shared" si="51"/>
        <v/>
      </c>
      <c r="D468" s="7" t="str">
        <f t="shared" si="51"/>
        <v/>
      </c>
      <c r="E468" s="7" t="str">
        <f t="shared" si="51"/>
        <v/>
      </c>
      <c r="F468" s="7" t="str">
        <f t="shared" si="51"/>
        <v/>
      </c>
      <c r="G468" s="7" t="str">
        <f t="shared" si="51"/>
        <v/>
      </c>
      <c r="H468" s="7" t="str">
        <f t="shared" si="51"/>
        <v/>
      </c>
      <c r="I468" s="7" t="str">
        <f t="shared" si="51"/>
        <v/>
      </c>
      <c r="J468" s="7" t="str">
        <f t="shared" si="51"/>
        <v/>
      </c>
      <c r="K468" s="7" t="str">
        <f t="shared" si="51"/>
        <v/>
      </c>
      <c r="L468" s="7" t="str">
        <f t="shared" si="51"/>
        <v/>
      </c>
      <c r="M468" s="7" t="str">
        <f t="shared" si="51"/>
        <v/>
      </c>
      <c r="N468" s="7" t="str">
        <f t="shared" si="51"/>
        <v/>
      </c>
      <c r="O468" s="7" t="str">
        <f t="shared" si="51"/>
        <v/>
      </c>
      <c r="P468" s="6"/>
      <c r="Q468" s="9" t="s">
        <v>14</v>
      </c>
    </row>
    <row r="469" spans="2:17" x14ac:dyDescent="0.3">
      <c r="B469" s="18" t="str">
        <f t="shared" si="51"/>
        <v/>
      </c>
      <c r="C469" s="18" t="str">
        <f t="shared" si="51"/>
        <v/>
      </c>
      <c r="D469" s="18" t="str">
        <f t="shared" si="51"/>
        <v/>
      </c>
      <c r="E469" s="18" t="str">
        <f t="shared" si="51"/>
        <v/>
      </c>
      <c r="F469" s="18" t="str">
        <f t="shared" si="51"/>
        <v/>
      </c>
      <c r="G469" s="18" t="str">
        <f t="shared" si="51"/>
        <v/>
      </c>
      <c r="H469" s="18" t="str">
        <f t="shared" si="51"/>
        <v/>
      </c>
      <c r="I469" s="18" t="str">
        <f t="shared" si="51"/>
        <v/>
      </c>
      <c r="J469" s="18" t="str">
        <f t="shared" si="51"/>
        <v/>
      </c>
      <c r="K469" s="18" t="str">
        <f t="shared" si="51"/>
        <v/>
      </c>
      <c r="L469" s="18" t="str">
        <f t="shared" si="51"/>
        <v/>
      </c>
      <c r="M469" s="18" t="str">
        <f t="shared" si="51"/>
        <v/>
      </c>
      <c r="N469" s="18" t="str">
        <f t="shared" si="51"/>
        <v/>
      </c>
      <c r="O469" s="18" t="str">
        <f t="shared" si="51"/>
        <v/>
      </c>
      <c r="P469" s="6"/>
      <c r="Q469" s="9" t="s">
        <v>19</v>
      </c>
    </row>
    <row r="470" spans="2:17" x14ac:dyDescent="0.3">
      <c r="B470" s="7">
        <f>SUM(B466:B469)</f>
        <v>0</v>
      </c>
      <c r="C470" s="112">
        <f t="shared" ref="C470:M470" si="52">SUM(C466:C469)</f>
        <v>0</v>
      </c>
      <c r="D470" s="112">
        <f t="shared" si="52"/>
        <v>0</v>
      </c>
      <c r="E470" s="112">
        <f t="shared" si="52"/>
        <v>0</v>
      </c>
      <c r="F470" s="112">
        <f t="shared" si="52"/>
        <v>0</v>
      </c>
      <c r="G470" s="112">
        <f t="shared" si="52"/>
        <v>0</v>
      </c>
      <c r="H470" s="112">
        <f t="shared" si="52"/>
        <v>0</v>
      </c>
      <c r="I470" s="112">
        <f t="shared" si="52"/>
        <v>0</v>
      </c>
      <c r="J470" s="112">
        <f t="shared" si="52"/>
        <v>0</v>
      </c>
      <c r="K470" s="112">
        <f t="shared" si="52"/>
        <v>0</v>
      </c>
      <c r="L470" s="112">
        <f t="shared" si="52"/>
        <v>0</v>
      </c>
      <c r="M470" s="112">
        <f t="shared" si="52"/>
        <v>0</v>
      </c>
      <c r="N470" s="112" t="e">
        <f>IF(N467="",N466*4,IF(N468="",(N467+N466)*2,IF(N469="",((N468+N467+N466)/3)*4,SUM(N466:N469))))</f>
        <v>#VALUE!</v>
      </c>
      <c r="O470" s="112" t="e">
        <f>IF(O467="",O466*4,IF(O468="",(O467+O466)*2,IF(O469="",((O468+O467+O466)/3)*4,SUM(O466:O469))))</f>
        <v>#VALUE!</v>
      </c>
      <c r="P470" s="6"/>
      <c r="Q470" s="9" t="s">
        <v>15</v>
      </c>
    </row>
    <row r="471" spans="2:17" x14ac:dyDescent="0.3">
      <c r="B471" s="184" t="s">
        <v>879</v>
      </c>
      <c r="C471" s="184"/>
      <c r="D471" s="184"/>
      <c r="E471" s="184"/>
      <c r="F471" s="184"/>
      <c r="G471" s="184"/>
      <c r="H471" s="184"/>
      <c r="I471" s="184"/>
      <c r="J471" s="184"/>
      <c r="K471" s="184"/>
      <c r="L471" s="184"/>
      <c r="M471" s="184"/>
      <c r="N471" s="184"/>
      <c r="O471" s="184"/>
      <c r="P471" s="6"/>
      <c r="Q471" s="9"/>
    </row>
    <row r="472" spans="2:17" x14ac:dyDescent="0.3">
      <c r="B472" s="7" t="str">
        <f t="shared" ref="B472:O475" si="53">IFERROR(VLOOKUP($B$471,$127:$213,MATCH($Q472&amp;"/"&amp;B$347,$125:$125,0),FALSE),"")</f>
        <v/>
      </c>
      <c r="C472" s="7" t="str">
        <f t="shared" si="53"/>
        <v/>
      </c>
      <c r="D472" s="7" t="str">
        <f t="shared" si="53"/>
        <v/>
      </c>
      <c r="E472" s="7" t="str">
        <f t="shared" si="53"/>
        <v/>
      </c>
      <c r="F472" s="7" t="str">
        <f t="shared" si="53"/>
        <v/>
      </c>
      <c r="G472" s="7" t="str">
        <f t="shared" si="53"/>
        <v/>
      </c>
      <c r="H472" s="7" t="str">
        <f t="shared" si="53"/>
        <v/>
      </c>
      <c r="I472" s="7" t="str">
        <f t="shared" si="53"/>
        <v/>
      </c>
      <c r="J472" s="7" t="str">
        <f t="shared" si="53"/>
        <v/>
      </c>
      <c r="K472" s="7" t="str">
        <f t="shared" si="53"/>
        <v/>
      </c>
      <c r="L472" s="7" t="str">
        <f t="shared" si="53"/>
        <v/>
      </c>
      <c r="M472" s="7" t="str">
        <f t="shared" si="53"/>
        <v/>
      </c>
      <c r="N472" s="7">
        <f t="shared" si="53"/>
        <v>-130969</v>
      </c>
      <c r="O472" s="7">
        <f t="shared" si="53"/>
        <v>0</v>
      </c>
      <c r="P472" s="6"/>
      <c r="Q472" s="9" t="s">
        <v>12</v>
      </c>
    </row>
    <row r="473" spans="2:17" x14ac:dyDescent="0.3">
      <c r="B473" s="7" t="str">
        <f t="shared" si="53"/>
        <v/>
      </c>
      <c r="C473" s="7" t="str">
        <f t="shared" si="53"/>
        <v/>
      </c>
      <c r="D473" s="7" t="str">
        <f t="shared" si="53"/>
        <v/>
      </c>
      <c r="E473" s="7" t="str">
        <f t="shared" si="53"/>
        <v/>
      </c>
      <c r="F473" s="7" t="str">
        <f t="shared" si="53"/>
        <v/>
      </c>
      <c r="G473" s="7" t="str">
        <f t="shared" si="53"/>
        <v/>
      </c>
      <c r="H473" s="7" t="str">
        <f t="shared" si="53"/>
        <v/>
      </c>
      <c r="I473" s="7" t="str">
        <f t="shared" si="53"/>
        <v/>
      </c>
      <c r="J473" s="7" t="str">
        <f t="shared" si="53"/>
        <v/>
      </c>
      <c r="K473" s="7" t="str">
        <f t="shared" si="53"/>
        <v/>
      </c>
      <c r="L473" s="7" t="str">
        <f t="shared" si="53"/>
        <v/>
      </c>
      <c r="M473" s="7" t="str">
        <f t="shared" si="53"/>
        <v/>
      </c>
      <c r="N473" s="7">
        <f t="shared" si="53"/>
        <v>-109877</v>
      </c>
      <c r="O473" s="7" t="str">
        <f t="shared" si="53"/>
        <v/>
      </c>
      <c r="P473" s="6"/>
      <c r="Q473" s="9" t="s">
        <v>13</v>
      </c>
    </row>
    <row r="474" spans="2:17" x14ac:dyDescent="0.3">
      <c r="B474" s="7" t="str">
        <f t="shared" si="53"/>
        <v/>
      </c>
      <c r="C474" s="7" t="str">
        <f t="shared" si="53"/>
        <v/>
      </c>
      <c r="D474" s="7" t="str">
        <f t="shared" si="53"/>
        <v/>
      </c>
      <c r="E474" s="7" t="str">
        <f t="shared" si="53"/>
        <v/>
      </c>
      <c r="F474" s="7" t="str">
        <f t="shared" si="53"/>
        <v/>
      </c>
      <c r="G474" s="7" t="str">
        <f t="shared" si="53"/>
        <v/>
      </c>
      <c r="H474" s="7" t="str">
        <f t="shared" si="53"/>
        <v/>
      </c>
      <c r="I474" s="7" t="str">
        <f t="shared" si="53"/>
        <v/>
      </c>
      <c r="J474" s="7" t="str">
        <f t="shared" si="53"/>
        <v/>
      </c>
      <c r="K474" s="7" t="str">
        <f t="shared" si="53"/>
        <v/>
      </c>
      <c r="L474" s="7" t="str">
        <f t="shared" si="53"/>
        <v/>
      </c>
      <c r="M474" s="7" t="str">
        <f t="shared" si="53"/>
        <v/>
      </c>
      <c r="N474" s="7">
        <f t="shared" si="53"/>
        <v>-115468.33</v>
      </c>
      <c r="O474" s="7" t="str">
        <f t="shared" si="53"/>
        <v/>
      </c>
      <c r="P474" s="6"/>
      <c r="Q474" s="9" t="s">
        <v>14</v>
      </c>
    </row>
    <row r="475" spans="2:17" x14ac:dyDescent="0.3">
      <c r="B475" s="18" t="str">
        <f t="shared" si="53"/>
        <v/>
      </c>
      <c r="C475" s="18" t="str">
        <f t="shared" si="53"/>
        <v/>
      </c>
      <c r="D475" s="18" t="str">
        <f t="shared" si="53"/>
        <v/>
      </c>
      <c r="E475" s="18" t="str">
        <f t="shared" si="53"/>
        <v/>
      </c>
      <c r="F475" s="18" t="str">
        <f t="shared" si="53"/>
        <v/>
      </c>
      <c r="G475" s="18" t="str">
        <f t="shared" si="53"/>
        <v/>
      </c>
      <c r="H475" s="18" t="str">
        <f t="shared" si="53"/>
        <v/>
      </c>
      <c r="I475" s="18" t="str">
        <f t="shared" si="53"/>
        <v/>
      </c>
      <c r="J475" s="18" t="str">
        <f t="shared" si="53"/>
        <v/>
      </c>
      <c r="K475" s="18" t="str">
        <f t="shared" si="53"/>
        <v/>
      </c>
      <c r="L475" s="18" t="str">
        <f t="shared" si="53"/>
        <v/>
      </c>
      <c r="M475" s="18">
        <f t="shared" si="53"/>
        <v>0</v>
      </c>
      <c r="N475" s="18">
        <f t="shared" si="53"/>
        <v>382545.4</v>
      </c>
      <c r="O475" s="18" t="str">
        <f t="shared" si="53"/>
        <v/>
      </c>
      <c r="P475" s="6"/>
      <c r="Q475" s="9" t="s">
        <v>19</v>
      </c>
    </row>
    <row r="476" spans="2:17" x14ac:dyDescent="0.3">
      <c r="B476" s="7">
        <f>SUM(B472:B475)</f>
        <v>0</v>
      </c>
      <c r="C476" s="112">
        <f t="shared" ref="C476:M476" si="54">SUM(C472:C475)</f>
        <v>0</v>
      </c>
      <c r="D476" s="112">
        <f t="shared" si="54"/>
        <v>0</v>
      </c>
      <c r="E476" s="112">
        <f t="shared" si="54"/>
        <v>0</v>
      </c>
      <c r="F476" s="112">
        <f t="shared" si="54"/>
        <v>0</v>
      </c>
      <c r="G476" s="112">
        <f t="shared" si="54"/>
        <v>0</v>
      </c>
      <c r="H476" s="112">
        <f t="shared" si="54"/>
        <v>0</v>
      </c>
      <c r="I476" s="112">
        <f t="shared" si="54"/>
        <v>0</v>
      </c>
      <c r="J476" s="112">
        <f t="shared" si="54"/>
        <v>0</v>
      </c>
      <c r="K476" s="112">
        <f t="shared" si="54"/>
        <v>0</v>
      </c>
      <c r="L476" s="112">
        <f t="shared" si="54"/>
        <v>0</v>
      </c>
      <c r="M476" s="112">
        <f t="shared" si="54"/>
        <v>0</v>
      </c>
      <c r="N476" s="112">
        <f>IF(N473="",N472*4,IF(N474="",(N473+N472)*2,IF(N475="",((N474+N473+N472)/3)*4,SUM(N472:N475))))</f>
        <v>26231.070000000007</v>
      </c>
      <c r="O476" s="112">
        <f>IF(O473="",O472*4,IF(O474="",(O473+O472)*2,IF(O475="",((O474+O473+O472)/3)*4,SUM(O472:O475))))</f>
        <v>0</v>
      </c>
      <c r="P476" s="6"/>
      <c r="Q476" s="9" t="s">
        <v>15</v>
      </c>
    </row>
    <row r="477" spans="2:17" s="2" customFormat="1" x14ac:dyDescent="0.3">
      <c r="B477" s="184" t="s">
        <v>872</v>
      </c>
      <c r="C477" s="184"/>
      <c r="D477" s="184"/>
      <c r="E477" s="184"/>
      <c r="F477" s="184"/>
      <c r="G477" s="184"/>
      <c r="H477" s="184"/>
      <c r="I477" s="184"/>
      <c r="J477" s="184"/>
      <c r="K477" s="184"/>
      <c r="L477" s="184"/>
      <c r="M477" s="184"/>
      <c r="N477" s="184"/>
      <c r="O477" s="184"/>
      <c r="P477" s="6"/>
      <c r="Q477" s="9"/>
    </row>
    <row r="478" spans="2:17" s="2" customFormat="1" x14ac:dyDescent="0.3">
      <c r="B478" s="7" t="str">
        <f t="shared" ref="B478:O481" si="55">IFERROR(VLOOKUP($B$477,$127:$213,MATCH($Q478&amp;"/"&amp;B$347,$125:$125,0),FALSE),"")</f>
        <v/>
      </c>
      <c r="C478" s="7" t="str">
        <f t="shared" si="55"/>
        <v/>
      </c>
      <c r="D478" s="7" t="str">
        <f t="shared" si="55"/>
        <v/>
      </c>
      <c r="E478" s="7" t="str">
        <f t="shared" si="55"/>
        <v/>
      </c>
      <c r="F478" s="7" t="str">
        <f t="shared" si="55"/>
        <v/>
      </c>
      <c r="G478" s="7" t="str">
        <f t="shared" si="55"/>
        <v/>
      </c>
      <c r="H478" s="7" t="str">
        <f t="shared" si="55"/>
        <v/>
      </c>
      <c r="I478" s="7" t="str">
        <f t="shared" si="55"/>
        <v/>
      </c>
      <c r="J478" s="7" t="str">
        <f t="shared" si="55"/>
        <v/>
      </c>
      <c r="K478" s="7" t="str">
        <f t="shared" si="55"/>
        <v/>
      </c>
      <c r="L478" s="7" t="str">
        <f t="shared" si="55"/>
        <v/>
      </c>
      <c r="M478" s="7" t="str">
        <f t="shared" si="55"/>
        <v/>
      </c>
      <c r="N478" s="7">
        <f t="shared" si="55"/>
        <v>3540110</v>
      </c>
      <c r="O478" s="7">
        <f t="shared" si="55"/>
        <v>3857144</v>
      </c>
      <c r="P478" s="6"/>
      <c r="Q478" s="9" t="s">
        <v>12</v>
      </c>
    </row>
    <row r="479" spans="2:17" s="2" customFormat="1" x14ac:dyDescent="0.3">
      <c r="B479" s="7" t="str">
        <f t="shared" si="55"/>
        <v/>
      </c>
      <c r="C479" s="7" t="str">
        <f t="shared" si="55"/>
        <v/>
      </c>
      <c r="D479" s="7" t="str">
        <f t="shared" si="55"/>
        <v/>
      </c>
      <c r="E479" s="7" t="str">
        <f t="shared" si="55"/>
        <v/>
      </c>
      <c r="F479" s="7" t="str">
        <f t="shared" si="55"/>
        <v/>
      </c>
      <c r="G479" s="7" t="str">
        <f t="shared" si="55"/>
        <v/>
      </c>
      <c r="H479" s="7" t="str">
        <f t="shared" si="55"/>
        <v/>
      </c>
      <c r="I479" s="7" t="str">
        <f t="shared" si="55"/>
        <v/>
      </c>
      <c r="J479" s="7" t="str">
        <f t="shared" si="55"/>
        <v/>
      </c>
      <c r="K479" s="7" t="str">
        <f t="shared" si="55"/>
        <v/>
      </c>
      <c r="L479" s="7" t="str">
        <f t="shared" si="55"/>
        <v/>
      </c>
      <c r="M479" s="7" t="str">
        <f t="shared" si="55"/>
        <v/>
      </c>
      <c r="N479" s="7">
        <f t="shared" si="55"/>
        <v>3565263</v>
      </c>
      <c r="O479" s="7" t="str">
        <f t="shared" si="55"/>
        <v/>
      </c>
      <c r="P479" s="6"/>
      <c r="Q479" s="9" t="s">
        <v>13</v>
      </c>
    </row>
    <row r="480" spans="2:17" s="2" customFormat="1" x14ac:dyDescent="0.3">
      <c r="B480" s="7" t="str">
        <f t="shared" si="55"/>
        <v/>
      </c>
      <c r="C480" s="7" t="str">
        <f t="shared" si="55"/>
        <v/>
      </c>
      <c r="D480" s="7" t="str">
        <f t="shared" si="55"/>
        <v/>
      </c>
      <c r="E480" s="7" t="str">
        <f t="shared" si="55"/>
        <v/>
      </c>
      <c r="F480" s="7" t="str">
        <f t="shared" si="55"/>
        <v/>
      </c>
      <c r="G480" s="7" t="str">
        <f t="shared" si="55"/>
        <v/>
      </c>
      <c r="H480" s="7" t="str">
        <f t="shared" si="55"/>
        <v/>
      </c>
      <c r="I480" s="7" t="str">
        <f t="shared" si="55"/>
        <v/>
      </c>
      <c r="J480" s="7" t="str">
        <f t="shared" si="55"/>
        <v/>
      </c>
      <c r="K480" s="7" t="str">
        <f t="shared" si="55"/>
        <v/>
      </c>
      <c r="L480" s="7" t="str">
        <f t="shared" si="55"/>
        <v/>
      </c>
      <c r="M480" s="7" t="str">
        <f t="shared" si="55"/>
        <v/>
      </c>
      <c r="N480" s="7">
        <f t="shared" si="55"/>
        <v>3736650</v>
      </c>
      <c r="O480" s="7" t="str">
        <f t="shared" si="55"/>
        <v/>
      </c>
      <c r="P480" s="6"/>
      <c r="Q480" s="9" t="s">
        <v>14</v>
      </c>
    </row>
    <row r="481" spans="1:17" s="2" customFormat="1" x14ac:dyDescent="0.3">
      <c r="B481" s="18" t="str">
        <f t="shared" si="55"/>
        <v/>
      </c>
      <c r="C481" s="18" t="str">
        <f t="shared" si="55"/>
        <v/>
      </c>
      <c r="D481" s="18" t="str">
        <f t="shared" si="55"/>
        <v/>
      </c>
      <c r="E481" s="18" t="str">
        <f t="shared" si="55"/>
        <v/>
      </c>
      <c r="F481" s="18" t="str">
        <f t="shared" si="55"/>
        <v/>
      </c>
      <c r="G481" s="18" t="str">
        <f t="shared" si="55"/>
        <v/>
      </c>
      <c r="H481" s="18" t="str">
        <f t="shared" si="55"/>
        <v/>
      </c>
      <c r="I481" s="18" t="str">
        <f t="shared" si="55"/>
        <v/>
      </c>
      <c r="J481" s="18" t="str">
        <f t="shared" si="55"/>
        <v/>
      </c>
      <c r="K481" s="18" t="str">
        <f t="shared" si="55"/>
        <v/>
      </c>
      <c r="L481" s="18" t="str">
        <f t="shared" si="55"/>
        <v/>
      </c>
      <c r="M481" s="18">
        <f t="shared" si="55"/>
        <v>3171982.38</v>
      </c>
      <c r="N481" s="18">
        <f t="shared" si="55"/>
        <v>3890567.47</v>
      </c>
      <c r="O481" s="18" t="str">
        <f t="shared" si="55"/>
        <v/>
      </c>
      <c r="P481" s="6"/>
      <c r="Q481" s="9" t="s">
        <v>19</v>
      </c>
    </row>
    <row r="482" spans="1:17" s="2" customFormat="1" x14ac:dyDescent="0.3">
      <c r="B482" s="16">
        <f>SUM(B478:B481)</f>
        <v>0</v>
      </c>
      <c r="C482" s="16">
        <f t="shared" ref="C482:M482" si="56">SUM(C478:C481)</f>
        <v>0</v>
      </c>
      <c r="D482" s="16">
        <f t="shared" si="56"/>
        <v>0</v>
      </c>
      <c r="E482" s="16">
        <f t="shared" si="56"/>
        <v>0</v>
      </c>
      <c r="F482" s="16">
        <f t="shared" si="56"/>
        <v>0</v>
      </c>
      <c r="G482" s="16">
        <f t="shared" si="56"/>
        <v>0</v>
      </c>
      <c r="H482" s="16">
        <f t="shared" si="56"/>
        <v>0</v>
      </c>
      <c r="I482" s="16">
        <f t="shared" si="56"/>
        <v>0</v>
      </c>
      <c r="J482" s="16">
        <f t="shared" si="56"/>
        <v>0</v>
      </c>
      <c r="K482" s="16">
        <f t="shared" si="56"/>
        <v>0</v>
      </c>
      <c r="L482" s="16">
        <f t="shared" si="56"/>
        <v>0</v>
      </c>
      <c r="M482" s="16">
        <f t="shared" si="56"/>
        <v>3171982.38</v>
      </c>
      <c r="N482" s="16">
        <f>IF(N479="",N478*4,IF(N480="",(N479+N478)*2,IF(N481="",((N480+N479+N478)/3)*4,SUM(N478:N481))))</f>
        <v>14732590.470000001</v>
      </c>
      <c r="O482" s="16">
        <f>IF(O479="",O478*4,IF(O480="",(O479+O478)*2,IF(O481="",((O480+O479+O478)/3)*4,SUM(O478:O481))))</f>
        <v>15428576</v>
      </c>
      <c r="P482" s="6"/>
      <c r="Q482" s="9" t="s">
        <v>15</v>
      </c>
    </row>
    <row r="483" spans="1:17" s="87" customFormat="1" x14ac:dyDescent="0.3">
      <c r="A483" s="86"/>
      <c r="B483" s="19"/>
      <c r="C483" s="20" t="e">
        <f t="shared" ref="C483:M483" si="57">C482/B482-1</f>
        <v>#DIV/0!</v>
      </c>
      <c r="D483" s="20" t="e">
        <f t="shared" si="57"/>
        <v>#DIV/0!</v>
      </c>
      <c r="E483" s="20" t="e">
        <f t="shared" si="57"/>
        <v>#DIV/0!</v>
      </c>
      <c r="F483" s="20" t="e">
        <f t="shared" si="57"/>
        <v>#DIV/0!</v>
      </c>
      <c r="G483" s="20" t="e">
        <f t="shared" si="57"/>
        <v>#DIV/0!</v>
      </c>
      <c r="H483" s="20" t="e">
        <f t="shared" si="57"/>
        <v>#DIV/0!</v>
      </c>
      <c r="I483" s="20" t="e">
        <f t="shared" si="57"/>
        <v>#DIV/0!</v>
      </c>
      <c r="J483" s="20" t="e">
        <f t="shared" si="57"/>
        <v>#DIV/0!</v>
      </c>
      <c r="K483" s="20" t="e">
        <f t="shared" si="57"/>
        <v>#DIV/0!</v>
      </c>
      <c r="L483" s="20" t="e">
        <f t="shared" si="57"/>
        <v>#DIV/0!</v>
      </c>
      <c r="M483" s="20" t="e">
        <f t="shared" si="57"/>
        <v>#DIV/0!</v>
      </c>
      <c r="N483" s="12">
        <f>N482/M482-1</f>
        <v>3.6446003492617134</v>
      </c>
      <c r="O483" s="12">
        <f>O482/N482-1</f>
        <v>4.7241218807869245E-2</v>
      </c>
      <c r="P483" s="17"/>
      <c r="Q483" s="14" t="s">
        <v>20</v>
      </c>
    </row>
    <row r="484" spans="1:17" x14ac:dyDescent="0.3">
      <c r="B484" s="209" t="s">
        <v>880</v>
      </c>
      <c r="C484" s="209"/>
      <c r="D484" s="209"/>
      <c r="E484" s="209"/>
      <c r="F484" s="209"/>
      <c r="G484" s="209"/>
      <c r="H484" s="209"/>
      <c r="I484" s="209"/>
      <c r="J484" s="209"/>
      <c r="K484" s="209"/>
      <c r="L484" s="209"/>
      <c r="M484" s="209"/>
      <c r="N484" s="209"/>
      <c r="O484" s="209"/>
      <c r="P484" s="6"/>
      <c r="Q484" s="9"/>
    </row>
    <row r="485" spans="1:17" x14ac:dyDescent="0.3">
      <c r="B485" s="7" t="str">
        <f t="shared" ref="B485:O488" si="58">IFERROR(VLOOKUP($B$484,$127:$213,MATCH($Q485&amp;"/"&amp;B$347,$125:$125,0),FALSE),"")</f>
        <v/>
      </c>
      <c r="C485" s="7" t="str">
        <f t="shared" si="58"/>
        <v/>
      </c>
      <c r="D485" s="7" t="str">
        <f t="shared" si="58"/>
        <v/>
      </c>
      <c r="E485" s="7" t="str">
        <f t="shared" si="58"/>
        <v/>
      </c>
      <c r="F485" s="7" t="str">
        <f t="shared" si="58"/>
        <v/>
      </c>
      <c r="G485" s="7" t="str">
        <f t="shared" si="58"/>
        <v/>
      </c>
      <c r="H485" s="7" t="str">
        <f t="shared" si="58"/>
        <v/>
      </c>
      <c r="I485" s="7" t="str">
        <f t="shared" si="58"/>
        <v/>
      </c>
      <c r="J485" s="7" t="str">
        <f t="shared" si="58"/>
        <v/>
      </c>
      <c r="K485" s="7" t="str">
        <f t="shared" si="58"/>
        <v/>
      </c>
      <c r="L485" s="7" t="str">
        <f t="shared" si="58"/>
        <v/>
      </c>
      <c r="M485" s="7" t="str">
        <f t="shared" si="58"/>
        <v/>
      </c>
      <c r="N485" s="7">
        <f t="shared" si="58"/>
        <v>432505</v>
      </c>
      <c r="O485" s="7">
        <f t="shared" si="58"/>
        <v>476552</v>
      </c>
      <c r="P485" s="6"/>
      <c r="Q485" s="9" t="s">
        <v>12</v>
      </c>
    </row>
    <row r="486" spans="1:17" x14ac:dyDescent="0.3">
      <c r="B486" s="7" t="str">
        <f t="shared" si="58"/>
        <v/>
      </c>
      <c r="C486" s="7" t="str">
        <f t="shared" si="58"/>
        <v/>
      </c>
      <c r="D486" s="7" t="str">
        <f t="shared" si="58"/>
        <v/>
      </c>
      <c r="E486" s="7" t="str">
        <f t="shared" si="58"/>
        <v/>
      </c>
      <c r="F486" s="7" t="str">
        <f t="shared" si="58"/>
        <v/>
      </c>
      <c r="G486" s="7" t="str">
        <f t="shared" si="58"/>
        <v/>
      </c>
      <c r="H486" s="7" t="str">
        <f t="shared" si="58"/>
        <v/>
      </c>
      <c r="I486" s="7" t="str">
        <f t="shared" si="58"/>
        <v/>
      </c>
      <c r="J486" s="7" t="str">
        <f t="shared" si="58"/>
        <v/>
      </c>
      <c r="K486" s="7" t="str">
        <f t="shared" si="58"/>
        <v/>
      </c>
      <c r="L486" s="7" t="str">
        <f t="shared" si="58"/>
        <v/>
      </c>
      <c r="M486" s="7" t="str">
        <f t="shared" si="58"/>
        <v/>
      </c>
      <c r="N486" s="7">
        <f t="shared" si="58"/>
        <v>447097</v>
      </c>
      <c r="O486" s="7" t="str">
        <f t="shared" si="58"/>
        <v/>
      </c>
      <c r="P486" s="6"/>
      <c r="Q486" s="9" t="s">
        <v>13</v>
      </c>
    </row>
    <row r="487" spans="1:17" x14ac:dyDescent="0.3">
      <c r="B487" s="7" t="str">
        <f t="shared" si="58"/>
        <v/>
      </c>
      <c r="C487" s="7" t="str">
        <f t="shared" si="58"/>
        <v/>
      </c>
      <c r="D487" s="7" t="str">
        <f t="shared" si="58"/>
        <v/>
      </c>
      <c r="E487" s="7" t="str">
        <f t="shared" si="58"/>
        <v/>
      </c>
      <c r="F487" s="7" t="str">
        <f t="shared" si="58"/>
        <v/>
      </c>
      <c r="G487" s="7" t="str">
        <f t="shared" si="58"/>
        <v/>
      </c>
      <c r="H487" s="7" t="str">
        <f t="shared" si="58"/>
        <v/>
      </c>
      <c r="I487" s="7" t="str">
        <f t="shared" si="58"/>
        <v/>
      </c>
      <c r="J487" s="7" t="str">
        <f t="shared" si="58"/>
        <v/>
      </c>
      <c r="K487" s="7" t="str">
        <f t="shared" si="58"/>
        <v/>
      </c>
      <c r="L487" s="7" t="str">
        <f t="shared" si="58"/>
        <v/>
      </c>
      <c r="M487" s="7" t="str">
        <f t="shared" si="58"/>
        <v/>
      </c>
      <c r="N487" s="7">
        <f t="shared" si="58"/>
        <v>467093</v>
      </c>
      <c r="O487" s="7" t="str">
        <f t="shared" si="58"/>
        <v/>
      </c>
      <c r="P487" s="6"/>
      <c r="Q487" s="9" t="s">
        <v>14</v>
      </c>
    </row>
    <row r="488" spans="1:17" x14ac:dyDescent="0.3">
      <c r="B488" s="18" t="str">
        <f t="shared" si="58"/>
        <v/>
      </c>
      <c r="C488" s="18" t="str">
        <f t="shared" si="58"/>
        <v/>
      </c>
      <c r="D488" s="18" t="str">
        <f t="shared" si="58"/>
        <v/>
      </c>
      <c r="E488" s="18" t="str">
        <f t="shared" si="58"/>
        <v/>
      </c>
      <c r="F488" s="18" t="str">
        <f t="shared" si="58"/>
        <v/>
      </c>
      <c r="G488" s="18" t="str">
        <f t="shared" si="58"/>
        <v/>
      </c>
      <c r="H488" s="18" t="str">
        <f t="shared" si="58"/>
        <v/>
      </c>
      <c r="I488" s="18" t="str">
        <f t="shared" si="58"/>
        <v/>
      </c>
      <c r="J488" s="18" t="str">
        <f t="shared" si="58"/>
        <v/>
      </c>
      <c r="K488" s="18" t="str">
        <f t="shared" si="58"/>
        <v/>
      </c>
      <c r="L488" s="18" t="str">
        <f t="shared" si="58"/>
        <v/>
      </c>
      <c r="M488" s="18">
        <f t="shared" si="58"/>
        <v>381638.3</v>
      </c>
      <c r="N488" s="18">
        <f t="shared" si="58"/>
        <v>470269.17</v>
      </c>
      <c r="O488" s="18" t="str">
        <f t="shared" si="58"/>
        <v/>
      </c>
      <c r="P488" s="6"/>
      <c r="Q488" s="9" t="s">
        <v>19</v>
      </c>
    </row>
    <row r="489" spans="1:17" x14ac:dyDescent="0.3">
      <c r="B489" s="18">
        <f>SUM(B485:B488)</f>
        <v>0</v>
      </c>
      <c r="C489" s="18">
        <f t="shared" ref="C489:M489" si="59">SUM(C485:C488)</f>
        <v>0</v>
      </c>
      <c r="D489" s="18">
        <f t="shared" si="59"/>
        <v>0</v>
      </c>
      <c r="E489" s="18">
        <f t="shared" si="59"/>
        <v>0</v>
      </c>
      <c r="F489" s="18">
        <f t="shared" si="59"/>
        <v>0</v>
      </c>
      <c r="G489" s="18">
        <f t="shared" si="59"/>
        <v>0</v>
      </c>
      <c r="H489" s="18">
        <f t="shared" si="59"/>
        <v>0</v>
      </c>
      <c r="I489" s="18">
        <f t="shared" si="59"/>
        <v>0</v>
      </c>
      <c r="J489" s="18">
        <f t="shared" si="59"/>
        <v>0</v>
      </c>
      <c r="K489" s="18">
        <f t="shared" si="59"/>
        <v>0</v>
      </c>
      <c r="L489" s="18">
        <f t="shared" si="59"/>
        <v>0</v>
      </c>
      <c r="M489" s="18">
        <f t="shared" si="59"/>
        <v>381638.3</v>
      </c>
      <c r="N489" s="18">
        <f>IF(N486="",N485*4,IF(N487="",(N486+N485)*2,IF(N488="",((N487+N486+N485)/3)*4,SUM(N485:N488))))</f>
        <v>1816964.17</v>
      </c>
      <c r="O489" s="18">
        <f>IF(O486="",O485*4,IF(O487="",(O486+O485)*2,IF(O488="",((O487+O486+O485)/3)*4,SUM(O485:O488))))</f>
        <v>1906208</v>
      </c>
      <c r="P489" s="6"/>
      <c r="Q489" s="9" t="s">
        <v>15</v>
      </c>
    </row>
    <row r="490" spans="1:17" s="87" customFormat="1" x14ac:dyDescent="0.3">
      <c r="A490" s="86"/>
      <c r="B490" s="19"/>
      <c r="C490" s="10" t="e">
        <f t="shared" ref="C490:O490" si="60">C489/B489-1</f>
        <v>#DIV/0!</v>
      </c>
      <c r="D490" s="10" t="e">
        <f t="shared" si="60"/>
        <v>#DIV/0!</v>
      </c>
      <c r="E490" s="10" t="e">
        <f t="shared" si="60"/>
        <v>#DIV/0!</v>
      </c>
      <c r="F490" s="10" t="e">
        <f t="shared" si="60"/>
        <v>#DIV/0!</v>
      </c>
      <c r="G490" s="10" t="e">
        <f t="shared" si="60"/>
        <v>#DIV/0!</v>
      </c>
      <c r="H490" s="10" t="e">
        <f t="shared" si="60"/>
        <v>#DIV/0!</v>
      </c>
      <c r="I490" s="10" t="e">
        <f t="shared" si="60"/>
        <v>#DIV/0!</v>
      </c>
      <c r="J490" s="10" t="e">
        <f t="shared" si="60"/>
        <v>#DIV/0!</v>
      </c>
      <c r="K490" s="10" t="e">
        <f t="shared" si="60"/>
        <v>#DIV/0!</v>
      </c>
      <c r="L490" s="10" t="e">
        <f t="shared" si="60"/>
        <v>#DIV/0!</v>
      </c>
      <c r="M490" s="10" t="e">
        <f t="shared" si="60"/>
        <v>#DIV/0!</v>
      </c>
      <c r="N490" s="10">
        <f t="shared" si="60"/>
        <v>3.7609586616437607</v>
      </c>
      <c r="O490" s="10">
        <f t="shared" si="60"/>
        <v>4.9117000474478312E-2</v>
      </c>
      <c r="P490" s="17"/>
      <c r="Q490" s="14" t="s">
        <v>20</v>
      </c>
    </row>
    <row r="491" spans="1:17" x14ac:dyDescent="0.3">
      <c r="B491" s="21" t="e">
        <f>B489/B$446</f>
        <v>#DIV/0!</v>
      </c>
      <c r="C491" s="22" t="e">
        <f>C489/C$446</f>
        <v>#DIV/0!</v>
      </c>
      <c r="D491" s="22" t="e">
        <f t="shared" ref="D491:O491" si="61">D489/D$446</f>
        <v>#DIV/0!</v>
      </c>
      <c r="E491" s="22" t="e">
        <f t="shared" si="61"/>
        <v>#DIV/0!</v>
      </c>
      <c r="F491" s="22" t="e">
        <f t="shared" si="61"/>
        <v>#DIV/0!</v>
      </c>
      <c r="G491" s="22" t="e">
        <f t="shared" si="61"/>
        <v>#DIV/0!</v>
      </c>
      <c r="H491" s="22" t="e">
        <f t="shared" si="61"/>
        <v>#DIV/0!</v>
      </c>
      <c r="I491" s="22" t="e">
        <f t="shared" si="61"/>
        <v>#DIV/0!</v>
      </c>
      <c r="J491" s="22" t="e">
        <f t="shared" si="61"/>
        <v>#DIV/0!</v>
      </c>
      <c r="K491" s="22" t="e">
        <f t="shared" si="61"/>
        <v>#DIV/0!</v>
      </c>
      <c r="L491" s="22" t="e">
        <f t="shared" si="61"/>
        <v>#DIV/0!</v>
      </c>
      <c r="M491" s="22">
        <f t="shared" si="61"/>
        <v>0.12850105831012343</v>
      </c>
      <c r="N491" s="23">
        <f t="shared" si="61"/>
        <v>0.13014095767013908</v>
      </c>
      <c r="O491" s="23">
        <f t="shared" si="61"/>
        <v>0.13293157880936429</v>
      </c>
      <c r="P491" s="6"/>
      <c r="Q491" s="11" t="s">
        <v>2409</v>
      </c>
    </row>
    <row r="492" spans="1:17" x14ac:dyDescent="0.3">
      <c r="B492" s="200" t="s">
        <v>892</v>
      </c>
      <c r="C492" s="200"/>
      <c r="D492" s="200"/>
      <c r="E492" s="200"/>
      <c r="F492" s="200"/>
      <c r="G492" s="200"/>
      <c r="H492" s="200"/>
      <c r="I492" s="200"/>
      <c r="J492" s="200"/>
      <c r="K492" s="200"/>
      <c r="L492" s="200"/>
      <c r="M492" s="200"/>
      <c r="N492" s="200"/>
      <c r="O492" s="200"/>
      <c r="P492" s="6"/>
      <c r="Q492" s="9"/>
    </row>
    <row r="493" spans="1:17" x14ac:dyDescent="0.3">
      <c r="B493" s="16" t="str">
        <f t="shared" ref="B493:O497" si="62">IFERROR(B442-B485,"")</f>
        <v/>
      </c>
      <c r="C493" s="16" t="str">
        <f t="shared" si="62"/>
        <v/>
      </c>
      <c r="D493" s="16" t="str">
        <f t="shared" si="62"/>
        <v/>
      </c>
      <c r="E493" s="16" t="str">
        <f t="shared" si="62"/>
        <v/>
      </c>
      <c r="F493" s="16" t="str">
        <f t="shared" si="62"/>
        <v/>
      </c>
      <c r="G493" s="16" t="str">
        <f t="shared" si="62"/>
        <v/>
      </c>
      <c r="H493" s="16" t="str">
        <f t="shared" si="62"/>
        <v/>
      </c>
      <c r="I493" s="16" t="str">
        <f t="shared" si="62"/>
        <v/>
      </c>
      <c r="J493" s="16" t="str">
        <f t="shared" si="62"/>
        <v/>
      </c>
      <c r="K493" s="16" t="str">
        <f t="shared" si="62"/>
        <v/>
      </c>
      <c r="L493" s="16" t="str">
        <f t="shared" si="62"/>
        <v/>
      </c>
      <c r="M493" s="16" t="str">
        <f t="shared" si="62"/>
        <v/>
      </c>
      <c r="N493" s="16">
        <f t="shared" si="62"/>
        <v>2899741</v>
      </c>
      <c r="O493" s="16">
        <f t="shared" si="62"/>
        <v>3108390</v>
      </c>
      <c r="P493" s="6"/>
      <c r="Q493" s="9" t="s">
        <v>12</v>
      </c>
    </row>
    <row r="494" spans="1:17" x14ac:dyDescent="0.3">
      <c r="B494" s="7" t="str">
        <f t="shared" si="62"/>
        <v/>
      </c>
      <c r="C494" s="7" t="str">
        <f t="shared" si="62"/>
        <v/>
      </c>
      <c r="D494" s="7" t="str">
        <f t="shared" si="62"/>
        <v/>
      </c>
      <c r="E494" s="7" t="str">
        <f t="shared" si="62"/>
        <v/>
      </c>
      <c r="F494" s="7" t="str">
        <f t="shared" si="62"/>
        <v/>
      </c>
      <c r="G494" s="7" t="str">
        <f t="shared" si="62"/>
        <v/>
      </c>
      <c r="H494" s="7" t="str">
        <f t="shared" si="62"/>
        <v/>
      </c>
      <c r="I494" s="7" t="str">
        <f t="shared" si="62"/>
        <v/>
      </c>
      <c r="J494" s="7" t="str">
        <f t="shared" si="62"/>
        <v/>
      </c>
      <c r="K494" s="7" t="str">
        <f t="shared" si="62"/>
        <v/>
      </c>
      <c r="L494" s="7" t="str">
        <f t="shared" si="62"/>
        <v/>
      </c>
      <c r="M494" s="7" t="str">
        <f t="shared" si="62"/>
        <v/>
      </c>
      <c r="N494" s="7">
        <f t="shared" si="62"/>
        <v>2937823</v>
      </c>
      <c r="O494" s="7" t="str">
        <f t="shared" si="62"/>
        <v/>
      </c>
      <c r="P494" s="6"/>
      <c r="Q494" s="9" t="s">
        <v>13</v>
      </c>
    </row>
    <row r="495" spans="1:17" x14ac:dyDescent="0.3">
      <c r="B495" s="7" t="str">
        <f t="shared" si="62"/>
        <v/>
      </c>
      <c r="C495" s="7" t="str">
        <f t="shared" si="62"/>
        <v/>
      </c>
      <c r="D495" s="7" t="str">
        <f t="shared" si="62"/>
        <v/>
      </c>
      <c r="E495" s="7" t="str">
        <f t="shared" si="62"/>
        <v/>
      </c>
      <c r="F495" s="7" t="str">
        <f t="shared" si="62"/>
        <v/>
      </c>
      <c r="G495" s="7" t="str">
        <f t="shared" si="62"/>
        <v/>
      </c>
      <c r="H495" s="7" t="str">
        <f t="shared" si="62"/>
        <v/>
      </c>
      <c r="I495" s="7" t="str">
        <f t="shared" si="62"/>
        <v/>
      </c>
      <c r="J495" s="7" t="str">
        <f t="shared" si="62"/>
        <v/>
      </c>
      <c r="K495" s="7" t="str">
        <f t="shared" si="62"/>
        <v/>
      </c>
      <c r="L495" s="7" t="str">
        <f t="shared" si="62"/>
        <v/>
      </c>
      <c r="M495" s="7" t="str">
        <f t="shared" si="62"/>
        <v/>
      </c>
      <c r="N495" s="7">
        <f t="shared" si="62"/>
        <v>3087720</v>
      </c>
      <c r="O495" s="7" t="str">
        <f t="shared" si="62"/>
        <v/>
      </c>
      <c r="P495" s="6"/>
      <c r="Q495" s="9" t="s">
        <v>14</v>
      </c>
    </row>
    <row r="496" spans="1:17" x14ac:dyDescent="0.3">
      <c r="B496" s="18" t="str">
        <f t="shared" si="62"/>
        <v/>
      </c>
      <c r="C496" s="18" t="str">
        <f t="shared" si="62"/>
        <v/>
      </c>
      <c r="D496" s="18" t="str">
        <f t="shared" si="62"/>
        <v/>
      </c>
      <c r="E496" s="18" t="str">
        <f t="shared" si="62"/>
        <v/>
      </c>
      <c r="F496" s="18" t="str">
        <f t="shared" si="62"/>
        <v/>
      </c>
      <c r="G496" s="18" t="str">
        <f t="shared" si="62"/>
        <v/>
      </c>
      <c r="H496" s="18" t="str">
        <f t="shared" si="62"/>
        <v/>
      </c>
      <c r="I496" s="18" t="str">
        <f t="shared" si="62"/>
        <v/>
      </c>
      <c r="J496" s="18" t="str">
        <f t="shared" si="62"/>
        <v/>
      </c>
      <c r="K496" s="18" t="str">
        <f t="shared" si="62"/>
        <v/>
      </c>
      <c r="L496" s="18" t="str">
        <f t="shared" si="62"/>
        <v/>
      </c>
      <c r="M496" s="18">
        <f t="shared" si="62"/>
        <v>2588285.1</v>
      </c>
      <c r="N496" s="18">
        <f t="shared" si="62"/>
        <v>3219260.97</v>
      </c>
      <c r="O496" s="18" t="str">
        <f t="shared" si="62"/>
        <v/>
      </c>
      <c r="P496" s="6"/>
      <c r="Q496" s="9" t="s">
        <v>19</v>
      </c>
    </row>
    <row r="497" spans="1:17" x14ac:dyDescent="0.3">
      <c r="B497" s="16">
        <f t="shared" si="62"/>
        <v>0</v>
      </c>
      <c r="C497" s="16">
        <f t="shared" si="62"/>
        <v>0</v>
      </c>
      <c r="D497" s="16">
        <f t="shared" si="62"/>
        <v>0</v>
      </c>
      <c r="E497" s="16">
        <f t="shared" si="62"/>
        <v>0</v>
      </c>
      <c r="F497" s="16">
        <f t="shared" si="62"/>
        <v>0</v>
      </c>
      <c r="G497" s="16">
        <f t="shared" si="62"/>
        <v>0</v>
      </c>
      <c r="H497" s="16">
        <f t="shared" si="62"/>
        <v>0</v>
      </c>
      <c r="I497" s="16">
        <f t="shared" si="62"/>
        <v>0</v>
      </c>
      <c r="J497" s="16">
        <f t="shared" si="62"/>
        <v>0</v>
      </c>
      <c r="K497" s="16">
        <f t="shared" si="62"/>
        <v>0</v>
      </c>
      <c r="L497" s="16">
        <f t="shared" si="62"/>
        <v>0</v>
      </c>
      <c r="M497" s="16">
        <f t="shared" si="62"/>
        <v>2588285.1</v>
      </c>
      <c r="N497" s="16">
        <f t="shared" si="62"/>
        <v>12144544.970000001</v>
      </c>
      <c r="O497" s="16">
        <f t="shared" si="62"/>
        <v>12433560</v>
      </c>
      <c r="P497" s="6"/>
      <c r="Q497" s="9" t="s">
        <v>15</v>
      </c>
    </row>
    <row r="498" spans="1:17" x14ac:dyDescent="0.3">
      <c r="B498" s="10" t="e">
        <f t="shared" ref="B498:O498" si="63">B497/B$446</f>
        <v>#DIV/0!</v>
      </c>
      <c r="C498" s="10" t="e">
        <f t="shared" si="63"/>
        <v>#DIV/0!</v>
      </c>
      <c r="D498" s="10" t="e">
        <f t="shared" si="63"/>
        <v>#DIV/0!</v>
      </c>
      <c r="E498" s="10" t="e">
        <f t="shared" si="63"/>
        <v>#DIV/0!</v>
      </c>
      <c r="F498" s="10" t="e">
        <f t="shared" si="63"/>
        <v>#DIV/0!</v>
      </c>
      <c r="G498" s="10" t="e">
        <f t="shared" si="63"/>
        <v>#DIV/0!</v>
      </c>
      <c r="H498" s="10" t="e">
        <f t="shared" si="63"/>
        <v>#DIV/0!</v>
      </c>
      <c r="I498" s="10" t="e">
        <f t="shared" si="63"/>
        <v>#DIV/0!</v>
      </c>
      <c r="J498" s="10" t="e">
        <f t="shared" si="63"/>
        <v>#DIV/0!</v>
      </c>
      <c r="K498" s="10" t="e">
        <f t="shared" si="63"/>
        <v>#DIV/0!</v>
      </c>
      <c r="L498" s="10" t="e">
        <f t="shared" si="63"/>
        <v>#DIV/0!</v>
      </c>
      <c r="M498" s="10">
        <f t="shared" si="63"/>
        <v>0.87149894168987663</v>
      </c>
      <c r="N498" s="10">
        <f t="shared" si="63"/>
        <v>0.86985904232986089</v>
      </c>
      <c r="O498" s="10">
        <f t="shared" si="63"/>
        <v>0.86706842119063576</v>
      </c>
      <c r="P498" s="6"/>
      <c r="Q498" s="24" t="s">
        <v>23</v>
      </c>
    </row>
    <row r="499" spans="1:17" s="87" customFormat="1" x14ac:dyDescent="0.3">
      <c r="A499" s="86"/>
      <c r="B499" s="19"/>
      <c r="C499" s="10" t="e">
        <f t="shared" ref="C499:M499" si="64">C497/B497-1</f>
        <v>#DIV/0!</v>
      </c>
      <c r="D499" s="10" t="e">
        <f t="shared" si="64"/>
        <v>#DIV/0!</v>
      </c>
      <c r="E499" s="10" t="e">
        <f t="shared" si="64"/>
        <v>#DIV/0!</v>
      </c>
      <c r="F499" s="10" t="e">
        <f t="shared" si="64"/>
        <v>#DIV/0!</v>
      </c>
      <c r="G499" s="10" t="e">
        <f t="shared" si="64"/>
        <v>#DIV/0!</v>
      </c>
      <c r="H499" s="10" t="e">
        <f t="shared" si="64"/>
        <v>#DIV/0!</v>
      </c>
      <c r="I499" s="10" t="e">
        <f t="shared" si="64"/>
        <v>#DIV/0!</v>
      </c>
      <c r="J499" s="10" t="e">
        <f t="shared" si="64"/>
        <v>#DIV/0!</v>
      </c>
      <c r="K499" s="10" t="e">
        <f t="shared" si="64"/>
        <v>#DIV/0!</v>
      </c>
      <c r="L499" s="10" t="e">
        <f t="shared" si="64"/>
        <v>#DIV/0!</v>
      </c>
      <c r="M499" s="10" t="e">
        <f t="shared" si="64"/>
        <v>#DIV/0!</v>
      </c>
      <c r="N499" s="10">
        <f>N497/M497-1</f>
        <v>3.6921202652675316</v>
      </c>
      <c r="O499" s="10">
        <f>O497/N497-1</f>
        <v>2.3797929911242965E-2</v>
      </c>
      <c r="P499" s="17"/>
      <c r="Q499" s="14" t="s">
        <v>20</v>
      </c>
    </row>
    <row r="500" spans="1:17" x14ac:dyDescent="0.3">
      <c r="B500" s="209" t="s">
        <v>874</v>
      </c>
      <c r="C500" s="209"/>
      <c r="D500" s="209"/>
      <c r="E500" s="209"/>
      <c r="F500" s="209"/>
      <c r="G500" s="209"/>
      <c r="H500" s="209"/>
      <c r="I500" s="209"/>
      <c r="J500" s="209"/>
      <c r="K500" s="209"/>
      <c r="L500" s="209"/>
      <c r="M500" s="209"/>
      <c r="N500" s="209"/>
      <c r="O500" s="209"/>
      <c r="P500" s="6"/>
      <c r="Q500" s="9"/>
    </row>
    <row r="501" spans="1:17" x14ac:dyDescent="0.3">
      <c r="B501" s="7" t="str">
        <f t="shared" ref="B501:O504" si="65">IFERROR(VLOOKUP($B$500,$127:$213,MATCH($Q501&amp;"/"&amp;B$347,$125:$125,0),FALSE),"")</f>
        <v/>
      </c>
      <c r="C501" s="7" t="str">
        <f t="shared" si="65"/>
        <v/>
      </c>
      <c r="D501" s="7" t="str">
        <f t="shared" si="65"/>
        <v/>
      </c>
      <c r="E501" s="7" t="str">
        <f t="shared" si="65"/>
        <v/>
      </c>
      <c r="F501" s="7" t="str">
        <f t="shared" si="65"/>
        <v/>
      </c>
      <c r="G501" s="7" t="str">
        <f t="shared" si="65"/>
        <v/>
      </c>
      <c r="H501" s="7" t="str">
        <f t="shared" si="65"/>
        <v/>
      </c>
      <c r="I501" s="7" t="str">
        <f t="shared" si="65"/>
        <v/>
      </c>
      <c r="J501" s="7" t="str">
        <f t="shared" si="65"/>
        <v/>
      </c>
      <c r="K501" s="7" t="str">
        <f t="shared" si="65"/>
        <v/>
      </c>
      <c r="L501" s="7" t="str">
        <f t="shared" si="65"/>
        <v/>
      </c>
      <c r="M501" s="7" t="str">
        <f t="shared" si="65"/>
        <v/>
      </c>
      <c r="N501" s="7">
        <f t="shared" si="65"/>
        <v>1491480</v>
      </c>
      <c r="O501" s="7">
        <f t="shared" si="65"/>
        <v>1501597</v>
      </c>
      <c r="P501" s="6"/>
      <c r="Q501" s="9" t="s">
        <v>12</v>
      </c>
    </row>
    <row r="502" spans="1:17" x14ac:dyDescent="0.3">
      <c r="B502" s="7" t="str">
        <f t="shared" si="65"/>
        <v/>
      </c>
      <c r="C502" s="7" t="str">
        <f t="shared" si="65"/>
        <v/>
      </c>
      <c r="D502" s="7" t="str">
        <f t="shared" si="65"/>
        <v/>
      </c>
      <c r="E502" s="7" t="str">
        <f t="shared" si="65"/>
        <v/>
      </c>
      <c r="F502" s="7" t="str">
        <f t="shared" si="65"/>
        <v/>
      </c>
      <c r="G502" s="7" t="str">
        <f t="shared" si="65"/>
        <v/>
      </c>
      <c r="H502" s="7" t="str">
        <f t="shared" si="65"/>
        <v/>
      </c>
      <c r="I502" s="7" t="str">
        <f t="shared" si="65"/>
        <v/>
      </c>
      <c r="J502" s="7" t="str">
        <f t="shared" si="65"/>
        <v/>
      </c>
      <c r="K502" s="7" t="str">
        <f t="shared" si="65"/>
        <v/>
      </c>
      <c r="L502" s="7" t="str">
        <f t="shared" si="65"/>
        <v/>
      </c>
      <c r="M502" s="7" t="str">
        <f t="shared" si="65"/>
        <v/>
      </c>
      <c r="N502" s="7">
        <f t="shared" si="65"/>
        <v>1520029</v>
      </c>
      <c r="O502" s="7" t="str">
        <f t="shared" si="65"/>
        <v/>
      </c>
      <c r="P502" s="6"/>
      <c r="Q502" s="9" t="s">
        <v>13</v>
      </c>
    </row>
    <row r="503" spans="1:17" x14ac:dyDescent="0.3">
      <c r="B503" s="7" t="str">
        <f t="shared" si="65"/>
        <v/>
      </c>
      <c r="C503" s="7" t="str">
        <f t="shared" si="65"/>
        <v/>
      </c>
      <c r="D503" s="7" t="str">
        <f t="shared" si="65"/>
        <v/>
      </c>
      <c r="E503" s="7" t="str">
        <f t="shared" si="65"/>
        <v/>
      </c>
      <c r="F503" s="7" t="str">
        <f t="shared" si="65"/>
        <v/>
      </c>
      <c r="G503" s="7" t="str">
        <f t="shared" si="65"/>
        <v/>
      </c>
      <c r="H503" s="7" t="str">
        <f t="shared" si="65"/>
        <v/>
      </c>
      <c r="I503" s="7" t="str">
        <f t="shared" si="65"/>
        <v/>
      </c>
      <c r="J503" s="7" t="str">
        <f t="shared" si="65"/>
        <v/>
      </c>
      <c r="K503" s="7" t="str">
        <f t="shared" si="65"/>
        <v/>
      </c>
      <c r="L503" s="7" t="str">
        <f t="shared" si="65"/>
        <v/>
      </c>
      <c r="M503" s="7" t="str">
        <f t="shared" si="65"/>
        <v/>
      </c>
      <c r="N503" s="7">
        <f t="shared" si="65"/>
        <v>1533204</v>
      </c>
      <c r="O503" s="7" t="str">
        <f t="shared" si="65"/>
        <v/>
      </c>
      <c r="P503" s="6"/>
      <c r="Q503" s="9" t="s">
        <v>14</v>
      </c>
    </row>
    <row r="504" spans="1:17" x14ac:dyDescent="0.3">
      <c r="B504" s="18" t="str">
        <f t="shared" si="65"/>
        <v/>
      </c>
      <c r="C504" s="18" t="str">
        <f t="shared" si="65"/>
        <v/>
      </c>
      <c r="D504" s="18" t="str">
        <f t="shared" si="65"/>
        <v/>
      </c>
      <c r="E504" s="18" t="str">
        <f t="shared" si="65"/>
        <v/>
      </c>
      <c r="F504" s="18" t="str">
        <f t="shared" si="65"/>
        <v/>
      </c>
      <c r="G504" s="18" t="str">
        <f t="shared" si="65"/>
        <v/>
      </c>
      <c r="H504" s="18" t="str">
        <f t="shared" si="65"/>
        <v/>
      </c>
      <c r="I504" s="18" t="str">
        <f t="shared" si="65"/>
        <v/>
      </c>
      <c r="J504" s="18" t="str">
        <f t="shared" si="65"/>
        <v/>
      </c>
      <c r="K504" s="18" t="str">
        <f t="shared" si="65"/>
        <v/>
      </c>
      <c r="L504" s="18" t="str">
        <f t="shared" si="65"/>
        <v/>
      </c>
      <c r="M504" s="18">
        <f t="shared" si="65"/>
        <v>1328547</v>
      </c>
      <c r="N504" s="18">
        <f t="shared" si="65"/>
        <v>1599436.51</v>
      </c>
      <c r="O504" s="18" t="str">
        <f t="shared" si="65"/>
        <v/>
      </c>
      <c r="P504" s="6"/>
      <c r="Q504" s="9" t="s">
        <v>19</v>
      </c>
    </row>
    <row r="505" spans="1:17" x14ac:dyDescent="0.3">
      <c r="B505" s="18">
        <f>SUM(B501:B504)</f>
        <v>0</v>
      </c>
      <c r="C505" s="18">
        <f t="shared" ref="C505:M505" si="66">SUM(C501:C504)</f>
        <v>0</v>
      </c>
      <c r="D505" s="18">
        <f t="shared" si="66"/>
        <v>0</v>
      </c>
      <c r="E505" s="18">
        <f t="shared" si="66"/>
        <v>0</v>
      </c>
      <c r="F505" s="18">
        <f t="shared" si="66"/>
        <v>0</v>
      </c>
      <c r="G505" s="18">
        <f t="shared" si="66"/>
        <v>0</v>
      </c>
      <c r="H505" s="18">
        <f t="shared" si="66"/>
        <v>0</v>
      </c>
      <c r="I505" s="18">
        <f t="shared" si="66"/>
        <v>0</v>
      </c>
      <c r="J505" s="18">
        <f t="shared" si="66"/>
        <v>0</v>
      </c>
      <c r="K505" s="18">
        <f t="shared" si="66"/>
        <v>0</v>
      </c>
      <c r="L505" s="18">
        <f t="shared" si="66"/>
        <v>0</v>
      </c>
      <c r="M505" s="18">
        <f t="shared" si="66"/>
        <v>1328547</v>
      </c>
      <c r="N505" s="18">
        <f>IF(N502="",N501*4,IF(N503="",(N502+N501)*2,IF(N504="",((N503+N502+N501)/3)*4,SUM(N501:N504))))</f>
        <v>6144149.5099999998</v>
      </c>
      <c r="O505" s="18">
        <f>IF(O502="",O501*4,IF(O503="",(O502+O501)*2,IF(O504="",((O503+O502+O501)/3)*4,SUM(O501:O504))))</f>
        <v>6006388</v>
      </c>
      <c r="P505" s="6"/>
      <c r="Q505" s="9" t="s">
        <v>15</v>
      </c>
    </row>
    <row r="506" spans="1:17" x14ac:dyDescent="0.3">
      <c r="B506" s="23" t="e">
        <f t="shared" ref="B506:N506" si="67">B505/B$482</f>
        <v>#DIV/0!</v>
      </c>
      <c r="C506" s="23" t="e">
        <f t="shared" si="67"/>
        <v>#DIV/0!</v>
      </c>
      <c r="D506" s="23" t="e">
        <f t="shared" si="67"/>
        <v>#DIV/0!</v>
      </c>
      <c r="E506" s="23" t="e">
        <f t="shared" si="67"/>
        <v>#DIV/0!</v>
      </c>
      <c r="F506" s="23" t="e">
        <f t="shared" si="67"/>
        <v>#DIV/0!</v>
      </c>
      <c r="G506" s="23" t="e">
        <f t="shared" si="67"/>
        <v>#DIV/0!</v>
      </c>
      <c r="H506" s="23" t="e">
        <f t="shared" si="67"/>
        <v>#DIV/0!</v>
      </c>
      <c r="I506" s="23" t="e">
        <f t="shared" si="67"/>
        <v>#DIV/0!</v>
      </c>
      <c r="J506" s="23" t="e">
        <f t="shared" si="67"/>
        <v>#DIV/0!</v>
      </c>
      <c r="K506" s="23" t="e">
        <f t="shared" si="67"/>
        <v>#DIV/0!</v>
      </c>
      <c r="L506" s="23" t="e">
        <f t="shared" si="67"/>
        <v>#DIV/0!</v>
      </c>
      <c r="M506" s="23">
        <f t="shared" si="67"/>
        <v>0.41883807690003627</v>
      </c>
      <c r="N506" s="23">
        <f t="shared" si="67"/>
        <v>0.41704475003980745</v>
      </c>
      <c r="O506" s="23">
        <f>O505/O$482</f>
        <v>0.38930281057694499</v>
      </c>
      <c r="P506" s="6"/>
      <c r="Q506" s="11" t="s">
        <v>2409</v>
      </c>
    </row>
    <row r="507" spans="1:17" s="87" customFormat="1" x14ac:dyDescent="0.3">
      <c r="A507" s="86"/>
      <c r="B507" s="19"/>
      <c r="C507" s="10" t="e">
        <f t="shared" ref="C507:M507" si="68">C505/B505-1</f>
        <v>#DIV/0!</v>
      </c>
      <c r="D507" s="10" t="e">
        <f t="shared" si="68"/>
        <v>#DIV/0!</v>
      </c>
      <c r="E507" s="10" t="e">
        <f t="shared" si="68"/>
        <v>#DIV/0!</v>
      </c>
      <c r="F507" s="10" t="e">
        <f t="shared" si="68"/>
        <v>#DIV/0!</v>
      </c>
      <c r="G507" s="10" t="e">
        <f t="shared" si="68"/>
        <v>#DIV/0!</v>
      </c>
      <c r="H507" s="10" t="e">
        <f t="shared" si="68"/>
        <v>#DIV/0!</v>
      </c>
      <c r="I507" s="10" t="e">
        <f t="shared" si="68"/>
        <v>#DIV/0!</v>
      </c>
      <c r="J507" s="10" t="e">
        <f t="shared" si="68"/>
        <v>#DIV/0!</v>
      </c>
      <c r="K507" s="10" t="e">
        <f t="shared" si="68"/>
        <v>#DIV/0!</v>
      </c>
      <c r="L507" s="10" t="e">
        <f t="shared" si="68"/>
        <v>#DIV/0!</v>
      </c>
      <c r="M507" s="10" t="e">
        <f t="shared" si="68"/>
        <v>#DIV/0!</v>
      </c>
      <c r="N507" s="10">
        <f>N505/M505-1</f>
        <v>3.6247136984991872</v>
      </c>
      <c r="O507" s="10">
        <f>O505/N505-1</f>
        <v>-2.2421575154670914E-2</v>
      </c>
      <c r="P507" s="17"/>
      <c r="Q507" s="14" t="s">
        <v>20</v>
      </c>
    </row>
    <row r="508" spans="1:17" x14ac:dyDescent="0.3">
      <c r="B508" s="200" t="s">
        <v>25</v>
      </c>
      <c r="C508" s="200"/>
      <c r="D508" s="200"/>
      <c r="E508" s="200"/>
      <c r="F508" s="200"/>
      <c r="G508" s="200"/>
      <c r="H508" s="200"/>
      <c r="I508" s="200"/>
      <c r="J508" s="200"/>
      <c r="K508" s="200"/>
      <c r="L508" s="200"/>
      <c r="M508" s="200"/>
      <c r="N508" s="200"/>
      <c r="O508" s="200"/>
      <c r="P508" s="6"/>
      <c r="Q508" s="9"/>
    </row>
    <row r="509" spans="1:17" x14ac:dyDescent="0.3">
      <c r="B509" s="16" t="str">
        <f t="shared" ref="B509:O513" si="69">IFERROR(B478-B501,"")</f>
        <v/>
      </c>
      <c r="C509" s="16" t="str">
        <f t="shared" si="69"/>
        <v/>
      </c>
      <c r="D509" s="16" t="str">
        <f t="shared" si="69"/>
        <v/>
      </c>
      <c r="E509" s="16" t="str">
        <f t="shared" si="69"/>
        <v/>
      </c>
      <c r="F509" s="16" t="str">
        <f t="shared" si="69"/>
        <v/>
      </c>
      <c r="G509" s="16" t="str">
        <f t="shared" si="69"/>
        <v/>
      </c>
      <c r="H509" s="16" t="str">
        <f t="shared" si="69"/>
        <v/>
      </c>
      <c r="I509" s="16" t="str">
        <f t="shared" si="69"/>
        <v/>
      </c>
      <c r="J509" s="16" t="str">
        <f t="shared" si="69"/>
        <v/>
      </c>
      <c r="K509" s="16" t="str">
        <f t="shared" si="69"/>
        <v/>
      </c>
      <c r="L509" s="16" t="str">
        <f t="shared" si="69"/>
        <v/>
      </c>
      <c r="M509" s="16" t="str">
        <f t="shared" si="69"/>
        <v/>
      </c>
      <c r="N509" s="16">
        <f t="shared" si="69"/>
        <v>2048630</v>
      </c>
      <c r="O509" s="16">
        <f>IFERROR(O478-O501,"")</f>
        <v>2355547</v>
      </c>
      <c r="P509" s="6"/>
      <c r="Q509" s="9" t="s">
        <v>12</v>
      </c>
    </row>
    <row r="510" spans="1:17" x14ac:dyDescent="0.3">
      <c r="B510" s="7" t="str">
        <f t="shared" si="69"/>
        <v/>
      </c>
      <c r="C510" s="7" t="str">
        <f t="shared" si="69"/>
        <v/>
      </c>
      <c r="D510" s="7" t="str">
        <f t="shared" si="69"/>
        <v/>
      </c>
      <c r="E510" s="7" t="str">
        <f t="shared" si="69"/>
        <v/>
      </c>
      <c r="F510" s="7" t="str">
        <f t="shared" si="69"/>
        <v/>
      </c>
      <c r="G510" s="7" t="str">
        <f t="shared" si="69"/>
        <v/>
      </c>
      <c r="H510" s="7" t="str">
        <f t="shared" si="69"/>
        <v/>
      </c>
      <c r="I510" s="7" t="str">
        <f t="shared" si="69"/>
        <v/>
      </c>
      <c r="J510" s="7" t="str">
        <f t="shared" si="69"/>
        <v/>
      </c>
      <c r="K510" s="7" t="str">
        <f t="shared" si="69"/>
        <v/>
      </c>
      <c r="L510" s="7" t="str">
        <f t="shared" si="69"/>
        <v/>
      </c>
      <c r="M510" s="7" t="str">
        <f t="shared" si="69"/>
        <v/>
      </c>
      <c r="N510" s="7">
        <f t="shared" si="69"/>
        <v>2045234</v>
      </c>
      <c r="O510" s="7" t="str">
        <f t="shared" si="69"/>
        <v/>
      </c>
      <c r="P510" s="6"/>
      <c r="Q510" s="9" t="s">
        <v>13</v>
      </c>
    </row>
    <row r="511" spans="1:17" x14ac:dyDescent="0.3">
      <c r="B511" s="7" t="str">
        <f t="shared" si="69"/>
        <v/>
      </c>
      <c r="C511" s="7" t="str">
        <f t="shared" si="69"/>
        <v/>
      </c>
      <c r="D511" s="7" t="str">
        <f t="shared" si="69"/>
        <v/>
      </c>
      <c r="E511" s="7" t="str">
        <f t="shared" si="69"/>
        <v/>
      </c>
      <c r="F511" s="7" t="str">
        <f t="shared" si="69"/>
        <v/>
      </c>
      <c r="G511" s="7" t="str">
        <f t="shared" si="69"/>
        <v/>
      </c>
      <c r="H511" s="7" t="str">
        <f t="shared" si="69"/>
        <v/>
      </c>
      <c r="I511" s="7" t="str">
        <f t="shared" si="69"/>
        <v/>
      </c>
      <c r="J511" s="7" t="str">
        <f t="shared" si="69"/>
        <v/>
      </c>
      <c r="K511" s="7" t="str">
        <f t="shared" si="69"/>
        <v/>
      </c>
      <c r="L511" s="7" t="str">
        <f t="shared" si="69"/>
        <v/>
      </c>
      <c r="M511" s="7" t="str">
        <f t="shared" si="69"/>
        <v/>
      </c>
      <c r="N511" s="7">
        <f t="shared" si="69"/>
        <v>2203446</v>
      </c>
      <c r="O511" s="7" t="str">
        <f t="shared" si="69"/>
        <v/>
      </c>
      <c r="P511" s="6"/>
      <c r="Q511" s="9" t="s">
        <v>14</v>
      </c>
    </row>
    <row r="512" spans="1:17" x14ac:dyDescent="0.3">
      <c r="B512" s="18" t="str">
        <f t="shared" si="69"/>
        <v/>
      </c>
      <c r="C512" s="18" t="str">
        <f t="shared" si="69"/>
        <v/>
      </c>
      <c r="D512" s="18" t="str">
        <f t="shared" si="69"/>
        <v/>
      </c>
      <c r="E512" s="18" t="str">
        <f t="shared" si="69"/>
        <v/>
      </c>
      <c r="F512" s="18" t="str">
        <f t="shared" si="69"/>
        <v/>
      </c>
      <c r="G512" s="18" t="str">
        <f t="shared" si="69"/>
        <v/>
      </c>
      <c r="H512" s="18" t="str">
        <f t="shared" si="69"/>
        <v/>
      </c>
      <c r="I512" s="18" t="str">
        <f t="shared" si="69"/>
        <v/>
      </c>
      <c r="J512" s="18" t="str">
        <f t="shared" si="69"/>
        <v/>
      </c>
      <c r="K512" s="18" t="str">
        <f t="shared" si="69"/>
        <v/>
      </c>
      <c r="L512" s="18" t="str">
        <f t="shared" si="69"/>
        <v/>
      </c>
      <c r="M512" s="18">
        <f t="shared" si="69"/>
        <v>1843435.38</v>
      </c>
      <c r="N512" s="18">
        <f t="shared" si="69"/>
        <v>2291130.96</v>
      </c>
      <c r="O512" s="18" t="str">
        <f t="shared" si="69"/>
        <v/>
      </c>
      <c r="P512" s="6"/>
      <c r="Q512" s="9" t="s">
        <v>19</v>
      </c>
    </row>
    <row r="513" spans="1:17" x14ac:dyDescent="0.3">
      <c r="B513" s="16">
        <f t="shared" si="69"/>
        <v>0</v>
      </c>
      <c r="C513" s="16">
        <f t="shared" si="69"/>
        <v>0</v>
      </c>
      <c r="D513" s="16">
        <f t="shared" si="69"/>
        <v>0</v>
      </c>
      <c r="E513" s="16">
        <f t="shared" si="69"/>
        <v>0</v>
      </c>
      <c r="F513" s="16">
        <f t="shared" si="69"/>
        <v>0</v>
      </c>
      <c r="G513" s="16">
        <f t="shared" si="69"/>
        <v>0</v>
      </c>
      <c r="H513" s="16">
        <f t="shared" si="69"/>
        <v>0</v>
      </c>
      <c r="I513" s="16">
        <f t="shared" si="69"/>
        <v>0</v>
      </c>
      <c r="J513" s="16">
        <f t="shared" si="69"/>
        <v>0</v>
      </c>
      <c r="K513" s="16">
        <f t="shared" si="69"/>
        <v>0</v>
      </c>
      <c r="L513" s="16">
        <f t="shared" si="69"/>
        <v>0</v>
      </c>
      <c r="M513" s="16">
        <f t="shared" si="69"/>
        <v>1843435.38</v>
      </c>
      <c r="N513" s="16">
        <f t="shared" si="69"/>
        <v>8588440.9600000009</v>
      </c>
      <c r="O513" s="16">
        <f t="shared" si="69"/>
        <v>9422188</v>
      </c>
      <c r="P513" s="6"/>
      <c r="Q513" s="9" t="s">
        <v>15</v>
      </c>
    </row>
    <row r="514" spans="1:17" x14ac:dyDescent="0.3">
      <c r="B514" s="10" t="e">
        <f t="shared" ref="B514:O514" si="70">B513/B$446</f>
        <v>#DIV/0!</v>
      </c>
      <c r="C514" s="10" t="e">
        <f t="shared" si="70"/>
        <v>#DIV/0!</v>
      </c>
      <c r="D514" s="10" t="e">
        <f t="shared" si="70"/>
        <v>#DIV/0!</v>
      </c>
      <c r="E514" s="10" t="e">
        <f t="shared" si="70"/>
        <v>#DIV/0!</v>
      </c>
      <c r="F514" s="10" t="e">
        <f t="shared" si="70"/>
        <v>#DIV/0!</v>
      </c>
      <c r="G514" s="10" t="e">
        <f t="shared" si="70"/>
        <v>#DIV/0!</v>
      </c>
      <c r="H514" s="10" t="e">
        <f t="shared" si="70"/>
        <v>#DIV/0!</v>
      </c>
      <c r="I514" s="10" t="e">
        <f t="shared" si="70"/>
        <v>#DIV/0!</v>
      </c>
      <c r="J514" s="10" t="e">
        <f t="shared" si="70"/>
        <v>#DIV/0!</v>
      </c>
      <c r="K514" s="10" t="e">
        <f t="shared" si="70"/>
        <v>#DIV/0!</v>
      </c>
      <c r="L514" s="10" t="e">
        <f t="shared" si="70"/>
        <v>#DIV/0!</v>
      </c>
      <c r="M514" s="10">
        <f t="shared" si="70"/>
        <v>0.62070132179166637</v>
      </c>
      <c r="N514" s="10">
        <f t="shared" si="70"/>
        <v>0.61515133313159875</v>
      </c>
      <c r="O514" s="10">
        <f t="shared" si="70"/>
        <v>0.65706697625791433</v>
      </c>
      <c r="P514" s="6"/>
      <c r="Q514" s="24" t="s">
        <v>23</v>
      </c>
    </row>
    <row r="515" spans="1:17" s="87" customFormat="1" x14ac:dyDescent="0.3">
      <c r="A515" s="86"/>
      <c r="B515" s="19"/>
      <c r="C515" s="10" t="e">
        <f t="shared" ref="C515:M515" si="71">C513/B513-1</f>
        <v>#DIV/0!</v>
      </c>
      <c r="D515" s="10" t="e">
        <f t="shared" si="71"/>
        <v>#DIV/0!</v>
      </c>
      <c r="E515" s="10" t="e">
        <f t="shared" si="71"/>
        <v>#DIV/0!</v>
      </c>
      <c r="F515" s="10" t="e">
        <f t="shared" si="71"/>
        <v>#DIV/0!</v>
      </c>
      <c r="G515" s="10" t="e">
        <f t="shared" si="71"/>
        <v>#DIV/0!</v>
      </c>
      <c r="H515" s="10" t="e">
        <f t="shared" si="71"/>
        <v>#DIV/0!</v>
      </c>
      <c r="I515" s="10" t="e">
        <f t="shared" si="71"/>
        <v>#DIV/0!</v>
      </c>
      <c r="J515" s="10" t="e">
        <f t="shared" si="71"/>
        <v>#DIV/0!</v>
      </c>
      <c r="K515" s="10" t="e">
        <f t="shared" si="71"/>
        <v>#DIV/0!</v>
      </c>
      <c r="L515" s="10" t="e">
        <f t="shared" si="71"/>
        <v>#DIV/0!</v>
      </c>
      <c r="M515" s="10" t="e">
        <f t="shared" si="71"/>
        <v>#DIV/0!</v>
      </c>
      <c r="N515" s="10">
        <f>N513/M513-1</f>
        <v>3.658932476385476</v>
      </c>
      <c r="O515" s="10">
        <f>O513/N513-1</f>
        <v>9.7077810033638468E-2</v>
      </c>
      <c r="P515" s="17"/>
      <c r="Q515" s="14" t="s">
        <v>20</v>
      </c>
    </row>
    <row r="516" spans="1:17" x14ac:dyDescent="0.3">
      <c r="B516" s="209" t="s">
        <v>884</v>
      </c>
      <c r="C516" s="209"/>
      <c r="D516" s="209"/>
      <c r="E516" s="209"/>
      <c r="F516" s="209"/>
      <c r="G516" s="209"/>
      <c r="H516" s="209"/>
      <c r="I516" s="209"/>
      <c r="J516" s="209"/>
      <c r="K516" s="209"/>
      <c r="L516" s="209"/>
      <c r="M516" s="209"/>
      <c r="N516" s="209"/>
      <c r="O516" s="209"/>
      <c r="P516" s="6"/>
      <c r="Q516" s="9"/>
    </row>
    <row r="517" spans="1:17" x14ac:dyDescent="0.3">
      <c r="B517" s="7" t="str">
        <f t="shared" ref="B517:O520" si="72">IFERROR(VLOOKUP($B$516,$127:$213,MATCH($Q517&amp;"/"&amp;B$347,$125:$125,0),FALSE),"")</f>
        <v/>
      </c>
      <c r="C517" s="7" t="str">
        <f t="shared" si="72"/>
        <v/>
      </c>
      <c r="D517" s="7" t="str">
        <f t="shared" si="72"/>
        <v/>
      </c>
      <c r="E517" s="7" t="str">
        <f t="shared" si="72"/>
        <v/>
      </c>
      <c r="F517" s="7" t="str">
        <f t="shared" si="72"/>
        <v/>
      </c>
      <c r="G517" s="7" t="str">
        <f t="shared" si="72"/>
        <v/>
      </c>
      <c r="H517" s="7" t="str">
        <f t="shared" si="72"/>
        <v/>
      </c>
      <c r="I517" s="7" t="str">
        <f t="shared" si="72"/>
        <v/>
      </c>
      <c r="J517" s="7" t="str">
        <f t="shared" si="72"/>
        <v/>
      </c>
      <c r="K517" s="7" t="str">
        <f t="shared" si="72"/>
        <v/>
      </c>
      <c r="L517" s="7" t="str">
        <f t="shared" si="72"/>
        <v/>
      </c>
      <c r="M517" s="7" t="str">
        <f t="shared" si="72"/>
        <v/>
      </c>
      <c r="N517" s="7">
        <f t="shared" si="72"/>
        <v>0</v>
      </c>
      <c r="O517" s="7">
        <f t="shared" si="72"/>
        <v>145445</v>
      </c>
      <c r="P517" s="6"/>
      <c r="Q517" s="9" t="s">
        <v>12</v>
      </c>
    </row>
    <row r="518" spans="1:17" x14ac:dyDescent="0.3">
      <c r="B518" s="7" t="str">
        <f t="shared" si="72"/>
        <v/>
      </c>
      <c r="C518" s="7" t="str">
        <f t="shared" si="72"/>
        <v/>
      </c>
      <c r="D518" s="7" t="str">
        <f t="shared" si="72"/>
        <v/>
      </c>
      <c r="E518" s="7" t="str">
        <f t="shared" si="72"/>
        <v/>
      </c>
      <c r="F518" s="7" t="str">
        <f t="shared" si="72"/>
        <v/>
      </c>
      <c r="G518" s="7" t="str">
        <f t="shared" si="72"/>
        <v/>
      </c>
      <c r="H518" s="7" t="str">
        <f t="shared" si="72"/>
        <v/>
      </c>
      <c r="I518" s="7" t="str">
        <f t="shared" si="72"/>
        <v/>
      </c>
      <c r="J518" s="7" t="str">
        <f t="shared" si="72"/>
        <v/>
      </c>
      <c r="K518" s="7" t="str">
        <f t="shared" si="72"/>
        <v/>
      </c>
      <c r="L518" s="7" t="str">
        <f t="shared" si="72"/>
        <v/>
      </c>
      <c r="M518" s="7" t="str">
        <f t="shared" si="72"/>
        <v/>
      </c>
      <c r="N518" s="7">
        <f t="shared" si="72"/>
        <v>24671</v>
      </c>
      <c r="O518" s="7" t="str">
        <f t="shared" si="72"/>
        <v/>
      </c>
      <c r="P518" s="6"/>
      <c r="Q518" s="9" t="s">
        <v>13</v>
      </c>
    </row>
    <row r="519" spans="1:17" x14ac:dyDescent="0.3">
      <c r="B519" s="7" t="str">
        <f t="shared" si="72"/>
        <v/>
      </c>
      <c r="C519" s="7" t="str">
        <f t="shared" si="72"/>
        <v/>
      </c>
      <c r="D519" s="7" t="str">
        <f t="shared" si="72"/>
        <v/>
      </c>
      <c r="E519" s="7" t="str">
        <f t="shared" si="72"/>
        <v/>
      </c>
      <c r="F519" s="7" t="str">
        <f t="shared" si="72"/>
        <v/>
      </c>
      <c r="G519" s="7" t="str">
        <f t="shared" si="72"/>
        <v/>
      </c>
      <c r="H519" s="7" t="str">
        <f t="shared" si="72"/>
        <v/>
      </c>
      <c r="I519" s="7" t="str">
        <f t="shared" si="72"/>
        <v/>
      </c>
      <c r="J519" s="7" t="str">
        <f t="shared" si="72"/>
        <v/>
      </c>
      <c r="K519" s="7" t="str">
        <f t="shared" si="72"/>
        <v/>
      </c>
      <c r="L519" s="7" t="str">
        <f t="shared" si="72"/>
        <v/>
      </c>
      <c r="M519" s="7" t="str">
        <f t="shared" si="72"/>
        <v/>
      </c>
      <c r="N519" s="7">
        <f t="shared" si="72"/>
        <v>52035</v>
      </c>
      <c r="O519" s="7" t="str">
        <f t="shared" si="72"/>
        <v/>
      </c>
      <c r="P519" s="6"/>
      <c r="Q519" s="9" t="s">
        <v>14</v>
      </c>
    </row>
    <row r="520" spans="1:17" x14ac:dyDescent="0.3">
      <c r="B520" s="18" t="str">
        <f t="shared" si="72"/>
        <v/>
      </c>
      <c r="C520" s="18" t="str">
        <f t="shared" si="72"/>
        <v/>
      </c>
      <c r="D520" s="18" t="str">
        <f t="shared" si="72"/>
        <v/>
      </c>
      <c r="E520" s="18" t="str">
        <f t="shared" si="72"/>
        <v/>
      </c>
      <c r="F520" s="18" t="str">
        <f t="shared" si="72"/>
        <v/>
      </c>
      <c r="G520" s="18" t="str">
        <f t="shared" si="72"/>
        <v/>
      </c>
      <c r="H520" s="18" t="str">
        <f t="shared" si="72"/>
        <v/>
      </c>
      <c r="I520" s="18" t="str">
        <f t="shared" si="72"/>
        <v/>
      </c>
      <c r="J520" s="18" t="str">
        <f t="shared" si="72"/>
        <v/>
      </c>
      <c r="K520" s="18" t="str">
        <f t="shared" si="72"/>
        <v/>
      </c>
      <c r="L520" s="18" t="str">
        <f t="shared" si="72"/>
        <v/>
      </c>
      <c r="M520" s="18">
        <f t="shared" si="72"/>
        <v>138553.24</v>
      </c>
      <c r="N520" s="18">
        <f t="shared" si="72"/>
        <v>498505.49</v>
      </c>
      <c r="O520" s="18" t="str">
        <f t="shared" si="72"/>
        <v/>
      </c>
      <c r="P520" s="6"/>
      <c r="Q520" s="9" t="s">
        <v>19</v>
      </c>
    </row>
    <row r="521" spans="1:17" x14ac:dyDescent="0.3">
      <c r="B521" s="18">
        <f>SUM(B517:B520)</f>
        <v>0</v>
      </c>
      <c r="C521" s="18">
        <f t="shared" ref="C521:M521" si="73">SUM(C517:C520)</f>
        <v>0</v>
      </c>
      <c r="D521" s="18">
        <f t="shared" si="73"/>
        <v>0</v>
      </c>
      <c r="E521" s="18">
        <f t="shared" si="73"/>
        <v>0</v>
      </c>
      <c r="F521" s="18">
        <f t="shared" si="73"/>
        <v>0</v>
      </c>
      <c r="G521" s="18">
        <f t="shared" si="73"/>
        <v>0</v>
      </c>
      <c r="H521" s="18">
        <f t="shared" si="73"/>
        <v>0</v>
      </c>
      <c r="I521" s="18">
        <f t="shared" si="73"/>
        <v>0</v>
      </c>
      <c r="J521" s="18">
        <f t="shared" si="73"/>
        <v>0</v>
      </c>
      <c r="K521" s="18">
        <f t="shared" si="73"/>
        <v>0</v>
      </c>
      <c r="L521" s="18">
        <f t="shared" si="73"/>
        <v>0</v>
      </c>
      <c r="M521" s="18">
        <f t="shared" si="73"/>
        <v>138553.24</v>
      </c>
      <c r="N521" s="18">
        <f>IF(N518="",N517*4,IF(N519="",(N518+N517)*2,IF(N520="",((N519+N518+N517)/3)*4,SUM(N517:N520))))</f>
        <v>575211.49</v>
      </c>
      <c r="O521" s="18">
        <f>IF(O518="",O517*4,IF(O519="",(O518+O517)*2,IF(O520="",((O519+O518+O517)/3)*4,SUM(O517:O520))))</f>
        <v>581780</v>
      </c>
      <c r="P521" s="6"/>
      <c r="Q521" s="9" t="s">
        <v>15</v>
      </c>
    </row>
    <row r="522" spans="1:17" x14ac:dyDescent="0.3">
      <c r="B522" s="23" t="e">
        <f t="shared" ref="B522:N522" si="74">B521/B$482</f>
        <v>#DIV/0!</v>
      </c>
      <c r="C522" s="23" t="e">
        <f t="shared" si="74"/>
        <v>#DIV/0!</v>
      </c>
      <c r="D522" s="23" t="e">
        <f t="shared" si="74"/>
        <v>#DIV/0!</v>
      </c>
      <c r="E522" s="23" t="e">
        <f t="shared" si="74"/>
        <v>#DIV/0!</v>
      </c>
      <c r="F522" s="23" t="e">
        <f t="shared" si="74"/>
        <v>#DIV/0!</v>
      </c>
      <c r="G522" s="23" t="e">
        <f t="shared" si="74"/>
        <v>#DIV/0!</v>
      </c>
      <c r="H522" s="23" t="e">
        <f t="shared" si="74"/>
        <v>#DIV/0!</v>
      </c>
      <c r="I522" s="23" t="e">
        <f t="shared" si="74"/>
        <v>#DIV/0!</v>
      </c>
      <c r="J522" s="23" t="e">
        <f t="shared" si="74"/>
        <v>#DIV/0!</v>
      </c>
      <c r="K522" s="23" t="e">
        <f t="shared" si="74"/>
        <v>#DIV/0!</v>
      </c>
      <c r="L522" s="23" t="e">
        <f t="shared" si="74"/>
        <v>#DIV/0!</v>
      </c>
      <c r="M522" s="23">
        <f t="shared" si="74"/>
        <v>4.3680330910287085E-2</v>
      </c>
      <c r="N522" s="23">
        <f t="shared" si="74"/>
        <v>3.9043472441001065E-2</v>
      </c>
      <c r="O522" s="23">
        <f>O521/O$482</f>
        <v>3.7707951790236505E-2</v>
      </c>
      <c r="P522" s="6"/>
      <c r="Q522" s="11" t="s">
        <v>2409</v>
      </c>
    </row>
    <row r="523" spans="1:17" s="87" customFormat="1" x14ac:dyDescent="0.3">
      <c r="A523" s="86"/>
      <c r="B523" s="19"/>
      <c r="C523" s="10" t="e">
        <f t="shared" ref="C523:M523" si="75">C521/B521-1</f>
        <v>#DIV/0!</v>
      </c>
      <c r="D523" s="10" t="e">
        <f t="shared" si="75"/>
        <v>#DIV/0!</v>
      </c>
      <c r="E523" s="10" t="e">
        <f t="shared" si="75"/>
        <v>#DIV/0!</v>
      </c>
      <c r="F523" s="10" t="e">
        <f t="shared" si="75"/>
        <v>#DIV/0!</v>
      </c>
      <c r="G523" s="10" t="e">
        <f t="shared" si="75"/>
        <v>#DIV/0!</v>
      </c>
      <c r="H523" s="10" t="e">
        <f t="shared" si="75"/>
        <v>#DIV/0!</v>
      </c>
      <c r="I523" s="10" t="e">
        <f t="shared" si="75"/>
        <v>#DIV/0!</v>
      </c>
      <c r="J523" s="10" t="e">
        <f t="shared" si="75"/>
        <v>#DIV/0!</v>
      </c>
      <c r="K523" s="10" t="e">
        <f t="shared" si="75"/>
        <v>#DIV/0!</v>
      </c>
      <c r="L523" s="10" t="e">
        <f t="shared" si="75"/>
        <v>#DIV/0!</v>
      </c>
      <c r="M523" s="10" t="e">
        <f t="shared" si="75"/>
        <v>#DIV/0!</v>
      </c>
      <c r="N523" s="10">
        <f>N521/M521-1</f>
        <v>3.1515556763594992</v>
      </c>
      <c r="O523" s="10">
        <f>O521/N521-1</f>
        <v>1.1419295535977536E-2</v>
      </c>
      <c r="P523" s="17"/>
      <c r="Q523" s="14" t="s">
        <v>20</v>
      </c>
    </row>
    <row r="524" spans="1:17" x14ac:dyDescent="0.3">
      <c r="B524" s="209" t="s">
        <v>2407</v>
      </c>
      <c r="C524" s="209"/>
      <c r="D524" s="209"/>
      <c r="E524" s="209"/>
      <c r="F524" s="209"/>
      <c r="G524" s="209"/>
      <c r="H524" s="209"/>
      <c r="I524" s="209"/>
      <c r="J524" s="209"/>
      <c r="K524" s="209"/>
      <c r="L524" s="209"/>
      <c r="M524" s="209"/>
      <c r="N524" s="209"/>
      <c r="O524" s="209"/>
      <c r="P524" s="6"/>
      <c r="Q524" s="9"/>
    </row>
    <row r="525" spans="1:17" x14ac:dyDescent="0.3">
      <c r="B525" s="7" t="str">
        <f t="shared" ref="B525:O528" si="76">IFERROR(VLOOKUP($B$524,$127:$213,MATCH($Q525&amp;"/"&amp;B$347,$125:$125,0),FALSE),"")</f>
        <v/>
      </c>
      <c r="C525" s="7" t="str">
        <f t="shared" si="76"/>
        <v/>
      </c>
      <c r="D525" s="7" t="str">
        <f t="shared" si="76"/>
        <v/>
      </c>
      <c r="E525" s="7" t="str">
        <f t="shared" si="76"/>
        <v/>
      </c>
      <c r="F525" s="7" t="str">
        <f t="shared" si="76"/>
        <v/>
      </c>
      <c r="G525" s="7" t="str">
        <f t="shared" si="76"/>
        <v/>
      </c>
      <c r="H525" s="7" t="str">
        <f t="shared" si="76"/>
        <v/>
      </c>
      <c r="I525" s="7" t="str">
        <f t="shared" si="76"/>
        <v/>
      </c>
      <c r="J525" s="7" t="str">
        <f t="shared" si="76"/>
        <v/>
      </c>
      <c r="K525" s="7" t="str">
        <f t="shared" si="76"/>
        <v/>
      </c>
      <c r="L525" s="7" t="str">
        <f t="shared" si="76"/>
        <v/>
      </c>
      <c r="M525" s="7" t="str">
        <f t="shared" si="76"/>
        <v/>
      </c>
      <c r="N525" s="7">
        <f t="shared" si="76"/>
        <v>-68658</v>
      </c>
      <c r="O525" s="7">
        <f t="shared" si="76"/>
        <v>0</v>
      </c>
      <c r="P525" s="6"/>
      <c r="Q525" s="9" t="s">
        <v>12</v>
      </c>
    </row>
    <row r="526" spans="1:17" x14ac:dyDescent="0.3">
      <c r="B526" s="7" t="str">
        <f t="shared" si="76"/>
        <v/>
      </c>
      <c r="C526" s="7" t="str">
        <f t="shared" si="76"/>
        <v/>
      </c>
      <c r="D526" s="7" t="str">
        <f t="shared" si="76"/>
        <v/>
      </c>
      <c r="E526" s="7" t="str">
        <f t="shared" si="76"/>
        <v/>
      </c>
      <c r="F526" s="7" t="str">
        <f t="shared" si="76"/>
        <v/>
      </c>
      <c r="G526" s="7" t="str">
        <f t="shared" si="76"/>
        <v/>
      </c>
      <c r="H526" s="7" t="str">
        <f t="shared" si="76"/>
        <v/>
      </c>
      <c r="I526" s="7" t="str">
        <f t="shared" si="76"/>
        <v/>
      </c>
      <c r="J526" s="7" t="str">
        <f t="shared" si="76"/>
        <v/>
      </c>
      <c r="K526" s="7" t="str">
        <f t="shared" si="76"/>
        <v/>
      </c>
      <c r="L526" s="7" t="str">
        <f t="shared" si="76"/>
        <v/>
      </c>
      <c r="M526" s="7" t="str">
        <f t="shared" si="76"/>
        <v/>
      </c>
      <c r="N526" s="7">
        <f t="shared" si="76"/>
        <v>0</v>
      </c>
      <c r="O526" s="7" t="str">
        <f t="shared" si="76"/>
        <v/>
      </c>
      <c r="P526" s="6"/>
      <c r="Q526" s="9" t="s">
        <v>13</v>
      </c>
    </row>
    <row r="527" spans="1:17" x14ac:dyDescent="0.3">
      <c r="B527" s="7" t="str">
        <f t="shared" si="76"/>
        <v/>
      </c>
      <c r="C527" s="7" t="str">
        <f t="shared" si="76"/>
        <v/>
      </c>
      <c r="D527" s="7" t="str">
        <f t="shared" si="76"/>
        <v/>
      </c>
      <c r="E527" s="7" t="str">
        <f t="shared" si="76"/>
        <v/>
      </c>
      <c r="F527" s="7" t="str">
        <f t="shared" si="76"/>
        <v/>
      </c>
      <c r="G527" s="7" t="str">
        <f t="shared" si="76"/>
        <v/>
      </c>
      <c r="H527" s="7" t="str">
        <f t="shared" si="76"/>
        <v/>
      </c>
      <c r="I527" s="7" t="str">
        <f t="shared" si="76"/>
        <v/>
      </c>
      <c r="J527" s="7" t="str">
        <f t="shared" si="76"/>
        <v/>
      </c>
      <c r="K527" s="7" t="str">
        <f t="shared" si="76"/>
        <v/>
      </c>
      <c r="L527" s="7" t="str">
        <f t="shared" si="76"/>
        <v/>
      </c>
      <c r="M527" s="7" t="str">
        <f t="shared" si="76"/>
        <v/>
      </c>
      <c r="N527" s="7">
        <f t="shared" si="76"/>
        <v>0</v>
      </c>
      <c r="O527" s="7" t="str">
        <f t="shared" si="76"/>
        <v/>
      </c>
      <c r="P527" s="6"/>
      <c r="Q527" s="9" t="s">
        <v>14</v>
      </c>
    </row>
    <row r="528" spans="1:17" x14ac:dyDescent="0.3">
      <c r="B528" s="18" t="str">
        <f t="shared" si="76"/>
        <v/>
      </c>
      <c r="C528" s="18" t="str">
        <f t="shared" si="76"/>
        <v/>
      </c>
      <c r="D528" s="18" t="str">
        <f t="shared" si="76"/>
        <v/>
      </c>
      <c r="E528" s="18" t="str">
        <f t="shared" si="76"/>
        <v/>
      </c>
      <c r="F528" s="18" t="str">
        <f t="shared" si="76"/>
        <v/>
      </c>
      <c r="G528" s="18" t="str">
        <f t="shared" si="76"/>
        <v/>
      </c>
      <c r="H528" s="18" t="str">
        <f t="shared" si="76"/>
        <v/>
      </c>
      <c r="I528" s="18" t="str">
        <f t="shared" si="76"/>
        <v/>
      </c>
      <c r="J528" s="18" t="str">
        <f t="shared" si="76"/>
        <v/>
      </c>
      <c r="K528" s="18" t="str">
        <f t="shared" si="76"/>
        <v/>
      </c>
      <c r="L528" s="18" t="str">
        <f t="shared" si="76"/>
        <v/>
      </c>
      <c r="M528" s="18">
        <f t="shared" si="76"/>
        <v>0</v>
      </c>
      <c r="N528" s="18">
        <f t="shared" si="76"/>
        <v>0</v>
      </c>
      <c r="O528" s="18" t="str">
        <f t="shared" si="76"/>
        <v/>
      </c>
      <c r="P528" s="6"/>
      <c r="Q528" s="9" t="s">
        <v>19</v>
      </c>
    </row>
    <row r="529" spans="1:17" x14ac:dyDescent="0.3">
      <c r="B529" s="18">
        <f>SUM(B525:B528)</f>
        <v>0</v>
      </c>
      <c r="C529" s="18">
        <f t="shared" ref="C529:M529" si="77">SUM(C525:C528)</f>
        <v>0</v>
      </c>
      <c r="D529" s="18">
        <f t="shared" si="77"/>
        <v>0</v>
      </c>
      <c r="E529" s="18">
        <f t="shared" si="77"/>
        <v>0</v>
      </c>
      <c r="F529" s="18">
        <f t="shared" si="77"/>
        <v>0</v>
      </c>
      <c r="G529" s="18">
        <f t="shared" si="77"/>
        <v>0</v>
      </c>
      <c r="H529" s="18">
        <f t="shared" si="77"/>
        <v>0</v>
      </c>
      <c r="I529" s="18">
        <f t="shared" si="77"/>
        <v>0</v>
      </c>
      <c r="J529" s="18">
        <f t="shared" si="77"/>
        <v>0</v>
      </c>
      <c r="K529" s="18">
        <f t="shared" si="77"/>
        <v>0</v>
      </c>
      <c r="L529" s="18">
        <f t="shared" si="77"/>
        <v>0</v>
      </c>
      <c r="M529" s="18">
        <f t="shared" si="77"/>
        <v>0</v>
      </c>
      <c r="N529" s="18">
        <f>IF(N526="",N525*4,IF(N527="",(N526+N525)*2,IF(N528="",((N527+N526+N525)/3)*4,SUM(N525:N528))))</f>
        <v>-68658</v>
      </c>
      <c r="O529" s="18">
        <f>IF(O526="",O525*4,IF(O527="",(O526+O525)*2,IF(O528="",((O527+O526+O525)/3)*4,SUM(O525:O528))))</f>
        <v>0</v>
      </c>
      <c r="P529" s="6"/>
      <c r="Q529" s="9" t="s">
        <v>15</v>
      </c>
    </row>
    <row r="530" spans="1:17" x14ac:dyDescent="0.3">
      <c r="B530" s="23" t="e">
        <f t="shared" ref="B530:N530" si="78">B529/B$482</f>
        <v>#DIV/0!</v>
      </c>
      <c r="C530" s="23" t="e">
        <f t="shared" si="78"/>
        <v>#DIV/0!</v>
      </c>
      <c r="D530" s="23" t="e">
        <f t="shared" si="78"/>
        <v>#DIV/0!</v>
      </c>
      <c r="E530" s="23" t="e">
        <f t="shared" si="78"/>
        <v>#DIV/0!</v>
      </c>
      <c r="F530" s="23" t="e">
        <f t="shared" si="78"/>
        <v>#DIV/0!</v>
      </c>
      <c r="G530" s="23" t="e">
        <f t="shared" si="78"/>
        <v>#DIV/0!</v>
      </c>
      <c r="H530" s="23" t="e">
        <f t="shared" si="78"/>
        <v>#DIV/0!</v>
      </c>
      <c r="I530" s="23" t="e">
        <f t="shared" si="78"/>
        <v>#DIV/0!</v>
      </c>
      <c r="J530" s="23" t="e">
        <f t="shared" si="78"/>
        <v>#DIV/0!</v>
      </c>
      <c r="K530" s="23" t="e">
        <f t="shared" si="78"/>
        <v>#DIV/0!</v>
      </c>
      <c r="L530" s="23" t="e">
        <f t="shared" si="78"/>
        <v>#DIV/0!</v>
      </c>
      <c r="M530" s="23">
        <f t="shared" si="78"/>
        <v>0</v>
      </c>
      <c r="N530" s="23">
        <f t="shared" si="78"/>
        <v>-4.66028022293896E-3</v>
      </c>
      <c r="O530" s="23">
        <f>O529/O$482</f>
        <v>0</v>
      </c>
      <c r="P530" s="6"/>
      <c r="Q530" s="11" t="s">
        <v>2409</v>
      </c>
    </row>
    <row r="531" spans="1:17" s="87" customFormat="1" x14ac:dyDescent="0.3">
      <c r="A531" s="86"/>
      <c r="B531" s="19"/>
      <c r="C531" s="10" t="e">
        <f t="shared" ref="C531:M531" si="79">C529/B529-1</f>
        <v>#DIV/0!</v>
      </c>
      <c r="D531" s="10" t="e">
        <f t="shared" si="79"/>
        <v>#DIV/0!</v>
      </c>
      <c r="E531" s="10" t="e">
        <f t="shared" si="79"/>
        <v>#DIV/0!</v>
      </c>
      <c r="F531" s="10" t="e">
        <f t="shared" si="79"/>
        <v>#DIV/0!</v>
      </c>
      <c r="G531" s="10" t="e">
        <f t="shared" si="79"/>
        <v>#DIV/0!</v>
      </c>
      <c r="H531" s="10" t="e">
        <f t="shared" si="79"/>
        <v>#DIV/0!</v>
      </c>
      <c r="I531" s="10" t="e">
        <f t="shared" si="79"/>
        <v>#DIV/0!</v>
      </c>
      <c r="J531" s="10" t="e">
        <f t="shared" si="79"/>
        <v>#DIV/0!</v>
      </c>
      <c r="K531" s="10" t="e">
        <f t="shared" si="79"/>
        <v>#DIV/0!</v>
      </c>
      <c r="L531" s="10" t="e">
        <f t="shared" si="79"/>
        <v>#DIV/0!</v>
      </c>
      <c r="M531" s="10" t="e">
        <f t="shared" si="79"/>
        <v>#DIV/0!</v>
      </c>
      <c r="N531" s="10" t="e">
        <f>N529/M529-1</f>
        <v>#DIV/0!</v>
      </c>
      <c r="O531" s="10">
        <f>O529/N529-1</f>
        <v>-1</v>
      </c>
      <c r="P531" s="17"/>
      <c r="Q531" s="14" t="s">
        <v>20</v>
      </c>
    </row>
    <row r="532" spans="1:17" x14ac:dyDescent="0.3">
      <c r="B532" s="200" t="s">
        <v>29</v>
      </c>
      <c r="C532" s="200"/>
      <c r="D532" s="200"/>
      <c r="E532" s="200"/>
      <c r="F532" s="200"/>
      <c r="G532" s="200"/>
      <c r="H532" s="200"/>
      <c r="I532" s="200"/>
      <c r="J532" s="200"/>
      <c r="K532" s="200"/>
      <c r="L532" s="200"/>
      <c r="M532" s="200"/>
      <c r="N532" s="200"/>
      <c r="O532" s="200"/>
      <c r="P532" s="6"/>
      <c r="Q532" s="3"/>
    </row>
    <row r="533" spans="1:17" x14ac:dyDescent="0.3">
      <c r="B533" s="16" t="str">
        <f t="shared" ref="B533:O537" si="80">IFERROR(B478-B485-B501-B517-B525,"")</f>
        <v/>
      </c>
      <c r="C533" s="16" t="str">
        <f t="shared" si="80"/>
        <v/>
      </c>
      <c r="D533" s="16" t="str">
        <f t="shared" si="80"/>
        <v/>
      </c>
      <c r="E533" s="16" t="str">
        <f t="shared" si="80"/>
        <v/>
      </c>
      <c r="F533" s="16" t="str">
        <f t="shared" si="80"/>
        <v/>
      </c>
      <c r="G533" s="16" t="str">
        <f t="shared" si="80"/>
        <v/>
      </c>
      <c r="H533" s="16" t="str">
        <f t="shared" si="80"/>
        <v/>
      </c>
      <c r="I533" s="16" t="str">
        <f t="shared" si="80"/>
        <v/>
      </c>
      <c r="J533" s="16" t="str">
        <f t="shared" si="80"/>
        <v/>
      </c>
      <c r="K533" s="16" t="str">
        <f t="shared" si="80"/>
        <v/>
      </c>
      <c r="L533" s="16" t="str">
        <f t="shared" si="80"/>
        <v/>
      </c>
      <c r="M533" s="16" t="str">
        <f t="shared" si="80"/>
        <v/>
      </c>
      <c r="N533" s="16">
        <f t="shared" si="80"/>
        <v>1684783</v>
      </c>
      <c r="O533" s="16">
        <f>IFERROR(O478-O485-O501-O517-O525,"")</f>
        <v>1733550</v>
      </c>
      <c r="P533" s="6"/>
      <c r="Q533" s="9" t="s">
        <v>12</v>
      </c>
    </row>
    <row r="534" spans="1:17" x14ac:dyDescent="0.3">
      <c r="B534" s="7" t="str">
        <f t="shared" si="80"/>
        <v/>
      </c>
      <c r="C534" s="7" t="str">
        <f t="shared" si="80"/>
        <v/>
      </c>
      <c r="D534" s="7" t="str">
        <f t="shared" si="80"/>
        <v/>
      </c>
      <c r="E534" s="7" t="str">
        <f t="shared" si="80"/>
        <v/>
      </c>
      <c r="F534" s="7" t="str">
        <f t="shared" si="80"/>
        <v/>
      </c>
      <c r="G534" s="7" t="str">
        <f t="shared" si="80"/>
        <v/>
      </c>
      <c r="H534" s="7" t="str">
        <f t="shared" si="80"/>
        <v/>
      </c>
      <c r="I534" s="7" t="str">
        <f t="shared" si="80"/>
        <v/>
      </c>
      <c r="J534" s="7" t="str">
        <f t="shared" si="80"/>
        <v/>
      </c>
      <c r="K534" s="7" t="str">
        <f t="shared" si="80"/>
        <v/>
      </c>
      <c r="L534" s="7" t="str">
        <f t="shared" si="80"/>
        <v/>
      </c>
      <c r="M534" s="7" t="str">
        <f t="shared" si="80"/>
        <v/>
      </c>
      <c r="N534" s="7">
        <f t="shared" si="80"/>
        <v>1573466</v>
      </c>
      <c r="O534" s="7" t="str">
        <f t="shared" si="80"/>
        <v/>
      </c>
      <c r="P534" s="6"/>
      <c r="Q534" s="9" t="s">
        <v>13</v>
      </c>
    </row>
    <row r="535" spans="1:17" x14ac:dyDescent="0.3">
      <c r="B535" s="7" t="str">
        <f t="shared" si="80"/>
        <v/>
      </c>
      <c r="C535" s="7" t="str">
        <f t="shared" si="80"/>
        <v/>
      </c>
      <c r="D535" s="7" t="str">
        <f t="shared" si="80"/>
        <v/>
      </c>
      <c r="E535" s="7" t="str">
        <f t="shared" si="80"/>
        <v/>
      </c>
      <c r="F535" s="7" t="str">
        <f t="shared" si="80"/>
        <v/>
      </c>
      <c r="G535" s="7" t="str">
        <f t="shared" si="80"/>
        <v/>
      </c>
      <c r="H535" s="7" t="str">
        <f t="shared" si="80"/>
        <v/>
      </c>
      <c r="I535" s="7" t="str">
        <f t="shared" si="80"/>
        <v/>
      </c>
      <c r="J535" s="7" t="str">
        <f t="shared" si="80"/>
        <v/>
      </c>
      <c r="K535" s="7" t="str">
        <f t="shared" si="80"/>
        <v/>
      </c>
      <c r="L535" s="7" t="str">
        <f t="shared" si="80"/>
        <v/>
      </c>
      <c r="M535" s="7" t="str">
        <f t="shared" si="80"/>
        <v/>
      </c>
      <c r="N535" s="7">
        <f t="shared" si="80"/>
        <v>1684318</v>
      </c>
      <c r="O535" s="7" t="str">
        <f t="shared" si="80"/>
        <v/>
      </c>
      <c r="P535" s="6"/>
      <c r="Q535" s="9" t="s">
        <v>14</v>
      </c>
    </row>
    <row r="536" spans="1:17" x14ac:dyDescent="0.3">
      <c r="B536" s="7" t="str">
        <f t="shared" si="80"/>
        <v/>
      </c>
      <c r="C536" s="18" t="str">
        <f t="shared" si="80"/>
        <v/>
      </c>
      <c r="D536" s="18" t="str">
        <f t="shared" si="80"/>
        <v/>
      </c>
      <c r="E536" s="18" t="str">
        <f t="shared" si="80"/>
        <v/>
      </c>
      <c r="F536" s="18" t="str">
        <f t="shared" si="80"/>
        <v/>
      </c>
      <c r="G536" s="18" t="str">
        <f t="shared" si="80"/>
        <v/>
      </c>
      <c r="H536" s="18" t="str">
        <f t="shared" si="80"/>
        <v/>
      </c>
      <c r="I536" s="18" t="str">
        <f t="shared" si="80"/>
        <v/>
      </c>
      <c r="J536" s="18" t="str">
        <f t="shared" si="80"/>
        <v/>
      </c>
      <c r="K536" s="18" t="str">
        <f t="shared" si="80"/>
        <v/>
      </c>
      <c r="L536" s="18" t="str">
        <f t="shared" si="80"/>
        <v/>
      </c>
      <c r="M536" s="18">
        <f t="shared" si="80"/>
        <v>1323243.8400000001</v>
      </c>
      <c r="N536" s="18">
        <f t="shared" si="80"/>
        <v>1322356.3000000003</v>
      </c>
      <c r="O536" s="18" t="str">
        <f t="shared" si="80"/>
        <v/>
      </c>
      <c r="P536" s="6"/>
      <c r="Q536" s="9" t="s">
        <v>19</v>
      </c>
    </row>
    <row r="537" spans="1:17" x14ac:dyDescent="0.3">
      <c r="B537" s="25">
        <f t="shared" si="80"/>
        <v>0</v>
      </c>
      <c r="C537" s="18">
        <f t="shared" si="80"/>
        <v>0</v>
      </c>
      <c r="D537" s="18">
        <f t="shared" si="80"/>
        <v>0</v>
      </c>
      <c r="E537" s="18">
        <f t="shared" si="80"/>
        <v>0</v>
      </c>
      <c r="F537" s="18">
        <f t="shared" si="80"/>
        <v>0</v>
      </c>
      <c r="G537" s="18">
        <f t="shared" si="80"/>
        <v>0</v>
      </c>
      <c r="H537" s="18">
        <f t="shared" si="80"/>
        <v>0</v>
      </c>
      <c r="I537" s="18">
        <f t="shared" si="80"/>
        <v>0</v>
      </c>
      <c r="J537" s="18">
        <f t="shared" si="80"/>
        <v>0</v>
      </c>
      <c r="K537" s="18">
        <f t="shared" si="80"/>
        <v>0</v>
      </c>
      <c r="L537" s="18">
        <f t="shared" si="80"/>
        <v>0</v>
      </c>
      <c r="M537" s="18">
        <f t="shared" si="80"/>
        <v>1323243.8400000001</v>
      </c>
      <c r="N537" s="18">
        <f t="shared" si="80"/>
        <v>6264923.3000000007</v>
      </c>
      <c r="O537" s="18">
        <f t="shared" si="80"/>
        <v>6934200</v>
      </c>
      <c r="P537" s="6"/>
      <c r="Q537" s="9" t="s">
        <v>15</v>
      </c>
    </row>
    <row r="538" spans="1:17" x14ac:dyDescent="0.3">
      <c r="B538" s="10" t="e">
        <f t="shared" ref="B538:O538" si="81">+B537/(B$446+B$454)</f>
        <v>#DIV/0!</v>
      </c>
      <c r="C538" s="10" t="e">
        <f t="shared" si="81"/>
        <v>#DIV/0!</v>
      </c>
      <c r="D538" s="10" t="e">
        <f t="shared" si="81"/>
        <v>#DIV/0!</v>
      </c>
      <c r="E538" s="10" t="e">
        <f t="shared" si="81"/>
        <v>#DIV/0!</v>
      </c>
      <c r="F538" s="10" t="e">
        <f t="shared" si="81"/>
        <v>#DIV/0!</v>
      </c>
      <c r="G538" s="10" t="e">
        <f t="shared" si="81"/>
        <v>#DIV/0!</v>
      </c>
      <c r="H538" s="10" t="e">
        <f t="shared" si="81"/>
        <v>#DIV/0!</v>
      </c>
      <c r="I538" s="10" t="e">
        <f t="shared" si="81"/>
        <v>#DIV/0!</v>
      </c>
      <c r="J538" s="10" t="e">
        <f t="shared" si="81"/>
        <v>#DIV/0!</v>
      </c>
      <c r="K538" s="10" t="e">
        <f t="shared" si="81"/>
        <v>#DIV/0!</v>
      </c>
      <c r="L538" s="10" t="e">
        <f t="shared" si="81"/>
        <v>#DIV/0!</v>
      </c>
      <c r="M538" s="10">
        <f t="shared" si="81"/>
        <v>0.41998049802393694</v>
      </c>
      <c r="N538" s="10">
        <f t="shared" si="81"/>
        <v>0.42653528060867024</v>
      </c>
      <c r="O538" s="10">
        <f t="shared" si="81"/>
        <v>0.45045817563854212</v>
      </c>
      <c r="P538" s="6"/>
      <c r="Q538" s="11" t="s">
        <v>30</v>
      </c>
    </row>
    <row r="539" spans="1:17" x14ac:dyDescent="0.3">
      <c r="B539" s="203" t="s">
        <v>881</v>
      </c>
      <c r="C539" s="203"/>
      <c r="D539" s="203"/>
      <c r="E539" s="203"/>
      <c r="F539" s="203"/>
      <c r="G539" s="203"/>
      <c r="H539" s="203"/>
      <c r="I539" s="203"/>
      <c r="J539" s="203"/>
      <c r="K539" s="203"/>
      <c r="L539" s="203"/>
      <c r="M539" s="203"/>
      <c r="N539" s="203"/>
      <c r="O539" s="203"/>
      <c r="P539" s="6"/>
      <c r="Q539" s="3"/>
    </row>
    <row r="540" spans="1:17" x14ac:dyDescent="0.3">
      <c r="B540" s="16" t="str">
        <f t="shared" ref="B540:O543" si="82">IFERROR(VLOOKUP($B$539,$127:$213,MATCH($Q540&amp;"/"&amp;B$347,$125:$125,0),FALSE),"")</f>
        <v/>
      </c>
      <c r="C540" s="16" t="str">
        <f t="shared" si="82"/>
        <v/>
      </c>
      <c r="D540" s="16" t="str">
        <f t="shared" si="82"/>
        <v/>
      </c>
      <c r="E540" s="16" t="str">
        <f t="shared" si="82"/>
        <v/>
      </c>
      <c r="F540" s="16" t="str">
        <f t="shared" si="82"/>
        <v/>
      </c>
      <c r="G540" s="16" t="str">
        <f t="shared" si="82"/>
        <v/>
      </c>
      <c r="H540" s="16" t="str">
        <f t="shared" si="82"/>
        <v/>
      </c>
      <c r="I540" s="16" t="str">
        <f t="shared" si="82"/>
        <v/>
      </c>
      <c r="J540" s="16" t="str">
        <f t="shared" si="82"/>
        <v/>
      </c>
      <c r="K540" s="16" t="str">
        <f t="shared" si="82"/>
        <v/>
      </c>
      <c r="L540" s="16" t="str">
        <f t="shared" si="82"/>
        <v/>
      </c>
      <c r="M540" s="16" t="str">
        <f t="shared" si="82"/>
        <v/>
      </c>
      <c r="N540" s="16">
        <f t="shared" si="82"/>
        <v>316472</v>
      </c>
      <c r="O540" s="16">
        <f t="shared" si="82"/>
        <v>359894</v>
      </c>
      <c r="P540" s="6"/>
      <c r="Q540" s="9" t="s">
        <v>12</v>
      </c>
    </row>
    <row r="541" spans="1:17" x14ac:dyDescent="0.3">
      <c r="B541" s="7" t="str">
        <f t="shared" si="82"/>
        <v/>
      </c>
      <c r="C541" s="7" t="str">
        <f t="shared" si="82"/>
        <v/>
      </c>
      <c r="D541" s="7" t="str">
        <f t="shared" si="82"/>
        <v/>
      </c>
      <c r="E541" s="7" t="str">
        <f t="shared" si="82"/>
        <v/>
      </c>
      <c r="F541" s="7" t="str">
        <f t="shared" si="82"/>
        <v/>
      </c>
      <c r="G541" s="7" t="str">
        <f t="shared" si="82"/>
        <v/>
      </c>
      <c r="H541" s="7" t="str">
        <f t="shared" si="82"/>
        <v/>
      </c>
      <c r="I541" s="7" t="str">
        <f t="shared" si="82"/>
        <v/>
      </c>
      <c r="J541" s="7" t="str">
        <f t="shared" si="82"/>
        <v/>
      </c>
      <c r="K541" s="7" t="str">
        <f t="shared" si="82"/>
        <v/>
      </c>
      <c r="L541" s="7" t="str">
        <f t="shared" si="82"/>
        <v/>
      </c>
      <c r="M541" s="7" t="str">
        <f t="shared" si="82"/>
        <v/>
      </c>
      <c r="N541" s="7">
        <f t="shared" si="82"/>
        <v>306913</v>
      </c>
      <c r="O541" s="7" t="str">
        <f t="shared" si="82"/>
        <v/>
      </c>
      <c r="P541" s="6"/>
      <c r="Q541" s="9" t="s">
        <v>13</v>
      </c>
    </row>
    <row r="542" spans="1:17" x14ac:dyDescent="0.3">
      <c r="B542" s="7" t="str">
        <f t="shared" si="82"/>
        <v/>
      </c>
      <c r="C542" s="7" t="str">
        <f t="shared" si="82"/>
        <v/>
      </c>
      <c r="D542" s="7" t="str">
        <f t="shared" si="82"/>
        <v/>
      </c>
      <c r="E542" s="7" t="str">
        <f t="shared" si="82"/>
        <v/>
      </c>
      <c r="F542" s="7" t="str">
        <f t="shared" si="82"/>
        <v/>
      </c>
      <c r="G542" s="7" t="str">
        <f t="shared" si="82"/>
        <v/>
      </c>
      <c r="H542" s="7" t="str">
        <f t="shared" si="82"/>
        <v/>
      </c>
      <c r="I542" s="7" t="str">
        <f t="shared" si="82"/>
        <v/>
      </c>
      <c r="J542" s="7" t="str">
        <f t="shared" si="82"/>
        <v/>
      </c>
      <c r="K542" s="7" t="str">
        <f t="shared" si="82"/>
        <v/>
      </c>
      <c r="L542" s="7" t="str">
        <f t="shared" si="82"/>
        <v/>
      </c>
      <c r="M542" s="7" t="str">
        <f t="shared" si="82"/>
        <v/>
      </c>
      <c r="N542" s="7">
        <f t="shared" si="82"/>
        <v>344345</v>
      </c>
      <c r="O542" s="7" t="str">
        <f t="shared" si="82"/>
        <v/>
      </c>
      <c r="P542" s="6"/>
      <c r="Q542" s="9" t="s">
        <v>14</v>
      </c>
    </row>
    <row r="543" spans="1:17" x14ac:dyDescent="0.3">
      <c r="B543" s="18" t="str">
        <f t="shared" si="82"/>
        <v/>
      </c>
      <c r="C543" s="18" t="str">
        <f t="shared" si="82"/>
        <v/>
      </c>
      <c r="D543" s="18" t="str">
        <f t="shared" si="82"/>
        <v/>
      </c>
      <c r="E543" s="18" t="str">
        <f t="shared" si="82"/>
        <v/>
      </c>
      <c r="F543" s="18" t="str">
        <f t="shared" si="82"/>
        <v/>
      </c>
      <c r="G543" s="18" t="str">
        <f t="shared" si="82"/>
        <v/>
      </c>
      <c r="H543" s="18" t="str">
        <f t="shared" si="82"/>
        <v/>
      </c>
      <c r="I543" s="18" t="str">
        <f t="shared" si="82"/>
        <v/>
      </c>
      <c r="J543" s="18" t="str">
        <f t="shared" si="82"/>
        <v/>
      </c>
      <c r="K543" s="18" t="str">
        <f t="shared" si="82"/>
        <v/>
      </c>
      <c r="L543" s="18" t="str">
        <f t="shared" si="82"/>
        <v/>
      </c>
      <c r="M543" s="18">
        <f t="shared" si="82"/>
        <v>263876.67</v>
      </c>
      <c r="N543" s="18">
        <f t="shared" si="82"/>
        <v>334845.88</v>
      </c>
      <c r="O543" s="18" t="str">
        <f t="shared" si="82"/>
        <v/>
      </c>
      <c r="P543" s="6"/>
      <c r="Q543" s="9" t="s">
        <v>19</v>
      </c>
    </row>
    <row r="544" spans="1:17" x14ac:dyDescent="0.3">
      <c r="B544" s="18">
        <f>SUM(B540:B543)</f>
        <v>0</v>
      </c>
      <c r="C544" s="18">
        <f t="shared" ref="C544:M544" si="83">SUM(C540:C543)</f>
        <v>0</v>
      </c>
      <c r="D544" s="18">
        <f t="shared" si="83"/>
        <v>0</v>
      </c>
      <c r="E544" s="18">
        <f t="shared" si="83"/>
        <v>0</v>
      </c>
      <c r="F544" s="18">
        <f t="shared" si="83"/>
        <v>0</v>
      </c>
      <c r="G544" s="18">
        <f t="shared" si="83"/>
        <v>0</v>
      </c>
      <c r="H544" s="18">
        <f t="shared" si="83"/>
        <v>0</v>
      </c>
      <c r="I544" s="18">
        <f t="shared" si="83"/>
        <v>0</v>
      </c>
      <c r="J544" s="18">
        <f t="shared" si="83"/>
        <v>0</v>
      </c>
      <c r="K544" s="18">
        <f t="shared" si="83"/>
        <v>0</v>
      </c>
      <c r="L544" s="18">
        <f t="shared" si="83"/>
        <v>0</v>
      </c>
      <c r="M544" s="18">
        <f t="shared" si="83"/>
        <v>263876.67</v>
      </c>
      <c r="N544" s="18">
        <f>IF(N541="",N540*4,IF(N542="",(N541+N540)*2,IF(N543="",((N542+N541+N540)/3)*4,SUM(N540:N543))))</f>
        <v>1302575.8799999999</v>
      </c>
      <c r="O544" s="18">
        <f>IF(O541="",O540*4,IF(O542="",(O541+O540)*2,IF(O543="",((O542+O541+O540)/3)*4,SUM(O540:O543))))</f>
        <v>1439576</v>
      </c>
      <c r="P544" s="6"/>
      <c r="Q544" s="9" t="s">
        <v>15</v>
      </c>
    </row>
    <row r="545" spans="1:17" x14ac:dyDescent="0.3">
      <c r="B545" s="10" t="e">
        <f t="shared" ref="B545:M545" si="84">+B544/B$537</f>
        <v>#DIV/0!</v>
      </c>
      <c r="C545" s="10" t="e">
        <f t="shared" si="84"/>
        <v>#DIV/0!</v>
      </c>
      <c r="D545" s="10" t="e">
        <f t="shared" si="84"/>
        <v>#DIV/0!</v>
      </c>
      <c r="E545" s="10" t="e">
        <f t="shared" si="84"/>
        <v>#DIV/0!</v>
      </c>
      <c r="F545" s="10" t="e">
        <f t="shared" si="84"/>
        <v>#DIV/0!</v>
      </c>
      <c r="G545" s="10" t="e">
        <f t="shared" si="84"/>
        <v>#DIV/0!</v>
      </c>
      <c r="H545" s="10" t="e">
        <f t="shared" si="84"/>
        <v>#DIV/0!</v>
      </c>
      <c r="I545" s="10" t="e">
        <f t="shared" si="84"/>
        <v>#DIV/0!</v>
      </c>
      <c r="J545" s="10" t="e">
        <f t="shared" si="84"/>
        <v>#DIV/0!</v>
      </c>
      <c r="K545" s="10" t="e">
        <f t="shared" si="84"/>
        <v>#DIV/0!</v>
      </c>
      <c r="L545" s="10" t="e">
        <f t="shared" si="84"/>
        <v>#DIV/0!</v>
      </c>
      <c r="M545" s="10">
        <f t="shared" si="84"/>
        <v>0.19941651117000475</v>
      </c>
      <c r="N545" s="10">
        <f>+N544/N$537</f>
        <v>0.20791569467418694</v>
      </c>
      <c r="O545" s="10">
        <f>+O544/O$537</f>
        <v>0.20760520319575437</v>
      </c>
      <c r="P545" s="6"/>
      <c r="Q545" s="11" t="s">
        <v>31</v>
      </c>
    </row>
    <row r="546" spans="1:17" x14ac:dyDescent="0.3">
      <c r="B546" s="200" t="s">
        <v>882</v>
      </c>
      <c r="C546" s="200"/>
      <c r="D546" s="200"/>
      <c r="E546" s="200"/>
      <c r="F546" s="200"/>
      <c r="G546" s="200"/>
      <c r="H546" s="200"/>
      <c r="I546" s="200"/>
      <c r="J546" s="200"/>
      <c r="K546" s="200"/>
      <c r="L546" s="200"/>
      <c r="M546" s="200"/>
      <c r="N546" s="200"/>
      <c r="O546" s="200"/>
      <c r="P546" s="6"/>
      <c r="Q546" s="3"/>
    </row>
    <row r="547" spans="1:17" x14ac:dyDescent="0.3">
      <c r="B547" s="16" t="str">
        <f t="shared" ref="B547:O550" si="85">IFERROR(VLOOKUP($B$546,$127:$213,MATCH($Q547&amp;"/"&amp;B$347,$125:$125,0),FALSE),"")</f>
        <v/>
      </c>
      <c r="C547" s="16" t="str">
        <f t="shared" si="85"/>
        <v/>
      </c>
      <c r="D547" s="16" t="str">
        <f t="shared" si="85"/>
        <v/>
      </c>
      <c r="E547" s="16" t="str">
        <f t="shared" si="85"/>
        <v/>
      </c>
      <c r="F547" s="16" t="str">
        <f t="shared" si="85"/>
        <v/>
      </c>
      <c r="G547" s="16" t="str">
        <f t="shared" si="85"/>
        <v/>
      </c>
      <c r="H547" s="16" t="str">
        <f t="shared" si="85"/>
        <v/>
      </c>
      <c r="I547" s="16" t="str">
        <f t="shared" si="85"/>
        <v/>
      </c>
      <c r="J547" s="16" t="str">
        <f t="shared" si="85"/>
        <v/>
      </c>
      <c r="K547" s="16" t="str">
        <f t="shared" si="85"/>
        <v/>
      </c>
      <c r="L547" s="16" t="str">
        <f t="shared" si="85"/>
        <v/>
      </c>
      <c r="M547" s="16" t="str">
        <f t="shared" si="85"/>
        <v/>
      </c>
      <c r="N547" s="16">
        <f t="shared" si="85"/>
        <v>1237342</v>
      </c>
      <c r="O547" s="16">
        <f t="shared" si="85"/>
        <v>1373656</v>
      </c>
      <c r="P547" s="6"/>
      <c r="Q547" s="9" t="s">
        <v>12</v>
      </c>
    </row>
    <row r="548" spans="1:17" x14ac:dyDescent="0.3">
      <c r="B548" s="7" t="str">
        <f t="shared" si="85"/>
        <v/>
      </c>
      <c r="C548" s="7" t="str">
        <f t="shared" si="85"/>
        <v/>
      </c>
      <c r="D548" s="7" t="str">
        <f t="shared" si="85"/>
        <v/>
      </c>
      <c r="E548" s="7" t="str">
        <f t="shared" si="85"/>
        <v/>
      </c>
      <c r="F548" s="7" t="str">
        <f t="shared" si="85"/>
        <v/>
      </c>
      <c r="G548" s="7" t="str">
        <f t="shared" si="85"/>
        <v/>
      </c>
      <c r="H548" s="7" t="str">
        <f t="shared" si="85"/>
        <v/>
      </c>
      <c r="I548" s="7" t="str">
        <f t="shared" si="85"/>
        <v/>
      </c>
      <c r="J548" s="7" t="str">
        <f t="shared" si="85"/>
        <v/>
      </c>
      <c r="K548" s="7" t="str">
        <f t="shared" si="85"/>
        <v/>
      </c>
      <c r="L548" s="7" t="str">
        <f t="shared" si="85"/>
        <v/>
      </c>
      <c r="M548" s="7" t="str">
        <f t="shared" si="85"/>
        <v/>
      </c>
      <c r="N548" s="7">
        <f t="shared" si="85"/>
        <v>1266553</v>
      </c>
      <c r="O548" s="7" t="str">
        <f t="shared" si="85"/>
        <v/>
      </c>
      <c r="P548" s="6"/>
      <c r="Q548" s="9" t="s">
        <v>13</v>
      </c>
    </row>
    <row r="549" spans="1:17" x14ac:dyDescent="0.3">
      <c r="B549" s="7" t="str">
        <f t="shared" si="85"/>
        <v/>
      </c>
      <c r="C549" s="7" t="str">
        <f t="shared" si="85"/>
        <v/>
      </c>
      <c r="D549" s="7" t="str">
        <f t="shared" si="85"/>
        <v/>
      </c>
      <c r="E549" s="7" t="str">
        <f t="shared" si="85"/>
        <v/>
      </c>
      <c r="F549" s="7" t="str">
        <f t="shared" si="85"/>
        <v/>
      </c>
      <c r="G549" s="7" t="str">
        <f t="shared" si="85"/>
        <v/>
      </c>
      <c r="H549" s="7" t="str">
        <f t="shared" si="85"/>
        <v/>
      </c>
      <c r="I549" s="7" t="str">
        <f t="shared" si="85"/>
        <v/>
      </c>
      <c r="J549" s="7" t="str">
        <f t="shared" si="85"/>
        <v/>
      </c>
      <c r="K549" s="7" t="str">
        <f t="shared" si="85"/>
        <v/>
      </c>
      <c r="L549" s="7" t="str">
        <f t="shared" si="85"/>
        <v/>
      </c>
      <c r="M549" s="7" t="str">
        <f t="shared" si="85"/>
        <v/>
      </c>
      <c r="N549" s="7">
        <f t="shared" si="85"/>
        <v>1339973</v>
      </c>
      <c r="O549" s="7" t="str">
        <f t="shared" si="85"/>
        <v/>
      </c>
      <c r="P549" s="6"/>
      <c r="Q549" s="9" t="s">
        <v>14</v>
      </c>
    </row>
    <row r="550" spans="1:17" x14ac:dyDescent="0.3">
      <c r="B550" s="7" t="str">
        <f t="shared" si="85"/>
        <v/>
      </c>
      <c r="C550" s="18" t="str">
        <f t="shared" si="85"/>
        <v/>
      </c>
      <c r="D550" s="18" t="str">
        <f t="shared" si="85"/>
        <v/>
      </c>
      <c r="E550" s="18" t="str">
        <f t="shared" si="85"/>
        <v/>
      </c>
      <c r="F550" s="18" t="str">
        <f t="shared" si="85"/>
        <v/>
      </c>
      <c r="G550" s="18" t="str">
        <f t="shared" si="85"/>
        <v/>
      </c>
      <c r="H550" s="18" t="str">
        <f t="shared" si="85"/>
        <v/>
      </c>
      <c r="I550" s="18" t="str">
        <f t="shared" si="85"/>
        <v/>
      </c>
      <c r="J550" s="18" t="str">
        <f t="shared" si="85"/>
        <v/>
      </c>
      <c r="K550" s="18" t="str">
        <f t="shared" si="85"/>
        <v/>
      </c>
      <c r="L550" s="18" t="str">
        <f t="shared" si="85"/>
        <v/>
      </c>
      <c r="M550" s="18">
        <f t="shared" si="85"/>
        <v>1059367.1599999999</v>
      </c>
      <c r="N550" s="18">
        <f t="shared" si="85"/>
        <v>1370055.81</v>
      </c>
      <c r="O550" s="18" t="str">
        <f t="shared" si="85"/>
        <v/>
      </c>
      <c r="P550" s="6"/>
      <c r="Q550" s="9" t="s">
        <v>19</v>
      </c>
    </row>
    <row r="551" spans="1:17" x14ac:dyDescent="0.3">
      <c r="B551" s="26">
        <f>SUM(B547:B550)</f>
        <v>0</v>
      </c>
      <c r="C551" s="18">
        <f t="shared" ref="C551:M551" si="86">SUM(C547:C550)</f>
        <v>0</v>
      </c>
      <c r="D551" s="18">
        <f t="shared" si="86"/>
        <v>0</v>
      </c>
      <c r="E551" s="18">
        <f t="shared" si="86"/>
        <v>0</v>
      </c>
      <c r="F551" s="18">
        <f t="shared" si="86"/>
        <v>0</v>
      </c>
      <c r="G551" s="18">
        <f t="shared" si="86"/>
        <v>0</v>
      </c>
      <c r="H551" s="18">
        <f t="shared" si="86"/>
        <v>0</v>
      </c>
      <c r="I551" s="18">
        <f t="shared" si="86"/>
        <v>0</v>
      </c>
      <c r="J551" s="18">
        <f t="shared" si="86"/>
        <v>0</v>
      </c>
      <c r="K551" s="18">
        <f t="shared" si="86"/>
        <v>0</v>
      </c>
      <c r="L551" s="18">
        <f t="shared" si="86"/>
        <v>0</v>
      </c>
      <c r="M551" s="18">
        <f t="shared" si="86"/>
        <v>1059367.1599999999</v>
      </c>
      <c r="N551" s="18">
        <f>IF(N548="",N547*4,IF(N549="",(N548+N547)*2,IF(N550="",((N549+N548+N547)/3)*4,SUM(N547:N550))))</f>
        <v>5213923.8100000005</v>
      </c>
      <c r="O551" s="18">
        <f>IF(O548="",O547*4,IF(O549="",(O548+O547)*2,IF(O550="",((O549+O548+O547)/3)*4,SUM(O547:O550))))</f>
        <v>5494624</v>
      </c>
      <c r="P551" s="6"/>
      <c r="Q551" s="9" t="s">
        <v>15</v>
      </c>
    </row>
    <row r="552" spans="1:17" x14ac:dyDescent="0.3">
      <c r="B552" s="10" t="e">
        <f t="shared" ref="B552:O552" si="87">+B551/(B$446+B$454)</f>
        <v>#DIV/0!</v>
      </c>
      <c r="C552" s="10" t="e">
        <f t="shared" si="87"/>
        <v>#DIV/0!</v>
      </c>
      <c r="D552" s="10" t="e">
        <f t="shared" si="87"/>
        <v>#DIV/0!</v>
      </c>
      <c r="E552" s="10" t="e">
        <f t="shared" si="87"/>
        <v>#DIV/0!</v>
      </c>
      <c r="F552" s="10" t="e">
        <f t="shared" si="87"/>
        <v>#DIV/0!</v>
      </c>
      <c r="G552" s="10" t="e">
        <f t="shared" si="87"/>
        <v>#DIV/0!</v>
      </c>
      <c r="H552" s="10" t="e">
        <f t="shared" si="87"/>
        <v>#DIV/0!</v>
      </c>
      <c r="I552" s="10" t="e">
        <f t="shared" si="87"/>
        <v>#DIV/0!</v>
      </c>
      <c r="J552" s="10" t="e">
        <f t="shared" si="87"/>
        <v>#DIV/0!</v>
      </c>
      <c r="K552" s="10" t="e">
        <f t="shared" si="87"/>
        <v>#DIV/0!</v>
      </c>
      <c r="L552" s="10" t="e">
        <f t="shared" si="87"/>
        <v>#DIV/0!</v>
      </c>
      <c r="M552" s="10">
        <f t="shared" si="87"/>
        <v>0.3362294491746915</v>
      </c>
      <c r="N552" s="10">
        <f t="shared" si="87"/>
        <v>0.35497999718058432</v>
      </c>
      <c r="O552" s="10">
        <f t="shared" si="87"/>
        <v>0.35694071455391374</v>
      </c>
      <c r="P552" s="6"/>
      <c r="Q552" s="11" t="s">
        <v>32</v>
      </c>
    </row>
    <row r="553" spans="1:17" s="87" customFormat="1" x14ac:dyDescent="0.3">
      <c r="A553" s="86"/>
      <c r="B553" s="19"/>
      <c r="C553" s="12" t="e">
        <f t="shared" ref="C553:M553" si="88">C551/B551-1</f>
        <v>#DIV/0!</v>
      </c>
      <c r="D553" s="12" t="e">
        <f t="shared" si="88"/>
        <v>#DIV/0!</v>
      </c>
      <c r="E553" s="12" t="e">
        <f t="shared" si="88"/>
        <v>#DIV/0!</v>
      </c>
      <c r="F553" s="12" t="e">
        <f t="shared" si="88"/>
        <v>#DIV/0!</v>
      </c>
      <c r="G553" s="12" t="e">
        <f t="shared" si="88"/>
        <v>#DIV/0!</v>
      </c>
      <c r="H553" s="12" t="e">
        <f t="shared" si="88"/>
        <v>#DIV/0!</v>
      </c>
      <c r="I553" s="12" t="e">
        <f t="shared" si="88"/>
        <v>#DIV/0!</v>
      </c>
      <c r="J553" s="12" t="e">
        <f t="shared" si="88"/>
        <v>#DIV/0!</v>
      </c>
      <c r="K553" s="12" t="e">
        <f t="shared" si="88"/>
        <v>#DIV/0!</v>
      </c>
      <c r="L553" s="12" t="e">
        <f t="shared" si="88"/>
        <v>#DIV/0!</v>
      </c>
      <c r="M553" s="12" t="e">
        <f t="shared" si="88"/>
        <v>#DIV/0!</v>
      </c>
      <c r="N553" s="12">
        <f>N551/M551-1</f>
        <v>3.9217344154787668</v>
      </c>
      <c r="O553" s="12">
        <f>O551/N551-1</f>
        <v>5.3836649753422394E-2</v>
      </c>
      <c r="P553" s="17"/>
      <c r="Q553" s="14" t="s">
        <v>20</v>
      </c>
    </row>
    <row r="554" spans="1:17" x14ac:dyDescent="0.3">
      <c r="B554" s="184" t="s">
        <v>9</v>
      </c>
      <c r="C554" s="184"/>
      <c r="D554" s="184"/>
      <c r="E554" s="184"/>
      <c r="F554" s="184"/>
      <c r="G554" s="184"/>
      <c r="H554" s="184"/>
      <c r="I554" s="184"/>
      <c r="J554" s="184"/>
      <c r="K554" s="184"/>
      <c r="L554" s="184"/>
      <c r="M554" s="184"/>
      <c r="N554" s="184"/>
      <c r="O554" s="184"/>
    </row>
    <row r="555" spans="1:17" x14ac:dyDescent="0.3">
      <c r="B555" s="185" t="s">
        <v>883</v>
      </c>
      <c r="C555" s="185"/>
      <c r="D555" s="185"/>
      <c r="E555" s="185"/>
      <c r="F555" s="185"/>
      <c r="G555" s="185"/>
      <c r="H555" s="185"/>
      <c r="I555" s="185"/>
      <c r="J555" s="185"/>
      <c r="K555" s="185"/>
      <c r="L555" s="185"/>
      <c r="M555" s="185"/>
      <c r="N555" s="185"/>
      <c r="O555" s="185"/>
    </row>
    <row r="556" spans="1:17" x14ac:dyDescent="0.3">
      <c r="B556" s="7" t="str">
        <f t="shared" ref="B556:O559" si="89">IFERROR(VLOOKUP($B$555,$218:$342,MATCH($Q556&amp;"/"&amp;B$347,$216:$216,0),FALSE),"")</f>
        <v/>
      </c>
      <c r="C556" s="7" t="str">
        <f t="shared" si="89"/>
        <v/>
      </c>
      <c r="D556" s="7" t="str">
        <f t="shared" si="89"/>
        <v/>
      </c>
      <c r="E556" s="7" t="str">
        <f t="shared" si="89"/>
        <v/>
      </c>
      <c r="F556" s="7" t="str">
        <f t="shared" si="89"/>
        <v/>
      </c>
      <c r="G556" s="7" t="str">
        <f t="shared" si="89"/>
        <v/>
      </c>
      <c r="H556" s="7" t="str">
        <f t="shared" si="89"/>
        <v/>
      </c>
      <c r="I556" s="7" t="str">
        <f t="shared" si="89"/>
        <v/>
      </c>
      <c r="J556" s="7" t="str">
        <f t="shared" si="89"/>
        <v/>
      </c>
      <c r="K556" s="7" t="str">
        <f t="shared" si="89"/>
        <v/>
      </c>
      <c r="L556" s="7" t="str">
        <f t="shared" si="89"/>
        <v/>
      </c>
      <c r="M556" s="7" t="str">
        <f t="shared" si="89"/>
        <v/>
      </c>
      <c r="N556" s="8">
        <f t="shared" si="89"/>
        <v>267644</v>
      </c>
      <c r="O556" s="8">
        <f t="shared" si="89"/>
        <v>300420</v>
      </c>
      <c r="P556" s="6"/>
      <c r="Q556" s="9" t="s">
        <v>12</v>
      </c>
    </row>
    <row r="557" spans="1:17" x14ac:dyDescent="0.3">
      <c r="B557" s="7" t="str">
        <f t="shared" si="89"/>
        <v/>
      </c>
      <c r="C557" s="7" t="str">
        <f t="shared" si="89"/>
        <v/>
      </c>
      <c r="D557" s="7" t="str">
        <f t="shared" si="89"/>
        <v/>
      </c>
      <c r="E557" s="7" t="str">
        <f t="shared" si="89"/>
        <v/>
      </c>
      <c r="F557" s="7" t="str">
        <f t="shared" si="89"/>
        <v/>
      </c>
      <c r="G557" s="7" t="str">
        <f t="shared" si="89"/>
        <v/>
      </c>
      <c r="H557" s="7" t="str">
        <f t="shared" si="89"/>
        <v/>
      </c>
      <c r="I557" s="7" t="str">
        <f t="shared" si="89"/>
        <v/>
      </c>
      <c r="J557" s="7" t="str">
        <f t="shared" si="89"/>
        <v/>
      </c>
      <c r="K557" s="7" t="str">
        <f t="shared" si="89"/>
        <v/>
      </c>
      <c r="L557" s="7" t="str">
        <f t="shared" si="89"/>
        <v/>
      </c>
      <c r="M557" s="7" t="str">
        <f t="shared" si="89"/>
        <v/>
      </c>
      <c r="N557" s="8">
        <f t="shared" si="89"/>
        <v>574773</v>
      </c>
      <c r="O557" s="8" t="str">
        <f t="shared" si="89"/>
        <v/>
      </c>
      <c r="P557" s="6"/>
      <c r="Q557" s="9" t="s">
        <v>13</v>
      </c>
    </row>
    <row r="558" spans="1:17" x14ac:dyDescent="0.3">
      <c r="B558" s="7" t="str">
        <f t="shared" si="89"/>
        <v/>
      </c>
      <c r="C558" s="7" t="str">
        <f t="shared" si="89"/>
        <v/>
      </c>
      <c r="D558" s="7" t="str">
        <f t="shared" si="89"/>
        <v/>
      </c>
      <c r="E558" s="7" t="str">
        <f t="shared" si="89"/>
        <v/>
      </c>
      <c r="F558" s="7" t="str">
        <f t="shared" si="89"/>
        <v/>
      </c>
      <c r="G558" s="7" t="str">
        <f t="shared" si="89"/>
        <v/>
      </c>
      <c r="H558" s="7" t="str">
        <f t="shared" si="89"/>
        <v/>
      </c>
      <c r="I558" s="7" t="str">
        <f t="shared" si="89"/>
        <v/>
      </c>
      <c r="J558" s="7" t="str">
        <f t="shared" si="89"/>
        <v/>
      </c>
      <c r="K558" s="7" t="str">
        <f t="shared" si="89"/>
        <v/>
      </c>
      <c r="L558" s="7" t="str">
        <f t="shared" si="89"/>
        <v/>
      </c>
      <c r="M558" s="7" t="str">
        <f t="shared" si="89"/>
        <v/>
      </c>
      <c r="N558" s="8">
        <f t="shared" si="89"/>
        <v>868427</v>
      </c>
      <c r="O558" s="8" t="str">
        <f t="shared" si="89"/>
        <v/>
      </c>
      <c r="P558" s="6"/>
      <c r="Q558" s="9" t="s">
        <v>14</v>
      </c>
    </row>
    <row r="559" spans="1:17" x14ac:dyDescent="0.3">
      <c r="B559" s="7" t="str">
        <f t="shared" si="89"/>
        <v/>
      </c>
      <c r="C559" s="7" t="str">
        <f t="shared" si="89"/>
        <v/>
      </c>
      <c r="D559" s="7" t="str">
        <f t="shared" si="89"/>
        <v/>
      </c>
      <c r="E559" s="7" t="str">
        <f t="shared" si="89"/>
        <v/>
      </c>
      <c r="F559" s="7" t="str">
        <f t="shared" si="89"/>
        <v/>
      </c>
      <c r="G559" s="7" t="str">
        <f t="shared" si="89"/>
        <v/>
      </c>
      <c r="H559" s="7" t="str">
        <f t="shared" si="89"/>
        <v/>
      </c>
      <c r="I559" s="7" t="str">
        <f t="shared" si="89"/>
        <v/>
      </c>
      <c r="J559" s="7" t="str">
        <f t="shared" si="89"/>
        <v/>
      </c>
      <c r="K559" s="7" t="str">
        <f t="shared" si="89"/>
        <v/>
      </c>
      <c r="L559" s="7" t="str">
        <f t="shared" si="89"/>
        <v/>
      </c>
      <c r="M559" s="7">
        <f t="shared" si="89"/>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x14ac:dyDescent="0.3">
      <c r="B560" s="12" t="e">
        <f t="shared" ref="B560:O560" si="90">B559/(B$446+B454)</f>
        <v>#VALUE!</v>
      </c>
      <c r="C560" s="12" t="e">
        <f t="shared" si="90"/>
        <v>#VALUE!</v>
      </c>
      <c r="D560" s="12" t="e">
        <f t="shared" si="90"/>
        <v>#VALUE!</v>
      </c>
      <c r="E560" s="12" t="e">
        <f t="shared" si="90"/>
        <v>#VALUE!</v>
      </c>
      <c r="F560" s="12" t="e">
        <f t="shared" si="90"/>
        <v>#VALUE!</v>
      </c>
      <c r="G560" s="12" t="e">
        <f t="shared" si="90"/>
        <v>#VALUE!</v>
      </c>
      <c r="H560" s="12" t="e">
        <f t="shared" si="90"/>
        <v>#VALUE!</v>
      </c>
      <c r="I560" s="12" t="e">
        <f t="shared" si="90"/>
        <v>#VALUE!</v>
      </c>
      <c r="J560" s="12" t="e">
        <f t="shared" si="90"/>
        <v>#VALUE!</v>
      </c>
      <c r="K560" s="12" t="e">
        <f t="shared" si="90"/>
        <v>#VALUE!</v>
      </c>
      <c r="L560" s="12" t="e">
        <f t="shared" si="90"/>
        <v>#VALUE!</v>
      </c>
      <c r="M560" s="12">
        <f t="shared" si="90"/>
        <v>8.7515710303381511E-2</v>
      </c>
      <c r="N560" s="12">
        <f t="shared" si="90"/>
        <v>7.9611341304962974E-2</v>
      </c>
      <c r="O560" s="12">
        <f t="shared" si="90"/>
        <v>7.8063306582060413E-2</v>
      </c>
      <c r="P560" s="6"/>
      <c r="Q560" s="11" t="s">
        <v>2409</v>
      </c>
    </row>
    <row r="561" spans="2:17" x14ac:dyDescent="0.3">
      <c r="B561" s="184" t="s">
        <v>885</v>
      </c>
      <c r="C561" s="184"/>
      <c r="D561" s="184"/>
      <c r="E561" s="184"/>
      <c r="F561" s="184"/>
      <c r="G561" s="184"/>
      <c r="H561" s="184"/>
      <c r="I561" s="184"/>
      <c r="J561" s="184"/>
      <c r="K561" s="184"/>
      <c r="L561" s="184"/>
      <c r="M561" s="184"/>
      <c r="N561" s="184"/>
      <c r="O561" s="184"/>
    </row>
    <row r="562" spans="2:17" x14ac:dyDescent="0.3">
      <c r="B562" s="7" t="str">
        <f t="shared" ref="B562:O565" si="91">IFERROR(VLOOKUP($B$561,$218:$342,MATCH($Q562&amp;"/"&amp;B$347,$216:$216,0),FALSE),"")</f>
        <v/>
      </c>
      <c r="C562" s="7" t="str">
        <f t="shared" si="91"/>
        <v/>
      </c>
      <c r="D562" s="7" t="str">
        <f t="shared" si="91"/>
        <v/>
      </c>
      <c r="E562" s="7" t="str">
        <f t="shared" si="91"/>
        <v/>
      </c>
      <c r="F562" s="7" t="str">
        <f t="shared" si="91"/>
        <v/>
      </c>
      <c r="G562" s="7" t="str">
        <f t="shared" si="91"/>
        <v/>
      </c>
      <c r="H562" s="7" t="str">
        <f t="shared" si="91"/>
        <v/>
      </c>
      <c r="I562" s="7" t="str">
        <f t="shared" si="91"/>
        <v/>
      </c>
      <c r="J562" s="7" t="str">
        <f t="shared" si="91"/>
        <v/>
      </c>
      <c r="K562" s="7" t="str">
        <f t="shared" si="91"/>
        <v/>
      </c>
      <c r="L562" s="7" t="str">
        <f t="shared" si="91"/>
        <v/>
      </c>
      <c r="M562" s="7" t="str">
        <f t="shared" si="91"/>
        <v/>
      </c>
      <c r="N562" s="8">
        <f t="shared" si="91"/>
        <v>-433087</v>
      </c>
      <c r="O562" s="8">
        <f t="shared" si="91"/>
        <v>-638033</v>
      </c>
      <c r="P562" s="6"/>
      <c r="Q562" s="9" t="s">
        <v>12</v>
      </c>
    </row>
    <row r="563" spans="2:17" x14ac:dyDescent="0.3">
      <c r="B563" s="7" t="str">
        <f t="shared" si="91"/>
        <v/>
      </c>
      <c r="C563" s="7" t="str">
        <f t="shared" si="91"/>
        <v/>
      </c>
      <c r="D563" s="7" t="str">
        <f t="shared" si="91"/>
        <v/>
      </c>
      <c r="E563" s="7" t="str">
        <f t="shared" si="91"/>
        <v/>
      </c>
      <c r="F563" s="7" t="str">
        <f t="shared" si="91"/>
        <v/>
      </c>
      <c r="G563" s="7" t="str">
        <f t="shared" si="91"/>
        <v/>
      </c>
      <c r="H563" s="7" t="str">
        <f t="shared" si="91"/>
        <v/>
      </c>
      <c r="I563" s="7" t="str">
        <f t="shared" si="91"/>
        <v/>
      </c>
      <c r="J563" s="7" t="str">
        <f t="shared" si="91"/>
        <v/>
      </c>
      <c r="K563" s="7" t="str">
        <f t="shared" si="91"/>
        <v/>
      </c>
      <c r="L563" s="7" t="str">
        <f t="shared" si="91"/>
        <v/>
      </c>
      <c r="M563" s="7" t="str">
        <f t="shared" si="91"/>
        <v/>
      </c>
      <c r="N563" s="8">
        <f t="shared" si="91"/>
        <v>680362</v>
      </c>
      <c r="O563" s="8" t="str">
        <f t="shared" si="91"/>
        <v/>
      </c>
      <c r="P563" s="6"/>
      <c r="Q563" s="9" t="s">
        <v>13</v>
      </c>
    </row>
    <row r="564" spans="2:17" x14ac:dyDescent="0.3">
      <c r="B564" s="7" t="str">
        <f t="shared" si="91"/>
        <v/>
      </c>
      <c r="C564" s="7" t="str">
        <f t="shared" si="91"/>
        <v/>
      </c>
      <c r="D564" s="7" t="str">
        <f t="shared" si="91"/>
        <v/>
      </c>
      <c r="E564" s="7" t="str">
        <f t="shared" si="91"/>
        <v/>
      </c>
      <c r="F564" s="7" t="str">
        <f t="shared" si="91"/>
        <v/>
      </c>
      <c r="G564" s="7" t="str">
        <f t="shared" si="91"/>
        <v/>
      </c>
      <c r="H564" s="7" t="str">
        <f t="shared" si="91"/>
        <v/>
      </c>
      <c r="I564" s="7" t="str">
        <f t="shared" si="91"/>
        <v/>
      </c>
      <c r="J564" s="7" t="str">
        <f t="shared" si="91"/>
        <v/>
      </c>
      <c r="K564" s="7" t="str">
        <f t="shared" si="91"/>
        <v/>
      </c>
      <c r="L564" s="7" t="str">
        <f t="shared" si="91"/>
        <v/>
      </c>
      <c r="M564" s="7" t="str">
        <f t="shared" si="91"/>
        <v/>
      </c>
      <c r="N564" s="8">
        <f t="shared" si="91"/>
        <v>-1198056</v>
      </c>
      <c r="O564" s="8" t="str">
        <f t="shared" si="91"/>
        <v/>
      </c>
      <c r="P564" s="6"/>
      <c r="Q564" s="9" t="s">
        <v>14</v>
      </c>
    </row>
    <row r="565" spans="2:17" x14ac:dyDescent="0.3">
      <c r="B565" s="7" t="str">
        <f t="shared" si="91"/>
        <v/>
      </c>
      <c r="C565" s="7" t="str">
        <f t="shared" si="91"/>
        <v/>
      </c>
      <c r="D565" s="7" t="str">
        <f t="shared" si="91"/>
        <v/>
      </c>
      <c r="E565" s="7" t="str">
        <f t="shared" si="91"/>
        <v/>
      </c>
      <c r="F565" s="7" t="str">
        <f t="shared" si="91"/>
        <v/>
      </c>
      <c r="G565" s="7" t="str">
        <f t="shared" si="91"/>
        <v/>
      </c>
      <c r="H565" s="7" t="str">
        <f t="shared" si="91"/>
        <v/>
      </c>
      <c r="I565" s="7" t="str">
        <f t="shared" si="91"/>
        <v/>
      </c>
      <c r="J565" s="7" t="str">
        <f t="shared" si="91"/>
        <v/>
      </c>
      <c r="K565" s="7" t="str">
        <f t="shared" si="91"/>
        <v/>
      </c>
      <c r="L565" s="7" t="str">
        <f t="shared" si="91"/>
        <v/>
      </c>
      <c r="M565" s="7">
        <f t="shared" si="91"/>
        <v>-5991775.4699999997</v>
      </c>
      <c r="N565" s="8">
        <f t="shared" si="91"/>
        <v>-2387585.0299999998</v>
      </c>
      <c r="O565" s="8" t="str">
        <f t="shared" si="91"/>
        <v/>
      </c>
      <c r="P565" s="6"/>
      <c r="Q565" s="9" t="s">
        <v>15</v>
      </c>
    </row>
    <row r="566" spans="2:17" x14ac:dyDescent="0.3">
      <c r="B566" s="157" t="e">
        <f t="shared" ref="B566:M566" si="92">B565/B$551</f>
        <v>#VALUE!</v>
      </c>
      <c r="C566" s="157" t="e">
        <f t="shared" si="92"/>
        <v>#VALUE!</v>
      </c>
      <c r="D566" s="157" t="e">
        <f t="shared" si="92"/>
        <v>#VALUE!</v>
      </c>
      <c r="E566" s="157" t="e">
        <f t="shared" si="92"/>
        <v>#VALUE!</v>
      </c>
      <c r="F566" s="157" t="e">
        <f t="shared" si="92"/>
        <v>#VALUE!</v>
      </c>
      <c r="G566" s="157" t="e">
        <f t="shared" si="92"/>
        <v>#VALUE!</v>
      </c>
      <c r="H566" s="157" t="e">
        <f t="shared" si="92"/>
        <v>#VALUE!</v>
      </c>
      <c r="I566" s="157" t="e">
        <f t="shared" si="92"/>
        <v>#VALUE!</v>
      </c>
      <c r="J566" s="157" t="e">
        <f t="shared" si="92"/>
        <v>#VALUE!</v>
      </c>
      <c r="K566" s="157" t="e">
        <f t="shared" si="92"/>
        <v>#VALUE!</v>
      </c>
      <c r="L566" s="157" t="e">
        <f t="shared" si="92"/>
        <v>#VALUE!</v>
      </c>
      <c r="M566" s="157">
        <f t="shared" si="92"/>
        <v>-5.6559951037183369</v>
      </c>
      <c r="N566" s="157">
        <f>IFERROR(N565/N$551,IFERROR(N564/N$551,IFERROR(N563/N$551,N562/N$551)))</f>
        <v>-0.45792480231888921</v>
      </c>
      <c r="O566" s="157">
        <f>IFERROR(O565/O$551,IFERROR(O564/O$551,IFERROR(O563/O$551,O562/O$551)))</f>
        <v>-0.1161195015345909</v>
      </c>
      <c r="P566" s="6"/>
      <c r="Q566" s="11" t="s">
        <v>33</v>
      </c>
    </row>
    <row r="567" spans="2:17" x14ac:dyDescent="0.3">
      <c r="B567" s="200" t="s">
        <v>34</v>
      </c>
      <c r="C567" s="200"/>
      <c r="D567" s="200"/>
      <c r="E567" s="200"/>
      <c r="F567" s="200"/>
      <c r="G567" s="200"/>
      <c r="H567" s="200"/>
      <c r="I567" s="200"/>
      <c r="J567" s="200"/>
      <c r="K567" s="200"/>
      <c r="L567" s="200"/>
      <c r="M567" s="200"/>
      <c r="N567" s="200"/>
      <c r="O567" s="200"/>
    </row>
    <row r="568" spans="2:17" x14ac:dyDescent="0.3">
      <c r="B568" s="7" t="str">
        <f t="shared" ref="B568:O568" si="93">IFERROR(B562+B574,"")</f>
        <v/>
      </c>
      <c r="C568" s="7" t="str">
        <f t="shared" si="93"/>
        <v/>
      </c>
      <c r="D568" s="7" t="str">
        <f t="shared" si="93"/>
        <v/>
      </c>
      <c r="E568" s="7" t="str">
        <f t="shared" si="93"/>
        <v/>
      </c>
      <c r="F568" s="7" t="str">
        <f t="shared" si="93"/>
        <v/>
      </c>
      <c r="G568" s="7" t="str">
        <f t="shared" si="93"/>
        <v/>
      </c>
      <c r="H568" s="7" t="str">
        <f t="shared" si="93"/>
        <v/>
      </c>
      <c r="I568" s="7" t="str">
        <f t="shared" si="93"/>
        <v/>
      </c>
      <c r="J568" s="7" t="str">
        <f t="shared" si="93"/>
        <v/>
      </c>
      <c r="K568" s="7" t="str">
        <f t="shared" si="93"/>
        <v/>
      </c>
      <c r="L568" s="7" t="str">
        <f t="shared" si="93"/>
        <v/>
      </c>
      <c r="M568" s="7" t="str">
        <f t="shared" si="93"/>
        <v/>
      </c>
      <c r="N568" s="8">
        <f t="shared" si="93"/>
        <v>-590756</v>
      </c>
      <c r="O568" s="8">
        <f t="shared" si="93"/>
        <v>-776483</v>
      </c>
      <c r="P568" s="6"/>
      <c r="Q568" s="9" t="s">
        <v>12</v>
      </c>
    </row>
    <row r="569" spans="2:17" x14ac:dyDescent="0.3">
      <c r="B569" s="7" t="str">
        <f t="shared" ref="B569:N571" si="94">IFERROR(B563+B575,"")</f>
        <v/>
      </c>
      <c r="C569" s="7" t="str">
        <f t="shared" si="94"/>
        <v/>
      </c>
      <c r="D569" s="7" t="str">
        <f t="shared" si="94"/>
        <v/>
      </c>
      <c r="E569" s="7" t="str">
        <f t="shared" si="94"/>
        <v/>
      </c>
      <c r="F569" s="7" t="str">
        <f t="shared" si="94"/>
        <v/>
      </c>
      <c r="G569" s="7" t="str">
        <f t="shared" si="94"/>
        <v/>
      </c>
      <c r="H569" s="7" t="str">
        <f t="shared" si="94"/>
        <v/>
      </c>
      <c r="I569" s="7" t="str">
        <f t="shared" si="94"/>
        <v/>
      </c>
      <c r="J569" s="7" t="str">
        <f t="shared" si="94"/>
        <v/>
      </c>
      <c r="K569" s="7" t="str">
        <f t="shared" si="94"/>
        <v/>
      </c>
      <c r="L569" s="7" t="str">
        <f t="shared" si="94"/>
        <v/>
      </c>
      <c r="M569" s="7" t="str">
        <f t="shared" si="94"/>
        <v/>
      </c>
      <c r="N569" s="8">
        <f t="shared" si="94"/>
        <v>326753</v>
      </c>
      <c r="O569" s="8" t="str">
        <f>IFERROR(O563+O575,"")</f>
        <v/>
      </c>
      <c r="P569" s="6"/>
      <c r="Q569" s="9" t="s">
        <v>13</v>
      </c>
    </row>
    <row r="570" spans="2:17" x14ac:dyDescent="0.3">
      <c r="B570" s="7" t="str">
        <f t="shared" si="94"/>
        <v/>
      </c>
      <c r="C570" s="7" t="str">
        <f t="shared" si="94"/>
        <v/>
      </c>
      <c r="D570" s="7" t="str">
        <f t="shared" si="94"/>
        <v/>
      </c>
      <c r="E570" s="7" t="str">
        <f t="shared" si="94"/>
        <v/>
      </c>
      <c r="F570" s="7" t="str">
        <f t="shared" si="94"/>
        <v/>
      </c>
      <c r="G570" s="7" t="str">
        <f t="shared" si="94"/>
        <v/>
      </c>
      <c r="H570" s="7" t="str">
        <f t="shared" si="94"/>
        <v/>
      </c>
      <c r="I570" s="7" t="str">
        <f t="shared" si="94"/>
        <v/>
      </c>
      <c r="J570" s="7" t="str">
        <f t="shared" si="94"/>
        <v/>
      </c>
      <c r="K570" s="7" t="str">
        <f t="shared" si="94"/>
        <v/>
      </c>
      <c r="L570" s="7" t="str">
        <f t="shared" si="94"/>
        <v/>
      </c>
      <c r="M570" s="7" t="str">
        <f t="shared" si="94"/>
        <v/>
      </c>
      <c r="N570" s="8">
        <f t="shared" si="94"/>
        <v>-1724579</v>
      </c>
      <c r="O570" s="8" t="str">
        <f>IFERROR(O564+O576,"")</f>
        <v/>
      </c>
      <c r="P570" s="6"/>
      <c r="Q570" s="9" t="s">
        <v>14</v>
      </c>
    </row>
    <row r="571" spans="2:17" x14ac:dyDescent="0.3">
      <c r="B571" s="7" t="str">
        <f t="shared" si="94"/>
        <v/>
      </c>
      <c r="C571" s="7" t="str">
        <f t="shared" si="94"/>
        <v/>
      </c>
      <c r="D571" s="7" t="str">
        <f t="shared" si="94"/>
        <v/>
      </c>
      <c r="E571" s="7" t="str">
        <f t="shared" si="94"/>
        <v/>
      </c>
      <c r="F571" s="7" t="str">
        <f t="shared" si="94"/>
        <v/>
      </c>
      <c r="G571" s="7" t="str">
        <f t="shared" si="94"/>
        <v/>
      </c>
      <c r="H571" s="7" t="str">
        <f t="shared" si="94"/>
        <v/>
      </c>
      <c r="I571" s="7" t="str">
        <f t="shared" si="94"/>
        <v/>
      </c>
      <c r="J571" s="7" t="str">
        <f t="shared" si="94"/>
        <v/>
      </c>
      <c r="K571" s="7" t="str">
        <f t="shared" si="94"/>
        <v/>
      </c>
      <c r="L571" s="7" t="str">
        <f t="shared" si="94"/>
        <v/>
      </c>
      <c r="M571" s="7">
        <f t="shared" si="94"/>
        <v>-6784812.29</v>
      </c>
      <c r="N571" s="7">
        <f t="shared" si="94"/>
        <v>-3026556.2199999997</v>
      </c>
      <c r="O571" s="7" t="str">
        <f>IFERROR(O565+O577,"")</f>
        <v/>
      </c>
      <c r="P571" s="6"/>
      <c r="Q571" s="9" t="s">
        <v>15</v>
      </c>
    </row>
    <row r="572" spans="2:17" x14ac:dyDescent="0.3">
      <c r="B572" s="208" t="s">
        <v>10</v>
      </c>
      <c r="C572" s="208"/>
      <c r="D572" s="208"/>
      <c r="E572" s="208"/>
      <c r="F572" s="208"/>
      <c r="G572" s="208"/>
      <c r="H572" s="208"/>
      <c r="I572" s="208"/>
      <c r="J572" s="208"/>
      <c r="K572" s="208"/>
      <c r="L572" s="208"/>
      <c r="M572" s="208"/>
      <c r="N572" s="208"/>
      <c r="O572" s="208"/>
      <c r="P572" s="6"/>
      <c r="Q572" s="9"/>
    </row>
    <row r="573" spans="2:17" x14ac:dyDescent="0.3">
      <c r="B573" s="202" t="s">
        <v>886</v>
      </c>
      <c r="C573" s="202"/>
      <c r="D573" s="202"/>
      <c r="E573" s="202"/>
      <c r="F573" s="202"/>
      <c r="G573" s="202"/>
      <c r="H573" s="202"/>
      <c r="I573" s="202"/>
      <c r="J573" s="202"/>
      <c r="K573" s="202"/>
      <c r="L573" s="202"/>
      <c r="M573" s="202"/>
      <c r="N573" s="202"/>
      <c r="O573" s="202"/>
    </row>
    <row r="574" spans="2:17" x14ac:dyDescent="0.3">
      <c r="B574" s="7" t="str">
        <f t="shared" ref="B574:O577" si="95">IFERROR(VLOOKUP($B$573,$218:$342,MATCH($Q574&amp;"/"&amp;B$347,$216:$216,0),FALSE),"")</f>
        <v/>
      </c>
      <c r="C574" s="7" t="str">
        <f t="shared" si="95"/>
        <v/>
      </c>
      <c r="D574" s="7" t="str">
        <f t="shared" si="95"/>
        <v/>
      </c>
      <c r="E574" s="7" t="str">
        <f t="shared" si="95"/>
        <v/>
      </c>
      <c r="F574" s="7" t="str">
        <f t="shared" si="95"/>
        <v/>
      </c>
      <c r="G574" s="7" t="str">
        <f t="shared" si="95"/>
        <v/>
      </c>
      <c r="H574" s="7" t="str">
        <f t="shared" si="95"/>
        <v/>
      </c>
      <c r="I574" s="7" t="str">
        <f t="shared" si="95"/>
        <v/>
      </c>
      <c r="J574" s="7" t="str">
        <f t="shared" si="95"/>
        <v/>
      </c>
      <c r="K574" s="7" t="str">
        <f t="shared" si="95"/>
        <v/>
      </c>
      <c r="L574" s="7" t="str">
        <f t="shared" si="95"/>
        <v/>
      </c>
      <c r="M574" s="7" t="str">
        <f t="shared" si="95"/>
        <v/>
      </c>
      <c r="N574" s="8">
        <f t="shared" si="95"/>
        <v>-157669</v>
      </c>
      <c r="O574" s="8">
        <f t="shared" si="95"/>
        <v>-138450</v>
      </c>
      <c r="P574" s="6"/>
      <c r="Q574" s="9" t="s">
        <v>12</v>
      </c>
    </row>
    <row r="575" spans="2:17" x14ac:dyDescent="0.3">
      <c r="B575" s="7" t="str">
        <f t="shared" si="95"/>
        <v/>
      </c>
      <c r="C575" s="7" t="str">
        <f t="shared" si="95"/>
        <v/>
      </c>
      <c r="D575" s="7" t="str">
        <f t="shared" si="95"/>
        <v/>
      </c>
      <c r="E575" s="7" t="str">
        <f t="shared" si="95"/>
        <v/>
      </c>
      <c r="F575" s="7" t="str">
        <f t="shared" si="95"/>
        <v/>
      </c>
      <c r="G575" s="7" t="str">
        <f t="shared" si="95"/>
        <v/>
      </c>
      <c r="H575" s="7" t="str">
        <f t="shared" si="95"/>
        <v/>
      </c>
      <c r="I575" s="7" t="str">
        <f t="shared" si="95"/>
        <v/>
      </c>
      <c r="J575" s="7" t="str">
        <f t="shared" si="95"/>
        <v/>
      </c>
      <c r="K575" s="7" t="str">
        <f t="shared" si="95"/>
        <v/>
      </c>
      <c r="L575" s="7" t="str">
        <f t="shared" si="95"/>
        <v/>
      </c>
      <c r="M575" s="7" t="str">
        <f t="shared" si="95"/>
        <v/>
      </c>
      <c r="N575" s="8">
        <f t="shared" si="95"/>
        <v>-353609</v>
      </c>
      <c r="O575" s="8" t="str">
        <f t="shared" si="95"/>
        <v/>
      </c>
      <c r="P575" s="6"/>
      <c r="Q575" s="9" t="s">
        <v>13</v>
      </c>
    </row>
    <row r="576" spans="2:17" x14ac:dyDescent="0.3">
      <c r="B576" s="7" t="str">
        <f t="shared" si="95"/>
        <v/>
      </c>
      <c r="C576" s="7" t="str">
        <f t="shared" si="95"/>
        <v/>
      </c>
      <c r="D576" s="7" t="str">
        <f t="shared" si="95"/>
        <v/>
      </c>
      <c r="E576" s="7" t="str">
        <f t="shared" si="95"/>
        <v/>
      </c>
      <c r="F576" s="7" t="str">
        <f t="shared" si="95"/>
        <v/>
      </c>
      <c r="G576" s="7" t="str">
        <f t="shared" si="95"/>
        <v/>
      </c>
      <c r="H576" s="7" t="str">
        <f t="shared" si="95"/>
        <v/>
      </c>
      <c r="I576" s="7" t="str">
        <f t="shared" si="95"/>
        <v/>
      </c>
      <c r="J576" s="7" t="str">
        <f t="shared" si="95"/>
        <v/>
      </c>
      <c r="K576" s="7" t="str">
        <f t="shared" si="95"/>
        <v/>
      </c>
      <c r="L576" s="7" t="str">
        <f t="shared" si="95"/>
        <v/>
      </c>
      <c r="M576" s="7" t="str">
        <f t="shared" si="95"/>
        <v/>
      </c>
      <c r="N576" s="8">
        <f t="shared" si="95"/>
        <v>-526523</v>
      </c>
      <c r="O576" s="8" t="str">
        <f t="shared" si="95"/>
        <v/>
      </c>
      <c r="P576" s="6"/>
      <c r="Q576" s="9" t="s">
        <v>14</v>
      </c>
    </row>
    <row r="577" spans="2:17" x14ac:dyDescent="0.3">
      <c r="B577" s="7" t="str">
        <f t="shared" si="95"/>
        <v/>
      </c>
      <c r="C577" s="7" t="str">
        <f t="shared" si="95"/>
        <v/>
      </c>
      <c r="D577" s="7" t="str">
        <f t="shared" si="95"/>
        <v/>
      </c>
      <c r="E577" s="7" t="str">
        <f t="shared" si="95"/>
        <v/>
      </c>
      <c r="F577" s="7" t="str">
        <f t="shared" si="95"/>
        <v/>
      </c>
      <c r="G577" s="7" t="str">
        <f t="shared" si="95"/>
        <v/>
      </c>
      <c r="H577" s="7" t="str">
        <f t="shared" si="95"/>
        <v/>
      </c>
      <c r="I577" s="7" t="str">
        <f t="shared" si="95"/>
        <v/>
      </c>
      <c r="J577" s="7" t="str">
        <f t="shared" si="95"/>
        <v/>
      </c>
      <c r="K577" s="7" t="str">
        <f t="shared" si="95"/>
        <v/>
      </c>
      <c r="L577" s="7" t="str">
        <f t="shared" si="95"/>
        <v/>
      </c>
      <c r="M577" s="7">
        <f t="shared" si="95"/>
        <v>-793036.82</v>
      </c>
      <c r="N577" s="8">
        <f t="shared" si="95"/>
        <v>-638971.18999999994</v>
      </c>
      <c r="O577" s="8" t="str">
        <f t="shared" si="95"/>
        <v/>
      </c>
      <c r="P577" s="6"/>
      <c r="Q577" s="9" t="s">
        <v>15</v>
      </c>
    </row>
    <row r="578" spans="2:17" x14ac:dyDescent="0.3">
      <c r="B578" s="203" t="s">
        <v>887</v>
      </c>
      <c r="C578" s="203"/>
      <c r="D578" s="203"/>
      <c r="E578" s="203"/>
      <c r="F578" s="203"/>
      <c r="G578" s="203"/>
      <c r="H578" s="203"/>
      <c r="I578" s="203"/>
      <c r="J578" s="203"/>
      <c r="K578" s="203"/>
      <c r="L578" s="203"/>
      <c r="M578" s="203"/>
      <c r="N578" s="203"/>
      <c r="O578" s="203"/>
    </row>
    <row r="579" spans="2:17" x14ac:dyDescent="0.3">
      <c r="B579" s="7" t="str">
        <f t="shared" ref="B579:O582" si="96">IFERROR(VLOOKUP($B$578,$218:$342,MATCH($Q579&amp;"/"&amp;B$347,$216:$216,0),FALSE),"")</f>
        <v/>
      </c>
      <c r="C579" s="7" t="str">
        <f t="shared" si="96"/>
        <v/>
      </c>
      <c r="D579" s="7" t="str">
        <f t="shared" si="96"/>
        <v/>
      </c>
      <c r="E579" s="7" t="str">
        <f t="shared" si="96"/>
        <v/>
      </c>
      <c r="F579" s="7" t="str">
        <f t="shared" si="96"/>
        <v/>
      </c>
      <c r="G579" s="7" t="str">
        <f t="shared" si="96"/>
        <v/>
      </c>
      <c r="H579" s="7" t="str">
        <f t="shared" si="96"/>
        <v/>
      </c>
      <c r="I579" s="7" t="str">
        <f t="shared" si="96"/>
        <v/>
      </c>
      <c r="J579" s="7" t="str">
        <f t="shared" si="96"/>
        <v/>
      </c>
      <c r="K579" s="7" t="str">
        <f t="shared" si="96"/>
        <v/>
      </c>
      <c r="L579" s="7" t="str">
        <f t="shared" si="96"/>
        <v/>
      </c>
      <c r="M579" s="7" t="str">
        <f t="shared" si="96"/>
        <v/>
      </c>
      <c r="N579" s="8">
        <f t="shared" si="96"/>
        <v>-156979</v>
      </c>
      <c r="O579" s="8">
        <f t="shared" si="96"/>
        <v>-136336</v>
      </c>
      <c r="P579" s="6"/>
      <c r="Q579" s="9" t="s">
        <v>12</v>
      </c>
    </row>
    <row r="580" spans="2:17" x14ac:dyDescent="0.3">
      <c r="B580" s="7" t="str">
        <f t="shared" si="96"/>
        <v/>
      </c>
      <c r="C580" s="7" t="str">
        <f t="shared" si="96"/>
        <v/>
      </c>
      <c r="D580" s="7" t="str">
        <f t="shared" si="96"/>
        <v/>
      </c>
      <c r="E580" s="7" t="str">
        <f t="shared" si="96"/>
        <v/>
      </c>
      <c r="F580" s="7" t="str">
        <f t="shared" si="96"/>
        <v/>
      </c>
      <c r="G580" s="7" t="str">
        <f t="shared" si="96"/>
        <v/>
      </c>
      <c r="H580" s="7" t="str">
        <f t="shared" si="96"/>
        <v/>
      </c>
      <c r="I580" s="7" t="str">
        <f t="shared" si="96"/>
        <v/>
      </c>
      <c r="J580" s="7" t="str">
        <f t="shared" si="96"/>
        <v/>
      </c>
      <c r="K580" s="7" t="str">
        <f t="shared" si="96"/>
        <v/>
      </c>
      <c r="L580" s="7" t="str">
        <f t="shared" si="96"/>
        <v/>
      </c>
      <c r="M580" s="7" t="str">
        <f t="shared" si="96"/>
        <v/>
      </c>
      <c r="N580" s="8">
        <f t="shared" si="96"/>
        <v>-352279</v>
      </c>
      <c r="O580" s="8" t="str">
        <f t="shared" si="96"/>
        <v/>
      </c>
      <c r="P580" s="6"/>
      <c r="Q580" s="9" t="s">
        <v>13</v>
      </c>
    </row>
    <row r="581" spans="2:17" x14ac:dyDescent="0.3">
      <c r="B581" s="7" t="str">
        <f t="shared" si="96"/>
        <v/>
      </c>
      <c r="C581" s="7" t="str">
        <f t="shared" si="96"/>
        <v/>
      </c>
      <c r="D581" s="7" t="str">
        <f t="shared" si="96"/>
        <v/>
      </c>
      <c r="E581" s="7" t="str">
        <f t="shared" si="96"/>
        <v/>
      </c>
      <c r="F581" s="7" t="str">
        <f t="shared" si="96"/>
        <v/>
      </c>
      <c r="G581" s="7" t="str">
        <f t="shared" si="96"/>
        <v/>
      </c>
      <c r="H581" s="7" t="str">
        <f t="shared" si="96"/>
        <v/>
      </c>
      <c r="I581" s="7" t="str">
        <f t="shared" si="96"/>
        <v/>
      </c>
      <c r="J581" s="7" t="str">
        <f t="shared" si="96"/>
        <v/>
      </c>
      <c r="K581" s="7" t="str">
        <f t="shared" si="96"/>
        <v/>
      </c>
      <c r="L581" s="7" t="str">
        <f t="shared" si="96"/>
        <v/>
      </c>
      <c r="M581" s="7" t="str">
        <f t="shared" si="96"/>
        <v/>
      </c>
      <c r="N581" s="8">
        <f t="shared" si="96"/>
        <v>-523729</v>
      </c>
      <c r="O581" s="8" t="str">
        <f t="shared" si="96"/>
        <v/>
      </c>
      <c r="P581" s="6"/>
      <c r="Q581" s="9" t="s">
        <v>14</v>
      </c>
    </row>
    <row r="582" spans="2:17" x14ac:dyDescent="0.3">
      <c r="B582" s="7" t="str">
        <f t="shared" si="96"/>
        <v/>
      </c>
      <c r="C582" s="7" t="str">
        <f t="shared" si="96"/>
        <v/>
      </c>
      <c r="D582" s="7" t="str">
        <f t="shared" si="96"/>
        <v/>
      </c>
      <c r="E582" s="7" t="str">
        <f t="shared" si="96"/>
        <v/>
      </c>
      <c r="F582" s="7" t="str">
        <f t="shared" si="96"/>
        <v/>
      </c>
      <c r="G582" s="7" t="str">
        <f t="shared" si="96"/>
        <v/>
      </c>
      <c r="H582" s="7" t="str">
        <f t="shared" si="96"/>
        <v/>
      </c>
      <c r="I582" s="7" t="str">
        <f t="shared" si="96"/>
        <v/>
      </c>
      <c r="J582" s="7" t="str">
        <f t="shared" si="96"/>
        <v/>
      </c>
      <c r="K582" s="7" t="str">
        <f t="shared" si="96"/>
        <v/>
      </c>
      <c r="L582" s="7" t="str">
        <f t="shared" si="96"/>
        <v/>
      </c>
      <c r="M582" s="7">
        <f t="shared" si="96"/>
        <v>-790637.67</v>
      </c>
      <c r="N582" s="8">
        <f t="shared" si="96"/>
        <v>-633883.13</v>
      </c>
      <c r="O582" s="8" t="str">
        <f t="shared" si="96"/>
        <v/>
      </c>
      <c r="P582" s="6"/>
      <c r="Q582" s="9" t="s">
        <v>15</v>
      </c>
    </row>
    <row r="583" spans="2:17" x14ac:dyDescent="0.3">
      <c r="B583" s="200" t="s">
        <v>888</v>
      </c>
      <c r="C583" s="200"/>
      <c r="D583" s="200"/>
      <c r="E583" s="200"/>
      <c r="F583" s="200"/>
      <c r="G583" s="200"/>
      <c r="H583" s="200"/>
      <c r="I583" s="200"/>
      <c r="J583" s="200"/>
      <c r="K583" s="200"/>
      <c r="L583" s="200"/>
      <c r="M583" s="200"/>
      <c r="N583" s="200"/>
      <c r="O583" s="200"/>
    </row>
    <row r="584" spans="2:17" x14ac:dyDescent="0.3">
      <c r="B584" s="7" t="str">
        <f t="shared" ref="B584:O587" si="97">IFERROR(VLOOKUP($B$583,$218:$342,MATCH($Q584&amp;"/"&amp;B$347,$216:$216,0),FALSE),"")</f>
        <v/>
      </c>
      <c r="C584" s="7" t="str">
        <f t="shared" si="97"/>
        <v/>
      </c>
      <c r="D584" s="7" t="str">
        <f t="shared" si="97"/>
        <v/>
      </c>
      <c r="E584" s="7" t="str">
        <f t="shared" si="97"/>
        <v/>
      </c>
      <c r="F584" s="7" t="str">
        <f t="shared" si="97"/>
        <v/>
      </c>
      <c r="G584" s="7" t="str">
        <f t="shared" si="97"/>
        <v/>
      </c>
      <c r="H584" s="7" t="str">
        <f t="shared" si="97"/>
        <v/>
      </c>
      <c r="I584" s="7" t="str">
        <f t="shared" si="97"/>
        <v/>
      </c>
      <c r="J584" s="7" t="str">
        <f t="shared" si="97"/>
        <v/>
      </c>
      <c r="K584" s="7" t="str">
        <f t="shared" si="97"/>
        <v/>
      </c>
      <c r="L584" s="7" t="str">
        <f t="shared" si="97"/>
        <v/>
      </c>
      <c r="M584" s="7" t="str">
        <f t="shared" si="97"/>
        <v/>
      </c>
      <c r="N584" s="7">
        <f t="shared" si="97"/>
        <v>622954</v>
      </c>
      <c r="O584" s="7">
        <f t="shared" si="97"/>
        <v>380154</v>
      </c>
      <c r="P584" s="6"/>
      <c r="Q584" s="9" t="s">
        <v>12</v>
      </c>
    </row>
    <row r="585" spans="2: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f t="shared" si="97"/>
        <v>852454</v>
      </c>
      <c r="O585" s="7" t="str">
        <f t="shared" si="97"/>
        <v/>
      </c>
      <c r="P585" s="6"/>
      <c r="Q585" s="9" t="s">
        <v>13</v>
      </c>
    </row>
    <row r="586" spans="2: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f t="shared" si="97"/>
        <v>1732755</v>
      </c>
      <c r="O586" s="7" t="str">
        <f t="shared" si="97"/>
        <v/>
      </c>
      <c r="P586" s="6"/>
      <c r="Q586" s="9" t="s">
        <v>14</v>
      </c>
    </row>
    <row r="587" spans="2:17" x14ac:dyDescent="0.3">
      <c r="B587" s="7" t="str">
        <f t="shared" si="97"/>
        <v/>
      </c>
      <c r="C587" s="7" t="str">
        <f t="shared" si="97"/>
        <v/>
      </c>
      <c r="D587" s="7" t="str">
        <f t="shared" si="97"/>
        <v/>
      </c>
      <c r="E587" s="7" t="str">
        <f t="shared" si="97"/>
        <v/>
      </c>
      <c r="F587" s="7" t="str">
        <f t="shared" si="97"/>
        <v/>
      </c>
      <c r="G587" s="7" t="str">
        <f t="shared" si="97"/>
        <v/>
      </c>
      <c r="H587" s="7" t="str">
        <f t="shared" si="97"/>
        <v/>
      </c>
      <c r="I587" s="7" t="str">
        <f t="shared" si="97"/>
        <v/>
      </c>
      <c r="J587" s="7" t="str">
        <f t="shared" si="97"/>
        <v/>
      </c>
      <c r="K587" s="7" t="str">
        <f t="shared" si="97"/>
        <v/>
      </c>
      <c r="L587" s="7" t="str">
        <f t="shared" si="97"/>
        <v/>
      </c>
      <c r="M587" s="7">
        <f t="shared" si="97"/>
        <v>6685421.0300000003</v>
      </c>
      <c r="N587" s="7">
        <f t="shared" si="97"/>
        <v>3616390.27</v>
      </c>
      <c r="O587" s="7" t="str">
        <f t="shared" si="97"/>
        <v/>
      </c>
      <c r="P587" s="6"/>
      <c r="Q587" s="9" t="s">
        <v>15</v>
      </c>
    </row>
    <row r="588" spans="2:17" x14ac:dyDescent="0.3">
      <c r="B588" s="211" t="s">
        <v>889</v>
      </c>
      <c r="C588" s="211"/>
      <c r="D588" s="211"/>
      <c r="E588" s="211"/>
      <c r="F588" s="211"/>
      <c r="G588" s="211"/>
      <c r="H588" s="211"/>
      <c r="I588" s="211"/>
      <c r="J588" s="211"/>
      <c r="K588" s="211"/>
      <c r="L588" s="211"/>
      <c r="M588" s="211"/>
      <c r="N588" s="211"/>
      <c r="O588" s="211"/>
    </row>
    <row r="589" spans="2:17" x14ac:dyDescent="0.3">
      <c r="B589" s="7" t="str">
        <f t="shared" ref="B589:O592" si="98">IFERROR(VLOOKUP($B$588,$218:$342,MATCH($Q589&amp;"/"&amp;B$347,$216:$216,0),FALSE),"")</f>
        <v/>
      </c>
      <c r="C589" s="7" t="str">
        <f t="shared" si="98"/>
        <v/>
      </c>
      <c r="D589" s="7" t="str">
        <f t="shared" si="98"/>
        <v/>
      </c>
      <c r="E589" s="7" t="str">
        <f t="shared" si="98"/>
        <v/>
      </c>
      <c r="F589" s="7" t="str">
        <f t="shared" si="98"/>
        <v/>
      </c>
      <c r="G589" s="7" t="str">
        <f t="shared" si="98"/>
        <v/>
      </c>
      <c r="H589" s="7" t="str">
        <f t="shared" si="98"/>
        <v/>
      </c>
      <c r="I589" s="7" t="str">
        <f t="shared" si="98"/>
        <v/>
      </c>
      <c r="J589" s="7" t="str">
        <f t="shared" si="98"/>
        <v/>
      </c>
      <c r="K589" s="7" t="str">
        <f t="shared" si="98"/>
        <v/>
      </c>
      <c r="L589" s="7" t="str">
        <f t="shared" si="98"/>
        <v/>
      </c>
      <c r="M589" s="7" t="str">
        <f t="shared" si="98"/>
        <v/>
      </c>
      <c r="N589" s="8">
        <f t="shared" si="98"/>
        <v>32888</v>
      </c>
      <c r="O589" s="8">
        <f t="shared" si="98"/>
        <v>-394215</v>
      </c>
      <c r="P589" s="6"/>
      <c r="Q589" s="9" t="s">
        <v>12</v>
      </c>
    </row>
    <row r="590" spans="2:17" x14ac:dyDescent="0.3">
      <c r="B590" s="7" t="str">
        <f t="shared" si="98"/>
        <v/>
      </c>
      <c r="C590" s="7" t="str">
        <f t="shared" si="98"/>
        <v/>
      </c>
      <c r="D590" s="7" t="str">
        <f t="shared" si="98"/>
        <v/>
      </c>
      <c r="E590" s="7" t="str">
        <f t="shared" si="98"/>
        <v/>
      </c>
      <c r="F590" s="7" t="str">
        <f t="shared" si="98"/>
        <v/>
      </c>
      <c r="G590" s="7" t="str">
        <f t="shared" si="98"/>
        <v/>
      </c>
      <c r="H590" s="7" t="str">
        <f t="shared" si="98"/>
        <v/>
      </c>
      <c r="I590" s="7" t="str">
        <f t="shared" si="98"/>
        <v/>
      </c>
      <c r="J590" s="7" t="str">
        <f t="shared" si="98"/>
        <v/>
      </c>
      <c r="K590" s="7" t="str">
        <f t="shared" si="98"/>
        <v/>
      </c>
      <c r="L590" s="7" t="str">
        <f t="shared" si="98"/>
        <v/>
      </c>
      <c r="M590" s="7" t="str">
        <f t="shared" si="98"/>
        <v/>
      </c>
      <c r="N590" s="8">
        <f t="shared" si="98"/>
        <v>1180537</v>
      </c>
      <c r="O590" s="8" t="str">
        <f t="shared" si="98"/>
        <v/>
      </c>
      <c r="P590" s="6"/>
      <c r="Q590" s="9" t="s">
        <v>13</v>
      </c>
    </row>
    <row r="591" spans="2:17" x14ac:dyDescent="0.3">
      <c r="B591" s="7" t="str">
        <f t="shared" si="98"/>
        <v/>
      </c>
      <c r="C591" s="7" t="str">
        <f t="shared" si="98"/>
        <v/>
      </c>
      <c r="D591" s="7" t="str">
        <f t="shared" si="98"/>
        <v/>
      </c>
      <c r="E591" s="7" t="str">
        <f t="shared" si="98"/>
        <v/>
      </c>
      <c r="F591" s="7" t="str">
        <f t="shared" si="98"/>
        <v/>
      </c>
      <c r="G591" s="7" t="str">
        <f t="shared" si="98"/>
        <v/>
      </c>
      <c r="H591" s="7" t="str">
        <f t="shared" si="98"/>
        <v/>
      </c>
      <c r="I591" s="7" t="str">
        <f t="shared" si="98"/>
        <v/>
      </c>
      <c r="J591" s="7" t="str">
        <f t="shared" si="98"/>
        <v/>
      </c>
      <c r="K591" s="7" t="str">
        <f t="shared" si="98"/>
        <v/>
      </c>
      <c r="L591" s="7" t="str">
        <f t="shared" si="98"/>
        <v/>
      </c>
      <c r="M591" s="7" t="str">
        <f t="shared" si="98"/>
        <v/>
      </c>
      <c r="N591" s="8">
        <f t="shared" si="98"/>
        <v>10970</v>
      </c>
      <c r="O591" s="8" t="str">
        <f t="shared" si="98"/>
        <v/>
      </c>
      <c r="P591" s="6"/>
      <c r="Q591" s="9" t="s">
        <v>14</v>
      </c>
    </row>
    <row r="592" spans="2:17" x14ac:dyDescent="0.3">
      <c r="B592" s="7" t="str">
        <f t="shared" si="98"/>
        <v/>
      </c>
      <c r="C592" s="7" t="str">
        <f t="shared" si="98"/>
        <v/>
      </c>
      <c r="D592" s="7" t="str">
        <f t="shared" si="98"/>
        <v/>
      </c>
      <c r="E592" s="7" t="str">
        <f t="shared" si="98"/>
        <v/>
      </c>
      <c r="F592" s="7" t="str">
        <f t="shared" si="98"/>
        <v/>
      </c>
      <c r="G592" s="7" t="str">
        <f t="shared" si="98"/>
        <v/>
      </c>
      <c r="H592" s="7" t="str">
        <f t="shared" si="98"/>
        <v/>
      </c>
      <c r="I592" s="7" t="str">
        <f t="shared" si="98"/>
        <v/>
      </c>
      <c r="J592" s="7" t="str">
        <f t="shared" si="98"/>
        <v/>
      </c>
      <c r="K592" s="7" t="str">
        <f t="shared" si="98"/>
        <v/>
      </c>
      <c r="L592" s="7" t="str">
        <f t="shared" si="98"/>
        <v/>
      </c>
      <c r="M592" s="7">
        <f t="shared" si="98"/>
        <v>-96992.11</v>
      </c>
      <c r="N592" s="8">
        <f t="shared" si="98"/>
        <v>594922.11</v>
      </c>
      <c r="O592" s="8" t="str">
        <f t="shared" si="98"/>
        <v/>
      </c>
      <c r="P592" s="6"/>
      <c r="Q592" s="9" t="s">
        <v>15</v>
      </c>
    </row>
    <row r="593" spans="2:17" x14ac:dyDescent="0.3">
      <c r="B593" s="212" t="s">
        <v>35</v>
      </c>
      <c r="C593" s="212"/>
      <c r="D593" s="212"/>
      <c r="E593" s="212"/>
      <c r="F593" s="212"/>
      <c r="G593" s="212"/>
      <c r="H593" s="212"/>
      <c r="I593" s="212"/>
      <c r="J593" s="212"/>
      <c r="K593" s="212"/>
      <c r="L593" s="212"/>
      <c r="M593" s="212"/>
      <c r="N593" s="212"/>
      <c r="O593" s="212"/>
      <c r="P593" s="28"/>
      <c r="Q593" s="89"/>
    </row>
    <row r="594" spans="2:17" x14ac:dyDescent="0.3">
      <c r="B594" s="210" t="s">
        <v>36</v>
      </c>
      <c r="C594" s="210"/>
      <c r="D594" s="210"/>
      <c r="E594" s="210"/>
      <c r="F594" s="210"/>
      <c r="G594" s="210"/>
      <c r="H594" s="210"/>
      <c r="I594" s="210"/>
      <c r="J594" s="210"/>
      <c r="K594" s="210"/>
      <c r="L594" s="210"/>
      <c r="M594" s="210"/>
      <c r="N594" s="210"/>
      <c r="O594" s="210"/>
      <c r="P594" s="28"/>
      <c r="Q594" s="89"/>
    </row>
    <row r="595" spans="2:17" x14ac:dyDescent="0.3">
      <c r="B595" s="158" t="e">
        <f t="shared" ref="B595:N595" si="99">B551/B401</f>
        <v>#VALUE!</v>
      </c>
      <c r="C595" s="158" t="e">
        <f t="shared" si="99"/>
        <v>#VALUE!</v>
      </c>
      <c r="D595" s="158" t="e">
        <f t="shared" si="99"/>
        <v>#VALUE!</v>
      </c>
      <c r="E595" s="158" t="e">
        <f t="shared" si="99"/>
        <v>#VALUE!</v>
      </c>
      <c r="F595" s="158" t="e">
        <f t="shared" si="99"/>
        <v>#VALUE!</v>
      </c>
      <c r="G595" s="158" t="e">
        <f t="shared" si="99"/>
        <v>#VALUE!</v>
      </c>
      <c r="H595" s="158" t="e">
        <f t="shared" si="99"/>
        <v>#VALUE!</v>
      </c>
      <c r="I595" s="158" t="e">
        <f t="shared" si="99"/>
        <v>#VALUE!</v>
      </c>
      <c r="J595" s="158" t="e">
        <f t="shared" si="99"/>
        <v>#VALUE!</v>
      </c>
      <c r="K595" s="158" t="e">
        <f t="shared" si="99"/>
        <v>#VALUE!</v>
      </c>
      <c r="L595" s="158" t="e">
        <f t="shared" si="99"/>
        <v>#VALUE!</v>
      </c>
      <c r="M595" s="158">
        <f t="shared" si="99"/>
        <v>1.7122025646485673E-2</v>
      </c>
      <c r="N595" s="158">
        <f t="shared" si="99"/>
        <v>6.7518738909424558E-2</v>
      </c>
      <c r="O595" s="158">
        <f>O551/O401</f>
        <v>6.8904628978610147E-2</v>
      </c>
      <c r="P595" s="6"/>
      <c r="Q595" s="89" t="s">
        <v>37</v>
      </c>
    </row>
    <row r="596" spans="2:17" x14ac:dyDescent="0.3">
      <c r="B596" s="29" t="e">
        <f t="shared" ref="B596:N596" si="100">B551/B438</f>
        <v>#VALUE!</v>
      </c>
      <c r="C596" s="29" t="e">
        <f t="shared" si="100"/>
        <v>#VALUE!</v>
      </c>
      <c r="D596" s="29" t="e">
        <f t="shared" si="100"/>
        <v>#VALUE!</v>
      </c>
      <c r="E596" s="29" t="e">
        <f t="shared" si="100"/>
        <v>#VALUE!</v>
      </c>
      <c r="F596" s="29" t="e">
        <f t="shared" si="100"/>
        <v>#VALUE!</v>
      </c>
      <c r="G596" s="29" t="e">
        <f t="shared" si="100"/>
        <v>#VALUE!</v>
      </c>
      <c r="H596" s="29" t="e">
        <f t="shared" si="100"/>
        <v>#VALUE!</v>
      </c>
      <c r="I596" s="29" t="e">
        <f t="shared" si="100"/>
        <v>#VALUE!</v>
      </c>
      <c r="J596" s="29" t="e">
        <f t="shared" si="100"/>
        <v>#VALUE!</v>
      </c>
      <c r="K596" s="29" t="e">
        <f t="shared" si="100"/>
        <v>#VALUE!</v>
      </c>
      <c r="L596" s="29" t="e">
        <f t="shared" si="100"/>
        <v>#VALUE!</v>
      </c>
      <c r="M596" s="29">
        <f t="shared" si="100"/>
        <v>6.6327707383331824E-2</v>
      </c>
      <c r="N596" s="29">
        <f t="shared" si="100"/>
        <v>0.2520979649968581</v>
      </c>
      <c r="O596" s="29">
        <f>O551/O438</f>
        <v>0.24909966636041253</v>
      </c>
      <c r="P596" s="6"/>
      <c r="Q596" s="89" t="s">
        <v>39</v>
      </c>
    </row>
    <row r="597" spans="2:17" x14ac:dyDescent="0.3">
      <c r="B597" s="210" t="s">
        <v>890</v>
      </c>
      <c r="C597" s="210"/>
      <c r="D597" s="210"/>
      <c r="E597" s="210"/>
      <c r="F597" s="210"/>
      <c r="G597" s="210"/>
      <c r="H597" s="210"/>
      <c r="I597" s="210"/>
      <c r="J597" s="210"/>
      <c r="K597" s="210"/>
      <c r="L597" s="210"/>
      <c r="M597" s="210"/>
      <c r="N597" s="210"/>
      <c r="O597" s="210"/>
      <c r="P597" s="28"/>
      <c r="Q597" s="89"/>
    </row>
    <row r="598" spans="2:17" x14ac:dyDescent="0.3">
      <c r="B598" s="159" t="e">
        <f t="shared" ref="B598:N598" si="101">B419/B438</f>
        <v>#VALUE!</v>
      </c>
      <c r="C598" s="159" t="e">
        <f t="shared" si="101"/>
        <v>#VALUE!</v>
      </c>
      <c r="D598" s="159" t="e">
        <f t="shared" si="101"/>
        <v>#VALUE!</v>
      </c>
      <c r="E598" s="159" t="e">
        <f t="shared" si="101"/>
        <v>#VALUE!</v>
      </c>
      <c r="F598" s="159" t="e">
        <f t="shared" si="101"/>
        <v>#VALUE!</v>
      </c>
      <c r="G598" s="159" t="e">
        <f t="shared" si="101"/>
        <v>#VALUE!</v>
      </c>
      <c r="H598" s="159" t="e">
        <f t="shared" si="101"/>
        <v>#VALUE!</v>
      </c>
      <c r="I598" s="159" t="e">
        <f t="shared" si="101"/>
        <v>#VALUE!</v>
      </c>
      <c r="J598" s="159" t="e">
        <f t="shared" si="101"/>
        <v>#VALUE!</v>
      </c>
      <c r="K598" s="159" t="e">
        <f t="shared" si="101"/>
        <v>#VALUE!</v>
      </c>
      <c r="L598" s="159" t="e">
        <f t="shared" si="101"/>
        <v>#VALUE!</v>
      </c>
      <c r="M598" s="159">
        <f t="shared" si="101"/>
        <v>2.7634003385639172</v>
      </c>
      <c r="N598" s="159">
        <f t="shared" si="101"/>
        <v>2.4646755220395975</v>
      </c>
      <c r="O598" s="159">
        <f>O419/O438</f>
        <v>2.3605277357344527</v>
      </c>
      <c r="P598" s="6"/>
      <c r="Q598" s="89" t="s">
        <v>40</v>
      </c>
    </row>
    <row r="599" spans="2:17" x14ac:dyDescent="0.3">
      <c r="B599" s="13" t="e">
        <f t="shared" ref="B599:N599" si="102">B419/B551</f>
        <v>#VALUE!</v>
      </c>
      <c r="C599" s="13" t="e">
        <f t="shared" si="102"/>
        <v>#VALUE!</v>
      </c>
      <c r="D599" s="13" t="e">
        <f t="shared" si="102"/>
        <v>#VALUE!</v>
      </c>
      <c r="E599" s="13" t="e">
        <f t="shared" si="102"/>
        <v>#VALUE!</v>
      </c>
      <c r="F599" s="13" t="e">
        <f t="shared" si="102"/>
        <v>#VALUE!</v>
      </c>
      <c r="G599" s="13" t="e">
        <f t="shared" si="102"/>
        <v>#VALUE!</v>
      </c>
      <c r="H599" s="13" t="e">
        <f t="shared" si="102"/>
        <v>#VALUE!</v>
      </c>
      <c r="I599" s="13" t="e">
        <f t="shared" si="102"/>
        <v>#VALUE!</v>
      </c>
      <c r="J599" s="13" t="e">
        <f t="shared" si="102"/>
        <v>#VALUE!</v>
      </c>
      <c r="K599" s="13" t="e">
        <f t="shared" si="102"/>
        <v>#VALUE!</v>
      </c>
      <c r="L599" s="13" t="e">
        <f t="shared" si="102"/>
        <v>#VALUE!</v>
      </c>
      <c r="M599" s="13">
        <f t="shared" si="102"/>
        <v>41.662835149618942</v>
      </c>
      <c r="N599" s="13">
        <f t="shared" si="102"/>
        <v>9.7766577452154966</v>
      </c>
      <c r="O599" s="13">
        <f>O419/O551</f>
        <v>9.476238046497814</v>
      </c>
      <c r="P599" s="6"/>
      <c r="Q599" s="89" t="s">
        <v>41</v>
      </c>
    </row>
    <row r="600" spans="2:17" x14ac:dyDescent="0.3">
      <c r="B600" s="210" t="s">
        <v>42</v>
      </c>
      <c r="C600" s="210"/>
      <c r="D600" s="210"/>
      <c r="E600" s="210"/>
      <c r="F600" s="210"/>
      <c r="G600" s="210"/>
      <c r="H600" s="210"/>
      <c r="I600" s="210"/>
      <c r="J600" s="210"/>
      <c r="K600" s="210"/>
      <c r="L600" s="210"/>
      <c r="M600" s="210"/>
      <c r="N600" s="210"/>
      <c r="O600" s="210"/>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03">B438/B601</f>
        <v>#VALUE!</v>
      </c>
      <c r="C602" s="13" t="e">
        <f t="shared" si="103"/>
        <v>#VALUE!</v>
      </c>
      <c r="D602" s="13" t="e">
        <f t="shared" si="103"/>
        <v>#VALUE!</v>
      </c>
      <c r="E602" s="13" t="e">
        <f t="shared" si="103"/>
        <v>#VALUE!</v>
      </c>
      <c r="F602" s="13" t="e">
        <f t="shared" si="103"/>
        <v>#VALUE!</v>
      </c>
      <c r="G602" s="13" t="e">
        <f t="shared" si="103"/>
        <v>#VALUE!</v>
      </c>
      <c r="H602" s="13" t="e">
        <f t="shared" si="103"/>
        <v>#VALUE!</v>
      </c>
      <c r="I602" s="13" t="e">
        <f t="shared" si="103"/>
        <v>#VALUE!</v>
      </c>
      <c r="J602" s="13" t="e">
        <f t="shared" si="103"/>
        <v>#VALUE!</v>
      </c>
      <c r="K602" s="13" t="e">
        <f t="shared" si="103"/>
        <v>#VALUE!</v>
      </c>
      <c r="L602" s="13" t="e">
        <f t="shared" si="103"/>
        <v>#VALUE!</v>
      </c>
      <c r="M602" s="13">
        <f t="shared" si="103"/>
        <v>7.5338272688679249</v>
      </c>
      <c r="N602" s="13">
        <f t="shared" si="103"/>
        <v>9.7557234292452844</v>
      </c>
      <c r="O602" s="13">
        <f t="shared" si="103"/>
        <v>10.404685849056603</v>
      </c>
      <c r="P602" s="6"/>
      <c r="Q602" s="90" t="s">
        <v>44</v>
      </c>
    </row>
    <row r="603" spans="2:17" x14ac:dyDescent="0.3">
      <c r="B603" s="13" t="e">
        <f t="shared" ref="B603:O603" si="104">B551/B601</f>
        <v>#DIV/0!</v>
      </c>
      <c r="C603" s="13" t="e">
        <f t="shared" si="104"/>
        <v>#DIV/0!</v>
      </c>
      <c r="D603" s="13" t="e">
        <f t="shared" si="104"/>
        <v>#DIV/0!</v>
      </c>
      <c r="E603" s="13" t="e">
        <f t="shared" si="104"/>
        <v>#DIV/0!</v>
      </c>
      <c r="F603" s="13" t="e">
        <f t="shared" si="104"/>
        <v>#DIV/0!</v>
      </c>
      <c r="G603" s="13" t="e">
        <f t="shared" si="104"/>
        <v>#DIV/0!</v>
      </c>
      <c r="H603" s="13">
        <f t="shared" si="104"/>
        <v>0</v>
      </c>
      <c r="I603" s="13">
        <f t="shared" si="104"/>
        <v>0</v>
      </c>
      <c r="J603" s="13">
        <f t="shared" si="104"/>
        <v>0</v>
      </c>
      <c r="K603" s="13">
        <f t="shared" si="104"/>
        <v>0</v>
      </c>
      <c r="L603" s="13">
        <f t="shared" si="104"/>
        <v>0</v>
      </c>
      <c r="M603" s="13">
        <f t="shared" si="104"/>
        <v>0.49970149056603769</v>
      </c>
      <c r="N603" s="13">
        <f t="shared" si="104"/>
        <v>2.4593980235849058</v>
      </c>
      <c r="O603" s="13">
        <f t="shared" si="104"/>
        <v>2.5918037735849055</v>
      </c>
      <c r="P603" s="6"/>
      <c r="Q603" s="89" t="s">
        <v>45</v>
      </c>
    </row>
    <row r="604" spans="2:17" x14ac:dyDescent="0.3">
      <c r="B604" s="91"/>
      <c r="C604" s="91" t="e">
        <f t="shared" ref="C604:M604" si="105">+C603/B603-1</f>
        <v>#DIV/0!</v>
      </c>
      <c r="D604" s="92" t="e">
        <f t="shared" si="105"/>
        <v>#DIV/0!</v>
      </c>
      <c r="E604" s="91" t="e">
        <f t="shared" si="105"/>
        <v>#DIV/0!</v>
      </c>
      <c r="F604" s="92" t="e">
        <f t="shared" si="105"/>
        <v>#DIV/0!</v>
      </c>
      <c r="G604" s="91" t="e">
        <f t="shared" si="105"/>
        <v>#DIV/0!</v>
      </c>
      <c r="H604" s="92" t="e">
        <f t="shared" si="105"/>
        <v>#DIV/0!</v>
      </c>
      <c r="I604" s="91" t="e">
        <f t="shared" si="105"/>
        <v>#DIV/0!</v>
      </c>
      <c r="J604" s="92" t="e">
        <f t="shared" si="105"/>
        <v>#DIV/0!</v>
      </c>
      <c r="K604" s="91" t="e">
        <f t="shared" si="105"/>
        <v>#DIV/0!</v>
      </c>
      <c r="L604" s="92" t="e">
        <f t="shared" si="105"/>
        <v>#DIV/0!</v>
      </c>
      <c r="M604" s="91" t="e">
        <f t="shared" si="105"/>
        <v>#DIV/0!</v>
      </c>
      <c r="N604" s="93">
        <f>+N603/M603-1</f>
        <v>3.9217344154787668</v>
      </c>
      <c r="O604" s="93">
        <f>+O603/N603-1</f>
        <v>5.3836649753422394E-2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06">+B605/B614</f>
        <v>#DIV/0!</v>
      </c>
      <c r="C606" s="91" t="e">
        <f t="shared" si="106"/>
        <v>#DIV/0!</v>
      </c>
      <c r="D606" s="92" t="e">
        <f t="shared" si="106"/>
        <v>#DIV/0!</v>
      </c>
      <c r="E606" s="91" t="e">
        <f t="shared" si="106"/>
        <v>#DIV/0!</v>
      </c>
      <c r="F606" s="92" t="e">
        <f t="shared" si="106"/>
        <v>#DIV/0!</v>
      </c>
      <c r="G606" s="91" t="e">
        <f t="shared" si="106"/>
        <v>#DIV/0!</v>
      </c>
      <c r="H606" s="92">
        <f t="shared" si="106"/>
        <v>1.1618401316216272E-2</v>
      </c>
      <c r="I606" s="91">
        <f t="shared" si="106"/>
        <v>1.0859703235645616E-2</v>
      </c>
      <c r="J606" s="92">
        <f t="shared" si="106"/>
        <v>4.7214907941176658E-3</v>
      </c>
      <c r="K606" s="91">
        <f t="shared" si="106"/>
        <v>5.4924718234681327E-3</v>
      </c>
      <c r="L606" s="92">
        <f t="shared" si="106"/>
        <v>6.1251923880247762E-3</v>
      </c>
      <c r="M606" s="91">
        <f t="shared" si="106"/>
        <v>5.7185528972882715E-3</v>
      </c>
      <c r="N606" s="93">
        <f t="shared" si="106"/>
        <v>7.1771784875729874E-3</v>
      </c>
      <c r="O606" s="93">
        <f t="shared" si="106"/>
        <v>0</v>
      </c>
      <c r="P606" s="6"/>
      <c r="Q606" s="94" t="s">
        <v>48</v>
      </c>
    </row>
    <row r="607" spans="2:17" x14ac:dyDescent="0.3">
      <c r="B607" s="95" t="e">
        <f t="shared" ref="B607:M607" si="107">+B605/B603</f>
        <v>#DIV/0!</v>
      </c>
      <c r="C607" s="95" t="e">
        <f t="shared" si="107"/>
        <v>#DIV/0!</v>
      </c>
      <c r="D607" s="96" t="e">
        <f t="shared" si="107"/>
        <v>#DIV/0!</v>
      </c>
      <c r="E607" s="95" t="e">
        <f t="shared" si="107"/>
        <v>#DIV/0!</v>
      </c>
      <c r="F607" s="96" t="e">
        <f t="shared" si="107"/>
        <v>#DIV/0!</v>
      </c>
      <c r="G607" s="95" t="e">
        <f t="shared" si="107"/>
        <v>#DIV/0!</v>
      </c>
      <c r="H607" s="96" t="e">
        <f t="shared" si="107"/>
        <v>#DIV/0!</v>
      </c>
      <c r="I607" s="95" t="e">
        <f t="shared" si="107"/>
        <v>#DIV/0!</v>
      </c>
      <c r="J607" s="96" t="e">
        <f t="shared" si="107"/>
        <v>#DIV/0!</v>
      </c>
      <c r="K607" s="95" t="e">
        <f t="shared" si="107"/>
        <v>#DIV/0!</v>
      </c>
      <c r="L607" s="96" t="e">
        <f t="shared" si="107"/>
        <v>#DIV/0!</v>
      </c>
      <c r="M607" s="95">
        <f t="shared" si="107"/>
        <v>0.600358425307426</v>
      </c>
      <c r="N607" s="97">
        <f>+N605/N603</f>
        <v>0.15044331842662656</v>
      </c>
      <c r="O607" s="97">
        <f>+O605/O603</f>
        <v>0</v>
      </c>
      <c r="P607" s="28"/>
      <c r="Q607" s="98" t="s">
        <v>49</v>
      </c>
    </row>
    <row r="608" spans="2:17" x14ac:dyDescent="0.3">
      <c r="B608" s="16">
        <f t="shared" ref="B608:O608" si="108">+B614*B601</f>
        <v>0</v>
      </c>
      <c r="C608" s="16">
        <f t="shared" si="108"/>
        <v>0</v>
      </c>
      <c r="D608" s="16">
        <f t="shared" si="108"/>
        <v>0</v>
      </c>
      <c r="E608" s="16">
        <f t="shared" si="108"/>
        <v>0</v>
      </c>
      <c r="F608" s="16">
        <f t="shared" si="108"/>
        <v>0</v>
      </c>
      <c r="G608" s="16">
        <f t="shared" si="108"/>
        <v>0</v>
      </c>
      <c r="H608" s="16">
        <f t="shared" si="108"/>
        <v>23720991.59764209</v>
      </c>
      <c r="I608" s="16">
        <f t="shared" si="108"/>
        <v>39043424.189371318</v>
      </c>
      <c r="J608" s="16">
        <f t="shared" si="108"/>
        <v>44901072.403682992</v>
      </c>
      <c r="K608" s="16">
        <f t="shared" si="108"/>
        <v>69476915.360677227</v>
      </c>
      <c r="L608" s="16">
        <f t="shared" si="108"/>
        <v>89989010.153809786</v>
      </c>
      <c r="M608" s="16">
        <f t="shared" si="108"/>
        <v>111216947.96275999</v>
      </c>
      <c r="N608" s="16">
        <f t="shared" si="108"/>
        <v>109290858.70696387</v>
      </c>
      <c r="O608" s="16">
        <f t="shared" si="108"/>
        <v>129320000</v>
      </c>
      <c r="P608" s="6"/>
      <c r="Q608" s="89" t="s">
        <v>50</v>
      </c>
    </row>
    <row r="609" spans="1:17" x14ac:dyDescent="0.3">
      <c r="B609" s="32" t="e">
        <f t="shared" ref="B609:O609" si="109">+B614/B$602</f>
        <v>#VALUE!</v>
      </c>
      <c r="C609" s="32" t="e">
        <f t="shared" si="109"/>
        <v>#VALUE!</v>
      </c>
      <c r="D609" s="33" t="e">
        <f t="shared" si="109"/>
        <v>#VALUE!</v>
      </c>
      <c r="E609" s="32" t="e">
        <f t="shared" si="109"/>
        <v>#VALUE!</v>
      </c>
      <c r="F609" s="33" t="e">
        <f t="shared" si="109"/>
        <v>#VALUE!</v>
      </c>
      <c r="G609" s="32" t="e">
        <f t="shared" si="109"/>
        <v>#VALUE!</v>
      </c>
      <c r="H609" s="33" t="e">
        <f t="shared" si="109"/>
        <v>#VALUE!</v>
      </c>
      <c r="I609" s="32" t="e">
        <f t="shared" si="109"/>
        <v>#VALUE!</v>
      </c>
      <c r="J609" s="33" t="e">
        <f t="shared" si="109"/>
        <v>#VALUE!</v>
      </c>
      <c r="K609" s="32" t="e">
        <f t="shared" si="109"/>
        <v>#VALUE!</v>
      </c>
      <c r="L609" s="33" t="e">
        <f t="shared" si="109"/>
        <v>#VALUE!</v>
      </c>
      <c r="M609" s="32">
        <f t="shared" si="109"/>
        <v>6.9633696975665993</v>
      </c>
      <c r="N609" s="34">
        <f t="shared" si="109"/>
        <v>5.2843125593706626</v>
      </c>
      <c r="O609" s="34">
        <f t="shared" si="109"/>
        <v>5.8627430837357659</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10">+B614/B$603</f>
        <v>#DIV/0!</v>
      </c>
      <c r="C610" s="32" t="e">
        <f t="shared" si="110"/>
        <v>#DIV/0!</v>
      </c>
      <c r="D610" s="33" t="e">
        <f t="shared" si="110"/>
        <v>#DIV/0!</v>
      </c>
      <c r="E610" s="32" t="e">
        <f t="shared" si="110"/>
        <v>#DIV/0!</v>
      </c>
      <c r="F610" s="33" t="e">
        <f t="shared" si="110"/>
        <v>#DIV/0!</v>
      </c>
      <c r="G610" s="32" t="e">
        <f t="shared" si="110"/>
        <v>#DIV/0!</v>
      </c>
      <c r="H610" s="33" t="e">
        <f t="shared" si="110"/>
        <v>#DIV/0!</v>
      </c>
      <c r="I610" s="32" t="e">
        <f t="shared" si="110"/>
        <v>#DIV/0!</v>
      </c>
      <c r="J610" s="33" t="e">
        <f t="shared" si="110"/>
        <v>#DIV/0!</v>
      </c>
      <c r="K610" s="32" t="e">
        <f t="shared" si="110"/>
        <v>#DIV/0!</v>
      </c>
      <c r="L610" s="33" t="e">
        <f t="shared" si="110"/>
        <v>#DIV/0!</v>
      </c>
      <c r="M610" s="32">
        <f t="shared" si="110"/>
        <v>104.98432664531529</v>
      </c>
      <c r="N610" s="34">
        <f t="shared" si="110"/>
        <v>20.96134556039166</v>
      </c>
      <c r="O610" s="34">
        <f t="shared" si="110"/>
        <v>23.535732381323999</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11">B608/B446</f>
        <v>#DIV/0!</v>
      </c>
      <c r="C611" s="32" t="e">
        <f t="shared" si="111"/>
        <v>#DIV/0!</v>
      </c>
      <c r="D611" s="33" t="e">
        <f t="shared" si="111"/>
        <v>#DIV/0!</v>
      </c>
      <c r="E611" s="32" t="e">
        <f t="shared" si="111"/>
        <v>#DIV/0!</v>
      </c>
      <c r="F611" s="33" t="e">
        <f t="shared" si="111"/>
        <v>#DIV/0!</v>
      </c>
      <c r="G611" s="32" t="e">
        <f t="shared" si="111"/>
        <v>#DIV/0!</v>
      </c>
      <c r="H611" s="33" t="e">
        <f t="shared" si="111"/>
        <v>#DIV/0!</v>
      </c>
      <c r="I611" s="32" t="e">
        <f t="shared" si="111"/>
        <v>#DIV/0!</v>
      </c>
      <c r="J611" s="33" t="e">
        <f t="shared" si="111"/>
        <v>#DIV/0!</v>
      </c>
      <c r="K611" s="32" t="e">
        <f t="shared" si="111"/>
        <v>#DIV/0!</v>
      </c>
      <c r="L611" s="33" t="e">
        <f t="shared" si="111"/>
        <v>#DIV/0!</v>
      </c>
      <c r="M611" s="32">
        <f t="shared" si="111"/>
        <v>37.447749649960663</v>
      </c>
      <c r="N611" s="34">
        <f t="shared" si="111"/>
        <v>7.8280118295982337</v>
      </c>
      <c r="O611" s="34">
        <f t="shared" si="111"/>
        <v>9.0182770042025791</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61</v>
      </c>
      <c r="P614" s="153" t="s">
        <v>436</v>
      </c>
      <c r="Q614" s="36" t="s">
        <v>57</v>
      </c>
    </row>
    <row r="615" spans="1:17" x14ac:dyDescent="0.3">
      <c r="B615" s="180" t="s">
        <v>64</v>
      </c>
      <c r="C615" s="181"/>
      <c r="D615" s="181"/>
      <c r="E615" s="181"/>
      <c r="F615" s="181"/>
      <c r="G615" s="181"/>
      <c r="H615" s="181"/>
      <c r="I615" s="181"/>
      <c r="J615" s="181"/>
      <c r="K615" s="181"/>
      <c r="L615" s="181"/>
      <c r="M615" s="181"/>
      <c r="N615" s="181"/>
      <c r="O615" s="128"/>
      <c r="P615" s="28"/>
      <c r="Q615" s="89"/>
    </row>
    <row r="616" spans="1:17" x14ac:dyDescent="0.3">
      <c r="B616" s="102"/>
      <c r="C616" s="103" t="e">
        <f t="shared" ref="C616:O616" si="112">+C610/C604/100</f>
        <v>#DIV/0!</v>
      </c>
      <c r="D616" s="102" t="e">
        <f t="shared" si="112"/>
        <v>#DIV/0!</v>
      </c>
      <c r="E616" s="103" t="e">
        <f t="shared" si="112"/>
        <v>#DIV/0!</v>
      </c>
      <c r="F616" s="102" t="e">
        <f t="shared" si="112"/>
        <v>#DIV/0!</v>
      </c>
      <c r="G616" s="103" t="e">
        <f t="shared" si="112"/>
        <v>#DIV/0!</v>
      </c>
      <c r="H616" s="102" t="e">
        <f t="shared" si="112"/>
        <v>#DIV/0!</v>
      </c>
      <c r="I616" s="103" t="e">
        <f t="shared" si="112"/>
        <v>#DIV/0!</v>
      </c>
      <c r="J616" s="102" t="e">
        <f t="shared" si="112"/>
        <v>#DIV/0!</v>
      </c>
      <c r="K616" s="103" t="e">
        <f t="shared" si="112"/>
        <v>#DIV/0!</v>
      </c>
      <c r="L616" s="102" t="e">
        <f t="shared" si="112"/>
        <v>#DIV/0!</v>
      </c>
      <c r="M616" s="103" t="e">
        <f t="shared" si="112"/>
        <v>#DIV/0!</v>
      </c>
      <c r="N616" s="104">
        <f t="shared" si="112"/>
        <v>5.34491715646499E-2</v>
      </c>
      <c r="O616" s="104">
        <f t="shared" si="112"/>
        <v>4.3716933518560621</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72.00</v>
      </c>
      <c r="P617" s="30"/>
      <c r="Q617" s="90" t="s">
        <v>66</v>
      </c>
    </row>
    <row r="618" spans="1:17" x14ac:dyDescent="0.3">
      <c r="B618" s="48" t="e">
        <f t="shared" ref="B618:O620" si="113">($P609-B609)/$P609</f>
        <v>#DIV/0!</v>
      </c>
      <c r="C618" s="49" t="e">
        <f t="shared" si="113"/>
        <v>#DIV/0!</v>
      </c>
      <c r="D618" s="48" t="e">
        <f t="shared" si="113"/>
        <v>#DIV/0!</v>
      </c>
      <c r="E618" s="49" t="e">
        <f t="shared" si="113"/>
        <v>#DIV/0!</v>
      </c>
      <c r="F618" s="48" t="e">
        <f t="shared" si="113"/>
        <v>#DIV/0!</v>
      </c>
      <c r="G618" s="49" t="e">
        <f t="shared" si="113"/>
        <v>#DIV/0!</v>
      </c>
      <c r="H618" s="48" t="e">
        <f t="shared" si="113"/>
        <v>#DIV/0!</v>
      </c>
      <c r="I618" s="49" t="e">
        <f t="shared" si="113"/>
        <v>#DIV/0!</v>
      </c>
      <c r="J618" s="48" t="e">
        <f t="shared" si="113"/>
        <v>#DIV/0!</v>
      </c>
      <c r="K618" s="49" t="e">
        <f t="shared" si="113"/>
        <v>#DIV/0!</v>
      </c>
      <c r="L618" s="48" t="e">
        <f t="shared" si="113"/>
        <v>#DIV/0!</v>
      </c>
      <c r="M618" s="49" t="e">
        <f t="shared" si="113"/>
        <v>#DIV/0!</v>
      </c>
      <c r="N618" s="50" t="e">
        <f t="shared" si="113"/>
        <v>#DIV/0!</v>
      </c>
      <c r="O618" s="50" t="e">
        <f t="shared" si="113"/>
        <v>#DIV/0!</v>
      </c>
      <c r="P618" s="31"/>
      <c r="Q618" s="51" t="s">
        <v>67</v>
      </c>
    </row>
    <row r="619" spans="1:17" x14ac:dyDescent="0.3">
      <c r="B619" s="48" t="e">
        <f t="shared" si="113"/>
        <v>#DIV/0!</v>
      </c>
      <c r="C619" s="49" t="e">
        <f t="shared" si="113"/>
        <v>#DIV/0!</v>
      </c>
      <c r="D619" s="48" t="e">
        <f t="shared" si="113"/>
        <v>#DIV/0!</v>
      </c>
      <c r="E619" s="49" t="e">
        <f t="shared" si="113"/>
        <v>#DIV/0!</v>
      </c>
      <c r="F619" s="48" t="e">
        <f t="shared" si="113"/>
        <v>#DIV/0!</v>
      </c>
      <c r="G619" s="49" t="e">
        <f t="shared" si="113"/>
        <v>#DIV/0!</v>
      </c>
      <c r="H619" s="48" t="e">
        <f t="shared" si="113"/>
        <v>#DIV/0!</v>
      </c>
      <c r="I619" s="49" t="e">
        <f t="shared" si="113"/>
        <v>#DIV/0!</v>
      </c>
      <c r="J619" s="48" t="e">
        <f t="shared" si="113"/>
        <v>#DIV/0!</v>
      </c>
      <c r="K619" s="49" t="e">
        <f t="shared" si="113"/>
        <v>#DIV/0!</v>
      </c>
      <c r="L619" s="48" t="e">
        <f t="shared" si="113"/>
        <v>#DIV/0!</v>
      </c>
      <c r="M619" s="49" t="e">
        <f t="shared" si="113"/>
        <v>#DIV/0!</v>
      </c>
      <c r="N619" s="50" t="e">
        <f t="shared" si="113"/>
        <v>#DIV/0!</v>
      </c>
      <c r="O619" s="50" t="e">
        <f t="shared" si="113"/>
        <v>#DIV/0!</v>
      </c>
      <c r="P619" s="31"/>
      <c r="Q619" s="51" t="s">
        <v>68</v>
      </c>
    </row>
    <row r="620" spans="1:17" x14ac:dyDescent="0.3">
      <c r="B620" s="48" t="e">
        <f t="shared" si="113"/>
        <v>#DIV/0!</v>
      </c>
      <c r="C620" s="49" t="e">
        <f t="shared" si="113"/>
        <v>#DIV/0!</v>
      </c>
      <c r="D620" s="48" t="e">
        <f t="shared" si="113"/>
        <v>#DIV/0!</v>
      </c>
      <c r="E620" s="49" t="e">
        <f t="shared" si="113"/>
        <v>#DIV/0!</v>
      </c>
      <c r="F620" s="48" t="e">
        <f t="shared" si="113"/>
        <v>#DIV/0!</v>
      </c>
      <c r="G620" s="49" t="e">
        <f t="shared" si="113"/>
        <v>#DIV/0!</v>
      </c>
      <c r="H620" s="48" t="e">
        <f t="shared" si="113"/>
        <v>#DIV/0!</v>
      </c>
      <c r="I620" s="49" t="e">
        <f t="shared" si="113"/>
        <v>#DIV/0!</v>
      </c>
      <c r="J620" s="48" t="e">
        <f t="shared" si="113"/>
        <v>#DIV/0!</v>
      </c>
      <c r="K620" s="49" t="e">
        <f t="shared" si="113"/>
        <v>#DIV/0!</v>
      </c>
      <c r="L620" s="48" t="e">
        <f t="shared" si="113"/>
        <v>#DIV/0!</v>
      </c>
      <c r="M620" s="49" t="e">
        <f t="shared" si="113"/>
        <v>#DIV/0!</v>
      </c>
      <c r="N620" s="50" t="e">
        <f t="shared" si="113"/>
        <v>#DIV/0!</v>
      </c>
      <c r="O620" s="50" t="e">
        <f t="shared" si="113"/>
        <v>#DIV/0!</v>
      </c>
      <c r="P620" s="31"/>
      <c r="Q620" s="51" t="s">
        <v>70</v>
      </c>
    </row>
    <row r="621" spans="1:17" x14ac:dyDescent="0.3">
      <c r="B621" s="105"/>
      <c r="D621" s="105"/>
      <c r="F621" s="105"/>
      <c r="H621" s="105"/>
      <c r="I621" s="96"/>
      <c r="J621" s="95"/>
      <c r="K621" s="96"/>
      <c r="L621" s="95"/>
      <c r="M621" s="96"/>
      <c r="N621" s="97">
        <f>N617/N614-1</f>
        <v>-1</v>
      </c>
      <c r="O621" s="97">
        <f>O617/O614-1</f>
        <v>0.18032786885245899</v>
      </c>
      <c r="P621" s="28"/>
      <c r="Q621" s="98" t="s">
        <v>71</v>
      </c>
    </row>
    <row r="622" spans="1:17" x14ac:dyDescent="0.3">
      <c r="B622" s="109" t="e">
        <f t="shared" ref="B622:N622" si="114">AVERAGE(B618:B621)</f>
        <v>#DIV/0!</v>
      </c>
      <c r="C622" s="110" t="e">
        <f t="shared" si="114"/>
        <v>#DIV/0!</v>
      </c>
      <c r="D622" s="109" t="e">
        <f t="shared" si="114"/>
        <v>#DIV/0!</v>
      </c>
      <c r="E622" s="110" t="e">
        <f t="shared" si="114"/>
        <v>#DIV/0!</v>
      </c>
      <c r="F622" s="109" t="e">
        <f t="shared" si="114"/>
        <v>#DIV/0!</v>
      </c>
      <c r="G622" s="110" t="e">
        <f t="shared" si="114"/>
        <v>#DIV/0!</v>
      </c>
      <c r="H622" s="109" t="e">
        <f t="shared" si="114"/>
        <v>#DIV/0!</v>
      </c>
      <c r="I622" s="110" t="e">
        <f t="shared" si="114"/>
        <v>#DIV/0!</v>
      </c>
      <c r="J622" s="52" t="e">
        <f t="shared" si="114"/>
        <v>#DIV/0!</v>
      </c>
      <c r="K622" s="53" t="e">
        <f t="shared" si="114"/>
        <v>#DIV/0!</v>
      </c>
      <c r="L622" s="52" t="e">
        <f t="shared" si="114"/>
        <v>#DIV/0!</v>
      </c>
      <c r="M622" s="53" t="e">
        <f t="shared" si="114"/>
        <v>#DIV/0!</v>
      </c>
      <c r="N622" s="54" t="e">
        <f t="shared" si="114"/>
        <v>#DIV/0!</v>
      </c>
      <c r="O622" s="54" t="e">
        <f>AVERAGE(O618:O621)</f>
        <v>#DIV/0!</v>
      </c>
      <c r="P622" s="31"/>
      <c r="Q622" s="51" t="s">
        <v>72</v>
      </c>
    </row>
    <row r="623" spans="1:17" x14ac:dyDescent="0.3">
      <c r="B623" s="182" t="s">
        <v>73</v>
      </c>
      <c r="C623" s="183"/>
      <c r="D623" s="183"/>
      <c r="E623" s="183"/>
      <c r="F623" s="183"/>
      <c r="G623" s="183"/>
      <c r="H623" s="183"/>
      <c r="I623" s="183"/>
      <c r="J623" s="183"/>
      <c r="K623" s="183"/>
      <c r="L623" s="183"/>
      <c r="M623" s="183"/>
      <c r="N623" s="183"/>
      <c r="O623" s="129"/>
      <c r="P623" s="28"/>
      <c r="Q623" s="89"/>
    </row>
    <row r="624" spans="1:17" s="3" customFormat="1" ht="14.25" x14ac:dyDescent="0.2">
      <c r="B624" s="55"/>
      <c r="C624" s="56">
        <f>+B$605+B624</f>
        <v>0</v>
      </c>
      <c r="D624" s="56">
        <f t="shared" ref="D624:O624" si="115">+C$605+C624</f>
        <v>0</v>
      </c>
      <c r="E624" s="56">
        <f t="shared" si="115"/>
        <v>0</v>
      </c>
      <c r="F624" s="56">
        <f t="shared" si="115"/>
        <v>0</v>
      </c>
      <c r="G624" s="56">
        <f t="shared" si="115"/>
        <v>0</v>
      </c>
      <c r="H624" s="56">
        <f t="shared" si="115"/>
        <v>0</v>
      </c>
      <c r="I624" s="56">
        <f t="shared" si="115"/>
        <v>0.13</v>
      </c>
      <c r="J624" s="56">
        <f t="shared" si="115"/>
        <v>0.33</v>
      </c>
      <c r="K624" s="56">
        <f t="shared" si="115"/>
        <v>0.43000000000000005</v>
      </c>
      <c r="L624" s="56">
        <f t="shared" si="115"/>
        <v>0.6100000000000001</v>
      </c>
      <c r="M624" s="56">
        <f t="shared" si="115"/>
        <v>0.87000000000000011</v>
      </c>
      <c r="N624" s="57">
        <f t="shared" si="115"/>
        <v>1.1700000000000002</v>
      </c>
      <c r="O624" s="57">
        <f t="shared" si="115"/>
        <v>1.54</v>
      </c>
      <c r="P624" s="31"/>
      <c r="Q624" s="36" t="s">
        <v>74</v>
      </c>
    </row>
    <row r="625" spans="1:17" s="3" customFormat="1" ht="14.25" x14ac:dyDescent="0.2">
      <c r="B625" s="58">
        <f>+B$614+B624</f>
        <v>0</v>
      </c>
      <c r="C625" s="59">
        <f t="shared" ref="C625:O625" si="116">+C$614+C624</f>
        <v>0</v>
      </c>
      <c r="D625" s="59">
        <f t="shared" si="116"/>
        <v>0</v>
      </c>
      <c r="E625" s="59">
        <f t="shared" si="116"/>
        <v>0</v>
      </c>
      <c r="F625" s="59">
        <f t="shared" si="116"/>
        <v>0</v>
      </c>
      <c r="G625" s="59">
        <f t="shared" si="116"/>
        <v>0</v>
      </c>
      <c r="H625" s="59">
        <f t="shared" si="116"/>
        <v>11.189146980019855</v>
      </c>
      <c r="I625" s="59">
        <f t="shared" si="116"/>
        <v>18.546709523288357</v>
      </c>
      <c r="J625" s="59">
        <f t="shared" si="116"/>
        <v>21.509751133812731</v>
      </c>
      <c r="K625" s="59">
        <f t="shared" si="116"/>
        <v>33.202129887111901</v>
      </c>
      <c r="L625" s="59">
        <f t="shared" si="116"/>
        <v>43.05764629896688</v>
      </c>
      <c r="M625" s="59">
        <f t="shared" si="116"/>
        <v>53.330824510735837</v>
      </c>
      <c r="N625" s="60">
        <f t="shared" si="116"/>
        <v>52.722291842907488</v>
      </c>
      <c r="O625" s="60">
        <f t="shared" si="116"/>
        <v>62.54</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17">RATE(D$347-$B$347,,-$B625,D625)</f>
        <v>#NUM!</v>
      </c>
      <c r="E627" s="66" t="e">
        <f t="shared" si="117"/>
        <v>#NUM!</v>
      </c>
      <c r="F627" s="66" t="e">
        <f t="shared" si="117"/>
        <v>#NUM!</v>
      </c>
      <c r="G627" s="66" t="e">
        <f t="shared" si="117"/>
        <v>#NUM!</v>
      </c>
      <c r="H627" s="66" t="e">
        <f t="shared" si="117"/>
        <v>#NUM!</v>
      </c>
      <c r="I627" s="66" t="e">
        <f t="shared" si="117"/>
        <v>#NUM!</v>
      </c>
      <c r="J627" s="66" t="e">
        <f t="shared" si="117"/>
        <v>#NUM!</v>
      </c>
      <c r="K627" s="66" t="e">
        <f t="shared" si="117"/>
        <v>#NUM!</v>
      </c>
      <c r="L627" s="66" t="e">
        <f t="shared" si="117"/>
        <v>#NUM!</v>
      </c>
      <c r="M627" s="66" t="e">
        <f t="shared" si="117"/>
        <v>#NUM!</v>
      </c>
      <c r="N627" s="67" t="e">
        <f t="shared" si="117"/>
        <v>#NUM!</v>
      </c>
      <c r="O627" s="67" t="e">
        <f t="shared" si="117"/>
        <v>#NUM!</v>
      </c>
      <c r="P627" s="68"/>
      <c r="Q627" s="69" t="s">
        <v>77</v>
      </c>
    </row>
    <row r="628" spans="1:17" s="3" customFormat="1" ht="14.25" x14ac:dyDescent="0.2">
      <c r="B628" s="55"/>
      <c r="C628" s="56"/>
      <c r="D628" s="56">
        <f t="shared" ref="D628:O628" si="118">+C$605+C628</f>
        <v>0</v>
      </c>
      <c r="E628" s="56">
        <f t="shared" si="118"/>
        <v>0</v>
      </c>
      <c r="F628" s="56">
        <f t="shared" si="118"/>
        <v>0</v>
      </c>
      <c r="G628" s="56">
        <f t="shared" si="118"/>
        <v>0</v>
      </c>
      <c r="H628" s="56">
        <f t="shared" si="118"/>
        <v>0</v>
      </c>
      <c r="I628" s="56">
        <f t="shared" si="118"/>
        <v>0.13</v>
      </c>
      <c r="J628" s="56">
        <f t="shared" si="118"/>
        <v>0.33</v>
      </c>
      <c r="K628" s="56">
        <f t="shared" si="118"/>
        <v>0.43000000000000005</v>
      </c>
      <c r="L628" s="56">
        <f t="shared" si="118"/>
        <v>0.6100000000000001</v>
      </c>
      <c r="M628" s="56">
        <f t="shared" si="118"/>
        <v>0.87000000000000011</v>
      </c>
      <c r="N628" s="57">
        <f t="shared" si="118"/>
        <v>1.1700000000000002</v>
      </c>
      <c r="O628" s="57">
        <f t="shared" si="118"/>
        <v>1.54</v>
      </c>
      <c r="P628" s="31"/>
      <c r="Q628" s="36" t="s">
        <v>74</v>
      </c>
    </row>
    <row r="629" spans="1:17" s="3" customFormat="1" ht="14.25" x14ac:dyDescent="0.2">
      <c r="B629" s="58"/>
      <c r="C629" s="59">
        <f t="shared" ref="C629:O629" si="119">+C$614+C628</f>
        <v>0</v>
      </c>
      <c r="D629" s="59">
        <f t="shared" si="119"/>
        <v>0</v>
      </c>
      <c r="E629" s="59">
        <f t="shared" si="119"/>
        <v>0</v>
      </c>
      <c r="F629" s="59">
        <f t="shared" si="119"/>
        <v>0</v>
      </c>
      <c r="G629" s="59">
        <f t="shared" si="119"/>
        <v>0</v>
      </c>
      <c r="H629" s="59">
        <f t="shared" si="119"/>
        <v>11.189146980019855</v>
      </c>
      <c r="I629" s="59">
        <f t="shared" si="119"/>
        <v>18.546709523288357</v>
      </c>
      <c r="J629" s="59">
        <f t="shared" si="119"/>
        <v>21.509751133812731</v>
      </c>
      <c r="K629" s="59">
        <f t="shared" si="119"/>
        <v>33.202129887111901</v>
      </c>
      <c r="L629" s="59">
        <f t="shared" si="119"/>
        <v>43.05764629896688</v>
      </c>
      <c r="M629" s="59">
        <f t="shared" si="119"/>
        <v>53.330824510735837</v>
      </c>
      <c r="N629" s="60">
        <f t="shared" si="119"/>
        <v>52.722291842907488</v>
      </c>
      <c r="O629" s="60">
        <f t="shared" si="119"/>
        <v>62.54</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20">RATE(E$347-$C$347,,-$C629,E629)</f>
        <v>#NUM!</v>
      </c>
      <c r="F631" s="66" t="e">
        <f t="shared" si="120"/>
        <v>#NUM!</v>
      </c>
      <c r="G631" s="66" t="e">
        <f t="shared" si="120"/>
        <v>#NUM!</v>
      </c>
      <c r="H631" s="66" t="e">
        <f t="shared" si="120"/>
        <v>#NUM!</v>
      </c>
      <c r="I631" s="66" t="e">
        <f t="shared" si="120"/>
        <v>#NUM!</v>
      </c>
      <c r="J631" s="66" t="e">
        <f t="shared" si="120"/>
        <v>#NUM!</v>
      </c>
      <c r="K631" s="66" t="e">
        <f t="shared" si="120"/>
        <v>#NUM!</v>
      </c>
      <c r="L631" s="66" t="e">
        <f t="shared" si="120"/>
        <v>#NUM!</v>
      </c>
      <c r="M631" s="66" t="e">
        <f t="shared" si="120"/>
        <v>#NUM!</v>
      </c>
      <c r="N631" s="67" t="e">
        <f t="shared" si="120"/>
        <v>#NUM!</v>
      </c>
      <c r="O631" s="67" t="e">
        <f t="shared" si="120"/>
        <v>#NUM!</v>
      </c>
      <c r="P631" s="68"/>
      <c r="Q631" s="69" t="s">
        <v>77</v>
      </c>
    </row>
    <row r="632" spans="1:17" s="3" customFormat="1" ht="14.25" x14ac:dyDescent="0.2">
      <c r="B632" s="55"/>
      <c r="C632" s="56"/>
      <c r="D632" s="56"/>
      <c r="E632" s="56">
        <f t="shared" ref="E632:O632" si="121">+D$605+D632</f>
        <v>0</v>
      </c>
      <c r="F632" s="56">
        <f t="shared" si="121"/>
        <v>0</v>
      </c>
      <c r="G632" s="56">
        <f t="shared" si="121"/>
        <v>0</v>
      </c>
      <c r="H632" s="56">
        <f t="shared" si="121"/>
        <v>0</v>
      </c>
      <c r="I632" s="56">
        <f t="shared" si="121"/>
        <v>0.13</v>
      </c>
      <c r="J632" s="56">
        <f t="shared" si="121"/>
        <v>0.33</v>
      </c>
      <c r="K632" s="56">
        <f t="shared" si="121"/>
        <v>0.43000000000000005</v>
      </c>
      <c r="L632" s="56">
        <f t="shared" si="121"/>
        <v>0.6100000000000001</v>
      </c>
      <c r="M632" s="56">
        <f t="shared" si="121"/>
        <v>0.87000000000000011</v>
      </c>
      <c r="N632" s="57">
        <f t="shared" si="121"/>
        <v>1.1700000000000002</v>
      </c>
      <c r="O632" s="57">
        <f t="shared" si="121"/>
        <v>1.54</v>
      </c>
      <c r="P632" s="31"/>
      <c r="Q632" s="36" t="s">
        <v>74</v>
      </c>
    </row>
    <row r="633" spans="1:17" s="3" customFormat="1" ht="14.25" x14ac:dyDescent="0.2">
      <c r="B633" s="58"/>
      <c r="C633" s="59"/>
      <c r="D633" s="59">
        <f t="shared" ref="D633:O633" si="122">+D$614+D632</f>
        <v>0</v>
      </c>
      <c r="E633" s="59">
        <f t="shared" si="122"/>
        <v>0</v>
      </c>
      <c r="F633" s="59">
        <f t="shared" si="122"/>
        <v>0</v>
      </c>
      <c r="G633" s="59">
        <f t="shared" si="122"/>
        <v>0</v>
      </c>
      <c r="H633" s="59">
        <f t="shared" si="122"/>
        <v>11.189146980019855</v>
      </c>
      <c r="I633" s="59">
        <f t="shared" si="122"/>
        <v>18.546709523288357</v>
      </c>
      <c r="J633" s="59">
        <f t="shared" si="122"/>
        <v>21.509751133812731</v>
      </c>
      <c r="K633" s="59">
        <f t="shared" si="122"/>
        <v>33.202129887111901</v>
      </c>
      <c r="L633" s="59">
        <f t="shared" si="122"/>
        <v>43.05764629896688</v>
      </c>
      <c r="M633" s="59">
        <f t="shared" si="122"/>
        <v>53.330824510735837</v>
      </c>
      <c r="N633" s="60">
        <f t="shared" si="122"/>
        <v>52.722291842907488</v>
      </c>
      <c r="O633" s="60">
        <f t="shared" si="122"/>
        <v>62.54</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23">RATE(F$347-$D$347,,-$D633,F633)</f>
        <v>#NUM!</v>
      </c>
      <c r="G635" s="66" t="e">
        <f t="shared" si="123"/>
        <v>#NUM!</v>
      </c>
      <c r="H635" s="66" t="e">
        <f t="shared" si="123"/>
        <v>#NUM!</v>
      </c>
      <c r="I635" s="66" t="e">
        <f t="shared" si="123"/>
        <v>#NUM!</v>
      </c>
      <c r="J635" s="66" t="e">
        <f t="shared" si="123"/>
        <v>#NUM!</v>
      </c>
      <c r="K635" s="66" t="e">
        <f t="shared" si="123"/>
        <v>#NUM!</v>
      </c>
      <c r="L635" s="66" t="e">
        <f t="shared" si="123"/>
        <v>#NUM!</v>
      </c>
      <c r="M635" s="66" t="e">
        <f t="shared" si="123"/>
        <v>#NUM!</v>
      </c>
      <c r="N635" s="67" t="e">
        <f t="shared" si="123"/>
        <v>#NUM!</v>
      </c>
      <c r="O635" s="67" t="e">
        <f t="shared" si="123"/>
        <v>#NUM!</v>
      </c>
      <c r="P635" s="68"/>
      <c r="Q635" s="69" t="s">
        <v>77</v>
      </c>
    </row>
    <row r="636" spans="1:17" s="3" customFormat="1" ht="14.25" x14ac:dyDescent="0.2">
      <c r="B636" s="55"/>
      <c r="C636" s="56"/>
      <c r="D636" s="56"/>
      <c r="E636" s="56"/>
      <c r="F636" s="56">
        <f t="shared" ref="F636:O636" si="124">+E$605+E636</f>
        <v>0</v>
      </c>
      <c r="G636" s="56">
        <f t="shared" si="124"/>
        <v>0</v>
      </c>
      <c r="H636" s="56">
        <f t="shared" si="124"/>
        <v>0</v>
      </c>
      <c r="I636" s="56">
        <f t="shared" si="124"/>
        <v>0.13</v>
      </c>
      <c r="J636" s="56">
        <f t="shared" si="124"/>
        <v>0.33</v>
      </c>
      <c r="K636" s="56">
        <f t="shared" si="124"/>
        <v>0.43000000000000005</v>
      </c>
      <c r="L636" s="56">
        <f t="shared" si="124"/>
        <v>0.6100000000000001</v>
      </c>
      <c r="M636" s="56">
        <f t="shared" si="124"/>
        <v>0.87000000000000011</v>
      </c>
      <c r="N636" s="57">
        <f t="shared" si="124"/>
        <v>1.1700000000000002</v>
      </c>
      <c r="O636" s="57">
        <f t="shared" si="124"/>
        <v>1.54</v>
      </c>
      <c r="P636" s="31"/>
      <c r="Q636" s="36" t="s">
        <v>74</v>
      </c>
    </row>
    <row r="637" spans="1:17" s="3" customFormat="1" ht="14.25" x14ac:dyDescent="0.2">
      <c r="B637" s="58"/>
      <c r="C637" s="59"/>
      <c r="D637" s="59"/>
      <c r="E637" s="59">
        <f t="shared" ref="E637:O637" si="125">+E$614+E636</f>
        <v>0</v>
      </c>
      <c r="F637" s="59">
        <f t="shared" si="125"/>
        <v>0</v>
      </c>
      <c r="G637" s="59">
        <f t="shared" si="125"/>
        <v>0</v>
      </c>
      <c r="H637" s="59">
        <f t="shared" si="125"/>
        <v>11.189146980019855</v>
      </c>
      <c r="I637" s="59">
        <f t="shared" si="125"/>
        <v>18.546709523288357</v>
      </c>
      <c r="J637" s="59">
        <f t="shared" si="125"/>
        <v>21.509751133812731</v>
      </c>
      <c r="K637" s="59">
        <f t="shared" si="125"/>
        <v>33.202129887111901</v>
      </c>
      <c r="L637" s="59">
        <f t="shared" si="125"/>
        <v>43.05764629896688</v>
      </c>
      <c r="M637" s="59">
        <f t="shared" si="125"/>
        <v>53.330824510735837</v>
      </c>
      <c r="N637" s="60">
        <f t="shared" si="125"/>
        <v>52.722291842907488</v>
      </c>
      <c r="O637" s="60">
        <f t="shared" si="125"/>
        <v>62.54</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26">RATE(G$347-$E$347,,-$E637,G637)</f>
        <v>#NUM!</v>
      </c>
      <c r="H639" s="66" t="e">
        <f t="shared" si="126"/>
        <v>#NUM!</v>
      </c>
      <c r="I639" s="66" t="e">
        <f t="shared" si="126"/>
        <v>#NUM!</v>
      </c>
      <c r="J639" s="66" t="e">
        <f t="shared" si="126"/>
        <v>#NUM!</v>
      </c>
      <c r="K639" s="66" t="e">
        <f t="shared" si="126"/>
        <v>#NUM!</v>
      </c>
      <c r="L639" s="66" t="e">
        <f t="shared" si="126"/>
        <v>#NUM!</v>
      </c>
      <c r="M639" s="66" t="e">
        <f t="shared" si="126"/>
        <v>#NUM!</v>
      </c>
      <c r="N639" s="67" t="e">
        <f t="shared" si="126"/>
        <v>#NUM!</v>
      </c>
      <c r="O639" s="67" t="e">
        <f t="shared" si="126"/>
        <v>#NUM!</v>
      </c>
      <c r="P639" s="68"/>
      <c r="Q639" s="69" t="s">
        <v>77</v>
      </c>
    </row>
    <row r="640" spans="1:17" s="3" customFormat="1" ht="14.25" x14ac:dyDescent="0.2">
      <c r="B640" s="55"/>
      <c r="C640" s="56"/>
      <c r="D640" s="56"/>
      <c r="E640" s="56"/>
      <c r="F640" s="56"/>
      <c r="G640" s="56">
        <f t="shared" ref="G640:O640" si="127">+F$605+F640</f>
        <v>0</v>
      </c>
      <c r="H640" s="56">
        <f t="shared" si="127"/>
        <v>0</v>
      </c>
      <c r="I640" s="56">
        <f t="shared" si="127"/>
        <v>0.13</v>
      </c>
      <c r="J640" s="56">
        <f t="shared" si="127"/>
        <v>0.33</v>
      </c>
      <c r="K640" s="56">
        <f t="shared" si="127"/>
        <v>0.43000000000000005</v>
      </c>
      <c r="L640" s="56">
        <f t="shared" si="127"/>
        <v>0.6100000000000001</v>
      </c>
      <c r="M640" s="56">
        <f t="shared" si="127"/>
        <v>0.87000000000000011</v>
      </c>
      <c r="N640" s="57">
        <f t="shared" si="127"/>
        <v>1.1700000000000002</v>
      </c>
      <c r="O640" s="57">
        <f t="shared" si="127"/>
        <v>1.54</v>
      </c>
      <c r="P640" s="31"/>
      <c r="Q640" s="36" t="s">
        <v>74</v>
      </c>
    </row>
    <row r="641" spans="1:17" s="3" customFormat="1" ht="14.25" x14ac:dyDescent="0.2">
      <c r="B641" s="58"/>
      <c r="C641" s="59"/>
      <c r="D641" s="59"/>
      <c r="E641" s="59"/>
      <c r="F641" s="59">
        <f t="shared" ref="F641:O641" si="128">+F$614+F640</f>
        <v>0</v>
      </c>
      <c r="G641" s="59">
        <f t="shared" si="128"/>
        <v>0</v>
      </c>
      <c r="H641" s="59">
        <f t="shared" si="128"/>
        <v>11.189146980019855</v>
      </c>
      <c r="I641" s="59">
        <f t="shared" si="128"/>
        <v>18.546709523288357</v>
      </c>
      <c r="J641" s="59">
        <f t="shared" si="128"/>
        <v>21.509751133812731</v>
      </c>
      <c r="K641" s="59">
        <f t="shared" si="128"/>
        <v>33.202129887111901</v>
      </c>
      <c r="L641" s="59">
        <f t="shared" si="128"/>
        <v>43.05764629896688</v>
      </c>
      <c r="M641" s="59">
        <f t="shared" si="128"/>
        <v>53.330824510735837</v>
      </c>
      <c r="N641" s="60">
        <f t="shared" si="128"/>
        <v>52.722291842907488</v>
      </c>
      <c r="O641" s="60">
        <f t="shared" si="128"/>
        <v>62.54</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29">RATE(H$347-$F$347,,-$F641,H641)</f>
        <v>#NUM!</v>
      </c>
      <c r="I643" s="66" t="e">
        <f t="shared" si="129"/>
        <v>#NUM!</v>
      </c>
      <c r="J643" s="66" t="e">
        <f t="shared" si="129"/>
        <v>#NUM!</v>
      </c>
      <c r="K643" s="66" t="e">
        <f t="shared" si="129"/>
        <v>#NUM!</v>
      </c>
      <c r="L643" s="66" t="e">
        <f t="shared" si="129"/>
        <v>#NUM!</v>
      </c>
      <c r="M643" s="66" t="e">
        <f t="shared" si="129"/>
        <v>#NUM!</v>
      </c>
      <c r="N643" s="67" t="e">
        <f t="shared" si="129"/>
        <v>#NUM!</v>
      </c>
      <c r="O643" s="67" t="e">
        <f t="shared" si="129"/>
        <v>#NUM!</v>
      </c>
      <c r="P643" s="68"/>
      <c r="Q643" s="69" t="s">
        <v>77</v>
      </c>
    </row>
    <row r="644" spans="1:17" s="3" customFormat="1" ht="14.25" x14ac:dyDescent="0.2">
      <c r="B644" s="55"/>
      <c r="C644" s="56"/>
      <c r="D644" s="56"/>
      <c r="E644" s="56"/>
      <c r="F644" s="56"/>
      <c r="G644" s="56"/>
      <c r="H644" s="56">
        <f t="shared" ref="H644:O644" si="130">+G$605+G644</f>
        <v>0</v>
      </c>
      <c r="I644" s="56">
        <f t="shared" si="130"/>
        <v>0.13</v>
      </c>
      <c r="J644" s="56">
        <f t="shared" si="130"/>
        <v>0.33</v>
      </c>
      <c r="K644" s="56">
        <f t="shared" si="130"/>
        <v>0.43000000000000005</v>
      </c>
      <c r="L644" s="56">
        <f t="shared" si="130"/>
        <v>0.6100000000000001</v>
      </c>
      <c r="M644" s="56">
        <f t="shared" si="130"/>
        <v>0.87000000000000011</v>
      </c>
      <c r="N644" s="57">
        <f t="shared" si="130"/>
        <v>1.1700000000000002</v>
      </c>
      <c r="O644" s="57">
        <f t="shared" si="130"/>
        <v>1.54</v>
      </c>
      <c r="P644" s="31"/>
      <c r="Q644" s="36" t="s">
        <v>74</v>
      </c>
    </row>
    <row r="645" spans="1:17" s="3" customFormat="1" ht="14.25" x14ac:dyDescent="0.2">
      <c r="B645" s="58"/>
      <c r="C645" s="59"/>
      <c r="D645" s="59"/>
      <c r="E645" s="59"/>
      <c r="F645" s="59"/>
      <c r="G645" s="59">
        <f t="shared" ref="G645:O645" si="131">+G$614+G644</f>
        <v>0</v>
      </c>
      <c r="H645" s="59">
        <f t="shared" si="131"/>
        <v>11.189146980019855</v>
      </c>
      <c r="I645" s="59">
        <f t="shared" si="131"/>
        <v>18.546709523288357</v>
      </c>
      <c r="J645" s="59">
        <f t="shared" si="131"/>
        <v>21.509751133812731</v>
      </c>
      <c r="K645" s="59">
        <f t="shared" si="131"/>
        <v>33.202129887111901</v>
      </c>
      <c r="L645" s="59">
        <f t="shared" si="131"/>
        <v>43.05764629896688</v>
      </c>
      <c r="M645" s="59">
        <f t="shared" si="131"/>
        <v>53.330824510735837</v>
      </c>
      <c r="N645" s="60">
        <f t="shared" si="131"/>
        <v>52.722291842907488</v>
      </c>
      <c r="O645" s="60">
        <f t="shared" si="131"/>
        <v>62.54</v>
      </c>
      <c r="P645" s="31"/>
      <c r="Q645" s="36" t="s">
        <v>75</v>
      </c>
    </row>
    <row r="646" spans="1:17" s="3" customFormat="1" ht="14.25" x14ac:dyDescent="0.2">
      <c r="B646" s="72"/>
      <c r="I646" s="61"/>
      <c r="J646" s="61"/>
      <c r="K646" s="61"/>
      <c r="L646" s="61"/>
      <c r="M646" s="61"/>
      <c r="N646" s="62" t="e">
        <f>+N645/G645-1</f>
        <v>#DIV/0!</v>
      </c>
      <c r="O646" s="62">
        <f>+O645/H645-1</f>
        <v>4.589344756278197</v>
      </c>
      <c r="P646" s="31"/>
      <c r="Q646" s="63" t="s">
        <v>76</v>
      </c>
    </row>
    <row r="647" spans="1:17" s="70" customFormat="1" ht="14.25" x14ac:dyDescent="0.2">
      <c r="A647" s="64"/>
      <c r="B647" s="65"/>
      <c r="C647" s="66"/>
      <c r="D647" s="66"/>
      <c r="E647" s="66"/>
      <c r="F647" s="66"/>
      <c r="G647" s="66"/>
      <c r="H647" s="66" t="e">
        <f>RATE(H$347-$G$347,,-$G645,H645)</f>
        <v>#NUM!</v>
      </c>
      <c r="I647" s="66" t="e">
        <f t="shared" ref="I647:O647" si="132">RATE(I$347-$G$347,,-$G645,I645)</f>
        <v>#NUM!</v>
      </c>
      <c r="J647" s="66" t="e">
        <f t="shared" si="132"/>
        <v>#NUM!</v>
      </c>
      <c r="K647" s="66" t="e">
        <f t="shared" si="132"/>
        <v>#NUM!</v>
      </c>
      <c r="L647" s="66" t="e">
        <f t="shared" si="132"/>
        <v>#NUM!</v>
      </c>
      <c r="M647" s="66" t="e">
        <f t="shared" si="132"/>
        <v>#NUM!</v>
      </c>
      <c r="N647" s="67" t="e">
        <f t="shared" si="132"/>
        <v>#NUM!</v>
      </c>
      <c r="O647" s="67" t="e">
        <f t="shared" si="132"/>
        <v>#NUM!</v>
      </c>
      <c r="P647" s="68"/>
      <c r="Q647" s="69" t="s">
        <v>77</v>
      </c>
    </row>
    <row r="648" spans="1:17" s="3" customFormat="1" ht="14.25" x14ac:dyDescent="0.2">
      <c r="B648" s="55"/>
      <c r="C648" s="56"/>
      <c r="D648" s="56"/>
      <c r="E648" s="56"/>
      <c r="F648" s="56"/>
      <c r="G648" s="56"/>
      <c r="H648" s="56"/>
      <c r="I648" s="56">
        <f t="shared" ref="I648:O648" si="133">+H$605+H648</f>
        <v>0.13</v>
      </c>
      <c r="J648" s="56">
        <f t="shared" si="133"/>
        <v>0.33</v>
      </c>
      <c r="K648" s="56">
        <f t="shared" si="133"/>
        <v>0.43000000000000005</v>
      </c>
      <c r="L648" s="56">
        <f t="shared" si="133"/>
        <v>0.6100000000000001</v>
      </c>
      <c r="M648" s="56">
        <f t="shared" si="133"/>
        <v>0.87000000000000011</v>
      </c>
      <c r="N648" s="57">
        <f t="shared" si="133"/>
        <v>1.1700000000000002</v>
      </c>
      <c r="O648" s="57">
        <f t="shared" si="133"/>
        <v>1.54</v>
      </c>
      <c r="P648" s="31"/>
      <c r="Q648" s="36" t="s">
        <v>74</v>
      </c>
    </row>
    <row r="649" spans="1:17" s="3" customFormat="1" ht="14.25" x14ac:dyDescent="0.2">
      <c r="B649" s="58"/>
      <c r="C649" s="59"/>
      <c r="D649" s="59"/>
      <c r="E649" s="59"/>
      <c r="F649" s="59"/>
      <c r="G649" s="59"/>
      <c r="H649" s="59">
        <f t="shared" ref="H649:O649" si="134">+H$614+H648</f>
        <v>11.189146980019855</v>
      </c>
      <c r="I649" s="59">
        <f t="shared" si="134"/>
        <v>18.546709523288357</v>
      </c>
      <c r="J649" s="59">
        <f t="shared" si="134"/>
        <v>21.509751133812731</v>
      </c>
      <c r="K649" s="59">
        <f t="shared" si="134"/>
        <v>33.202129887111901</v>
      </c>
      <c r="L649" s="59">
        <f t="shared" si="134"/>
        <v>43.05764629896688</v>
      </c>
      <c r="M649" s="59">
        <f t="shared" si="134"/>
        <v>53.330824510735837</v>
      </c>
      <c r="N649" s="60">
        <f t="shared" si="134"/>
        <v>52.722291842907488</v>
      </c>
      <c r="O649" s="60">
        <f t="shared" si="134"/>
        <v>62.54</v>
      </c>
      <c r="P649" s="31"/>
      <c r="Q649" s="36" t="s">
        <v>75</v>
      </c>
    </row>
    <row r="650" spans="1:17" s="3" customFormat="1" ht="14.25" x14ac:dyDescent="0.2">
      <c r="B650" s="72"/>
      <c r="I650" s="61"/>
      <c r="J650" s="61"/>
      <c r="K650" s="61"/>
      <c r="L650" s="61"/>
      <c r="M650" s="61"/>
      <c r="N650" s="62">
        <f>+N649/H649-1</f>
        <v>3.7119134226274983</v>
      </c>
      <c r="O650" s="62">
        <f>+O649/I649-1</f>
        <v>2.372026715653849</v>
      </c>
      <c r="P650" s="31"/>
      <c r="Q650" s="63" t="s">
        <v>76</v>
      </c>
    </row>
    <row r="651" spans="1:17" s="70" customFormat="1" ht="14.25" x14ac:dyDescent="0.2">
      <c r="A651" s="64"/>
      <c r="B651" s="65"/>
      <c r="C651" s="66"/>
      <c r="D651" s="66"/>
      <c r="E651" s="66"/>
      <c r="F651" s="66"/>
      <c r="G651" s="66"/>
      <c r="H651" s="66"/>
      <c r="I651" s="66">
        <f t="shared" ref="I651:O651" si="135">RATE(I$347-$H$347,,-$H649,I649)</f>
        <v>0.65756241797580228</v>
      </c>
      <c r="J651" s="66">
        <f t="shared" si="135"/>
        <v>0.3864978595337682</v>
      </c>
      <c r="K651" s="66">
        <f t="shared" si="135"/>
        <v>0.43699852321417237</v>
      </c>
      <c r="L651" s="66">
        <f t="shared" si="135"/>
        <v>0.40059743538680564</v>
      </c>
      <c r="M651" s="66">
        <f t="shared" si="135"/>
        <v>0.36658378658180701</v>
      </c>
      <c r="N651" s="67">
        <f t="shared" si="135"/>
        <v>0.29479063732582783</v>
      </c>
      <c r="O651" s="67">
        <f t="shared" si="135"/>
        <v>0.27869168945025907</v>
      </c>
      <c r="P651" s="68"/>
      <c r="Q651" s="69" t="s">
        <v>77</v>
      </c>
    </row>
    <row r="652" spans="1:17" s="3" customFormat="1" ht="14.25" x14ac:dyDescent="0.2">
      <c r="B652" s="55"/>
      <c r="C652" s="56"/>
      <c r="D652" s="56"/>
      <c r="E652" s="56"/>
      <c r="F652" s="56"/>
      <c r="G652" s="56"/>
      <c r="H652" s="56"/>
      <c r="I652" s="56"/>
      <c r="J652" s="56">
        <f t="shared" ref="J652:O652" si="136">+I$605+I652</f>
        <v>0.2</v>
      </c>
      <c r="K652" s="56">
        <f t="shared" si="136"/>
        <v>0.30000000000000004</v>
      </c>
      <c r="L652" s="56">
        <f t="shared" si="136"/>
        <v>0.48000000000000004</v>
      </c>
      <c r="M652" s="56">
        <f t="shared" si="136"/>
        <v>0.74</v>
      </c>
      <c r="N652" s="57">
        <f t="shared" si="136"/>
        <v>1.04</v>
      </c>
      <c r="O652" s="57">
        <f t="shared" si="136"/>
        <v>1.4100000000000001</v>
      </c>
      <c r="P652" s="31"/>
      <c r="Q652" s="36" t="s">
        <v>74</v>
      </c>
    </row>
    <row r="653" spans="1:17" s="3" customFormat="1" ht="14.25" x14ac:dyDescent="0.2">
      <c r="B653" s="58"/>
      <c r="C653" s="59"/>
      <c r="D653" s="59"/>
      <c r="E653" s="59"/>
      <c r="F653" s="59"/>
      <c r="G653" s="59"/>
      <c r="H653" s="59"/>
      <c r="I653" s="59">
        <f t="shared" ref="I653:O653" si="137">+I$614+I652</f>
        <v>18.416709523288358</v>
      </c>
      <c r="J653" s="59">
        <f t="shared" si="137"/>
        <v>21.379751133812732</v>
      </c>
      <c r="K653" s="59">
        <f t="shared" si="137"/>
        <v>33.072129887111899</v>
      </c>
      <c r="L653" s="59">
        <f t="shared" si="137"/>
        <v>42.927646298966877</v>
      </c>
      <c r="M653" s="59">
        <f t="shared" si="137"/>
        <v>53.200824510735842</v>
      </c>
      <c r="N653" s="60">
        <f t="shared" si="137"/>
        <v>52.592291842907485</v>
      </c>
      <c r="O653" s="60">
        <f t="shared" si="137"/>
        <v>62.41</v>
      </c>
      <c r="P653" s="31"/>
      <c r="Q653" s="36" t="s">
        <v>75</v>
      </c>
    </row>
    <row r="654" spans="1:17" s="3" customFormat="1" ht="14.25" x14ac:dyDescent="0.2">
      <c r="B654" s="72"/>
      <c r="I654" s="61"/>
      <c r="J654" s="61"/>
      <c r="K654" s="61"/>
      <c r="L654" s="61"/>
      <c r="M654" s="61"/>
      <c r="N654" s="62">
        <f>+N653/I653-1</f>
        <v>1.8556834094822046</v>
      </c>
      <c r="O654" s="62">
        <f>+O653/J653-1</f>
        <v>1.9191172343113325</v>
      </c>
      <c r="P654" s="31"/>
      <c r="Q654" s="63" t="s">
        <v>76</v>
      </c>
    </row>
    <row r="655" spans="1:17" s="70" customFormat="1" ht="14.25" x14ac:dyDescent="0.2">
      <c r="A655" s="64"/>
      <c r="B655" s="65"/>
      <c r="C655" s="66"/>
      <c r="D655" s="66"/>
      <c r="E655" s="66"/>
      <c r="F655" s="66"/>
      <c r="G655" s="66"/>
      <c r="H655" s="66"/>
      <c r="I655" s="66"/>
      <c r="J655" s="66">
        <f t="shared" ref="J655:O655" si="138">RATE(J$347-$I$347,,-$I653,J653)</f>
        <v>0.16088876282582074</v>
      </c>
      <c r="K655" s="66">
        <f t="shared" si="138"/>
        <v>0.34006252828858813</v>
      </c>
      <c r="L655" s="66">
        <f t="shared" si="138"/>
        <v>0.32589259842639778</v>
      </c>
      <c r="M655" s="66">
        <f t="shared" si="138"/>
        <v>0.30369674499674459</v>
      </c>
      <c r="N655" s="67">
        <f t="shared" si="138"/>
        <v>0.23350811704252664</v>
      </c>
      <c r="O655" s="67">
        <f t="shared" si="138"/>
        <v>0.22557630940678267</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39">+J$614+J656</f>
        <v>21.179751133812733</v>
      </c>
      <c r="K657" s="59">
        <f t="shared" si="139"/>
        <v>32.872129887111903</v>
      </c>
      <c r="L657" s="59">
        <f t="shared" si="139"/>
        <v>42.727646298966881</v>
      </c>
      <c r="M657" s="59">
        <f t="shared" si="139"/>
        <v>53.000824510735839</v>
      </c>
      <c r="N657" s="60">
        <f t="shared" si="139"/>
        <v>52.39229184290749</v>
      </c>
      <c r="O657" s="60">
        <f t="shared" si="139"/>
        <v>62.21</v>
      </c>
      <c r="P657" s="31"/>
      <c r="Q657" s="36" t="s">
        <v>75</v>
      </c>
    </row>
    <row r="658" spans="1:17" s="3" customFormat="1" ht="14.25" x14ac:dyDescent="0.2">
      <c r="B658" s="72"/>
      <c r="I658" s="61"/>
      <c r="J658" s="61"/>
      <c r="K658" s="61"/>
      <c r="L658" s="61"/>
      <c r="M658" s="61"/>
      <c r="N658" s="62">
        <f>+N657/J657-1</f>
        <v>1.4736972361901377</v>
      </c>
      <c r="O658" s="62">
        <f>+O657/K657-1</f>
        <v>0.8924846127597752</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0.24047458185207443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62.11</v>
      </c>
      <c r="P661" s="31"/>
      <c r="Q661" s="36" t="s">
        <v>75</v>
      </c>
    </row>
    <row r="662" spans="1:17" s="3" customFormat="1" ht="14.25" x14ac:dyDescent="0.2">
      <c r="B662" s="72"/>
      <c r="I662" s="61"/>
      <c r="J662" s="61"/>
      <c r="K662" s="61"/>
      <c r="L662" s="61"/>
      <c r="M662" s="61"/>
      <c r="N662" s="62">
        <f>+N661/K661-1</f>
        <v>0.5956329973985659</v>
      </c>
      <c r="O662" s="62">
        <f>+O661/L661-1</f>
        <v>0.45703564218382131</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0.17331389933239105</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61.93</v>
      </c>
      <c r="P665" s="31"/>
      <c r="Q665" s="36" t="s">
        <v>75</v>
      </c>
    </row>
    <row r="666" spans="1:17" s="3" customFormat="1" ht="14.25" x14ac:dyDescent="0.2">
      <c r="B666" s="72"/>
      <c r="I666" s="61"/>
      <c r="J666" s="61"/>
      <c r="K666" s="61"/>
      <c r="L666" s="61"/>
      <c r="M666" s="61"/>
      <c r="N666" s="62">
        <f>+N665/L665-1</f>
        <v>0.22768389737962536</v>
      </c>
      <c r="O666" s="62">
        <f>+O665/M665-1</f>
        <v>0.17467813856721537</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0.13418131623952734</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61.67</v>
      </c>
      <c r="P669" s="31"/>
      <c r="Q669" s="36" t="s">
        <v>75</v>
      </c>
    </row>
    <row r="670" spans="1:17" s="3" customFormat="1" ht="14.25" x14ac:dyDescent="0.2">
      <c r="B670" s="72"/>
      <c r="I670" s="61"/>
      <c r="J670" s="61"/>
      <c r="K670" s="61"/>
      <c r="L670" s="61"/>
      <c r="M670" s="61"/>
      <c r="N670" s="62">
        <f>+N669/M669-1</f>
        <v>-1.1599754169014709E-2</v>
      </c>
      <c r="O670" s="62">
        <f>+O669/N669-1</f>
        <v>0.18933990780651322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8.42250030563578E-2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56:M360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fRule type="cellIs" dxfId="7107" priority="1076" operator="lessThan">
      <formula>0</formula>
    </cfRule>
  </conditionalFormatting>
  <conditionalFormatting sqref="P546">
    <cfRule type="cellIs" dxfId="7106" priority="1075" operator="lessThan">
      <formula>0</formula>
    </cfRule>
  </conditionalFormatting>
  <conditionalFormatting sqref="B347:N347">
    <cfRule type="cellIs" dxfId="7105" priority="1074" operator="lessThan">
      <formula>0</formula>
    </cfRule>
  </conditionalFormatting>
  <conditionalFormatting sqref="B347:N347">
    <cfRule type="cellIs" dxfId="7104" priority="1073" operator="lessThan">
      <formula>0</formula>
    </cfRule>
  </conditionalFormatting>
  <conditionalFormatting sqref="Q551">
    <cfRule type="cellIs" dxfId="7103" priority="1069" operator="lessThan">
      <formula>0</formula>
    </cfRule>
  </conditionalFormatting>
  <conditionalFormatting sqref="Q485:Q488">
    <cfRule type="cellIs" dxfId="7102" priority="1072" operator="lessThan">
      <formula>0</formula>
    </cfRule>
  </conditionalFormatting>
  <conditionalFormatting sqref="Q489:Q490">
    <cfRule type="cellIs" dxfId="7101" priority="1071" operator="lessThan">
      <formula>0</formula>
    </cfRule>
  </conditionalFormatting>
  <conditionalFormatting sqref="Q489:Q490">
    <cfRule type="cellIs" dxfId="7100" priority="1070" operator="lessThan">
      <formula>0</formula>
    </cfRule>
  </conditionalFormatting>
  <conditionalFormatting sqref="P547:P550">
    <cfRule type="cellIs" dxfId="7099" priority="1067" operator="lessThan">
      <formula>0</formula>
    </cfRule>
  </conditionalFormatting>
  <conditionalFormatting sqref="Q371">
    <cfRule type="cellIs" dxfId="7098" priority="1035" operator="lessThan">
      <formula>0</formula>
    </cfRule>
  </conditionalFormatting>
  <conditionalFormatting sqref="Q551">
    <cfRule type="cellIs" dxfId="7097" priority="1068" operator="lessThan">
      <formula>0</formula>
    </cfRule>
  </conditionalFormatting>
  <conditionalFormatting sqref="J352:N353 K350:N351">
    <cfRule type="cellIs" dxfId="7096" priority="1062" operator="lessThan">
      <formula>0</formula>
    </cfRule>
  </conditionalFormatting>
  <conditionalFormatting sqref="Q353">
    <cfRule type="cellIs" dxfId="7095" priority="1055" operator="lessThan">
      <formula>0</formula>
    </cfRule>
  </conditionalFormatting>
  <conditionalFormatting sqref="Q450:Q454">
    <cfRule type="cellIs" dxfId="7094" priority="1066" operator="lessThan">
      <formula>0</formula>
    </cfRule>
  </conditionalFormatting>
  <conditionalFormatting sqref="J350">
    <cfRule type="cellIs" dxfId="7093" priority="1061" operator="lessThan">
      <formula>0</formula>
    </cfRule>
  </conditionalFormatting>
  <conditionalFormatting sqref="P348:Q349 Q350:Q352">
    <cfRule type="cellIs" dxfId="7092" priority="1065" operator="lessThan">
      <formula>0</formula>
    </cfRule>
  </conditionalFormatting>
  <conditionalFormatting sqref="B348">
    <cfRule type="cellIs" dxfId="7091" priority="1060" operator="lessThan">
      <formula>0</formula>
    </cfRule>
  </conditionalFormatting>
  <conditionalFormatting sqref="P397:Q397 Q398:Q400">
    <cfRule type="cellIs" dxfId="7090" priority="1005" operator="lessThan">
      <formula>0</formula>
    </cfRule>
  </conditionalFormatting>
  <conditionalFormatting sqref="P348:P349">
    <cfRule type="cellIs" dxfId="7089" priority="1064" operator="lessThan">
      <formula>0</formula>
    </cfRule>
  </conditionalFormatting>
  <conditionalFormatting sqref="P350:P353">
    <cfRule type="cellIs" dxfId="7088" priority="1063" operator="lessThan">
      <formula>0</formula>
    </cfRule>
  </conditionalFormatting>
  <conditionalFormatting sqref="Q401">
    <cfRule type="cellIs" dxfId="7087" priority="1002" operator="lessThan">
      <formula>0</formula>
    </cfRule>
  </conditionalFormatting>
  <conditionalFormatting sqref="Q354">
    <cfRule type="cellIs" dxfId="7086" priority="1058" operator="lessThan">
      <formula>0</formula>
    </cfRule>
  </conditionalFormatting>
  <conditionalFormatting sqref="Q408">
    <cfRule type="cellIs" dxfId="7085" priority="989" operator="lessThan">
      <formula>0</formula>
    </cfRule>
  </conditionalFormatting>
  <conditionalFormatting sqref="P398:P400">
    <cfRule type="cellIs" dxfId="7084" priority="1003" operator="lessThan">
      <formula>0</formula>
    </cfRule>
  </conditionalFormatting>
  <conditionalFormatting sqref="C356:J356">
    <cfRule type="cellIs" dxfId="7083" priority="1049" operator="lessThan">
      <formula>0</formula>
    </cfRule>
  </conditionalFormatting>
  <conditionalFormatting sqref="H390">
    <cfRule type="cellIs" dxfId="7082" priority="983" operator="lessThan">
      <formula>0</formula>
    </cfRule>
  </conditionalFormatting>
  <conditionalFormatting sqref="Q401">
    <cfRule type="cellIs" dxfId="7081" priority="1001" operator="lessThan">
      <formula>0</formula>
    </cfRule>
  </conditionalFormatting>
  <conditionalFormatting sqref="B349">
    <cfRule type="cellIs" dxfId="7080" priority="1059" operator="lessThan">
      <formula>0</formula>
    </cfRule>
  </conditionalFormatting>
  <conditionalFormatting sqref="J351">
    <cfRule type="cellIs" dxfId="7079" priority="1056" operator="lessThan">
      <formula>0</formula>
    </cfRule>
  </conditionalFormatting>
  <conditionalFormatting sqref="P354">
    <cfRule type="cellIs" dxfId="7078" priority="1057" operator="lessThan">
      <formula>0</formula>
    </cfRule>
  </conditionalFormatting>
  <conditionalFormatting sqref="P421">
    <cfRule type="cellIs" dxfId="7077" priority="977" operator="lessThan">
      <formula>0</formula>
    </cfRule>
  </conditionalFormatting>
  <conditionalFormatting sqref="Q353">
    <cfRule type="cellIs" dxfId="7076" priority="1054" operator="lessThan">
      <formula>0</formula>
    </cfRule>
  </conditionalFormatting>
  <conditionalFormatting sqref="P355:Q355 Q356:Q358">
    <cfRule type="cellIs" dxfId="7075" priority="1053" operator="lessThan">
      <formula>0</formula>
    </cfRule>
  </conditionalFormatting>
  <conditionalFormatting sqref="P355">
    <cfRule type="cellIs" dxfId="7074" priority="1052" operator="lessThan">
      <formula>0</formula>
    </cfRule>
  </conditionalFormatting>
  <conditionalFormatting sqref="P356:P359">
    <cfRule type="cellIs" dxfId="7073" priority="1051" operator="lessThan">
      <formula>0</formula>
    </cfRule>
  </conditionalFormatting>
  <conditionalFormatting sqref="I357 K357:N357 C358:M359 K356:M356">
    <cfRule type="cellIs" dxfId="7072" priority="1050" operator="lessThan">
      <formula>0</formula>
    </cfRule>
  </conditionalFormatting>
  <conditionalFormatting sqref="B355">
    <cfRule type="cellIs" dxfId="7071" priority="1047" operator="lessThan">
      <formula>0</formula>
    </cfRule>
  </conditionalFormatting>
  <conditionalFormatting sqref="I356">
    <cfRule type="cellIs" dxfId="7070" priority="1048" operator="lessThan">
      <formula>0</formula>
    </cfRule>
  </conditionalFormatting>
  <conditionalFormatting sqref="Q360">
    <cfRule type="cellIs" dxfId="7069" priority="1046" operator="lessThan">
      <formula>0</formula>
    </cfRule>
  </conditionalFormatting>
  <conditionalFormatting sqref="C357:J357">
    <cfRule type="cellIs" dxfId="7068" priority="1045" operator="lessThan">
      <formula>0</formula>
    </cfRule>
  </conditionalFormatting>
  <conditionalFormatting sqref="Q359">
    <cfRule type="cellIs" dxfId="7067" priority="1044" operator="lessThan">
      <formula>0</formula>
    </cfRule>
  </conditionalFormatting>
  <conditionalFormatting sqref="Q359">
    <cfRule type="cellIs" dxfId="7066" priority="1043" operator="lessThan">
      <formula>0</formula>
    </cfRule>
  </conditionalFormatting>
  <conditionalFormatting sqref="P367:Q367 Q368:Q370">
    <cfRule type="cellIs" dxfId="7065" priority="1042" operator="lessThan">
      <formula>0</formula>
    </cfRule>
  </conditionalFormatting>
  <conditionalFormatting sqref="P367">
    <cfRule type="cellIs" dxfId="7064" priority="1041" operator="lessThan">
      <formula>0</formula>
    </cfRule>
  </conditionalFormatting>
  <conditionalFormatting sqref="J368">
    <cfRule type="cellIs" dxfId="7063" priority="1039" operator="lessThan">
      <formula>0</formula>
    </cfRule>
  </conditionalFormatting>
  <conditionalFormatting sqref="K368:N369 J370:M371">
    <cfRule type="cellIs" dxfId="7062" priority="1040" operator="lessThan">
      <formula>0</formula>
    </cfRule>
  </conditionalFormatting>
  <conditionalFormatting sqref="P379">
    <cfRule type="cellIs" dxfId="7061" priority="1032" operator="lessThan">
      <formula>0</formula>
    </cfRule>
  </conditionalFormatting>
  <conditionalFormatting sqref="Q372">
    <cfRule type="cellIs" dxfId="7060" priority="1037" operator="lessThan">
      <formula>0</formula>
    </cfRule>
  </conditionalFormatting>
  <conditionalFormatting sqref="B367">
    <cfRule type="cellIs" dxfId="7059" priority="1038" operator="lessThan">
      <formula>0</formula>
    </cfRule>
  </conditionalFormatting>
  <conditionalFormatting sqref="P404:P406">
    <cfRule type="cellIs" dxfId="7058" priority="990" operator="lessThan">
      <formula>0</formula>
    </cfRule>
  </conditionalFormatting>
  <conditionalFormatting sqref="J369">
    <cfRule type="cellIs" dxfId="7057" priority="1036" operator="lessThan">
      <formula>0</formula>
    </cfRule>
  </conditionalFormatting>
  <conditionalFormatting sqref="Q371">
    <cfRule type="cellIs" dxfId="7056" priority="1034" operator="lessThan">
      <formula>0</formula>
    </cfRule>
  </conditionalFormatting>
  <conditionalFormatting sqref="P379:Q379 Q380:Q382">
    <cfRule type="cellIs" dxfId="7055" priority="1033" operator="lessThan">
      <formula>0</formula>
    </cfRule>
  </conditionalFormatting>
  <conditionalFormatting sqref="Q383">
    <cfRule type="cellIs" dxfId="7054" priority="1024" operator="lessThan">
      <formula>0</formula>
    </cfRule>
  </conditionalFormatting>
  <conditionalFormatting sqref="I381 K380:N381 C382:M383">
    <cfRule type="cellIs" dxfId="7053" priority="1031" operator="lessThan">
      <formula>0</formula>
    </cfRule>
  </conditionalFormatting>
  <conditionalFormatting sqref="I380">
    <cfRule type="cellIs" dxfId="7052" priority="1029" operator="lessThan">
      <formula>0</formula>
    </cfRule>
  </conditionalFormatting>
  <conditionalFormatting sqref="C380:J380">
    <cfRule type="cellIs" dxfId="7051" priority="1030" operator="lessThan">
      <formula>0</formula>
    </cfRule>
  </conditionalFormatting>
  <conditionalFormatting sqref="B379">
    <cfRule type="cellIs" dxfId="7050" priority="1028" operator="lessThan">
      <formula>0</formula>
    </cfRule>
  </conditionalFormatting>
  <conditionalFormatting sqref="Q384">
    <cfRule type="cellIs" dxfId="7049" priority="1027" operator="lessThan">
      <formula>0</formula>
    </cfRule>
  </conditionalFormatting>
  <conditionalFormatting sqref="Q429:Q431">
    <cfRule type="cellIs" dxfId="7048" priority="968" operator="lessThan">
      <formula>0</formula>
    </cfRule>
  </conditionalFormatting>
  <conditionalFormatting sqref="C381:J381">
    <cfRule type="cellIs" dxfId="7047" priority="1026" operator="lessThan">
      <formula>0</formula>
    </cfRule>
  </conditionalFormatting>
  <conditionalFormatting sqref="Q383">
    <cfRule type="cellIs" dxfId="7046" priority="1025" operator="lessThan">
      <formula>0</formula>
    </cfRule>
  </conditionalFormatting>
  <conditionalFormatting sqref="Q389">
    <cfRule type="cellIs" dxfId="7045" priority="1013" operator="lessThan">
      <formula>0</formula>
    </cfRule>
  </conditionalFormatting>
  <conditionalFormatting sqref="P391:Q391 Q392:Q394">
    <cfRule type="cellIs" dxfId="7044" priority="1012" operator="lessThan">
      <formula>0</formula>
    </cfRule>
  </conditionalFormatting>
  <conditionalFormatting sqref="P391">
    <cfRule type="cellIs" dxfId="7043" priority="1011" operator="lessThan">
      <formula>0</formula>
    </cfRule>
  </conditionalFormatting>
  <conditionalFormatting sqref="P392:P394">
    <cfRule type="cellIs" dxfId="7042" priority="1010" operator="lessThan">
      <formula>0</formula>
    </cfRule>
  </conditionalFormatting>
  <conditionalFormatting sqref="Q396">
    <cfRule type="cellIs" dxfId="7041" priority="1008" operator="lessThan">
      <formula>0</formula>
    </cfRule>
  </conditionalFormatting>
  <conditionalFormatting sqref="B391">
    <cfRule type="cellIs" dxfId="7040" priority="1009" operator="lessThan">
      <formula>0</formula>
    </cfRule>
  </conditionalFormatting>
  <conditionalFormatting sqref="Q395">
    <cfRule type="cellIs" dxfId="7039" priority="1007" operator="lessThan">
      <formula>0</formula>
    </cfRule>
  </conditionalFormatting>
  <conditionalFormatting sqref="P385:Q385 Q386:Q388">
    <cfRule type="cellIs" dxfId="7038" priority="1023" operator="lessThan">
      <formula>0</formula>
    </cfRule>
  </conditionalFormatting>
  <conditionalFormatting sqref="P385">
    <cfRule type="cellIs" dxfId="7037" priority="1022" operator="lessThan">
      <formula>0</formula>
    </cfRule>
  </conditionalFormatting>
  <conditionalFormatting sqref="P386:P388">
    <cfRule type="cellIs" dxfId="7036" priority="1021" operator="lessThan">
      <formula>0</formula>
    </cfRule>
  </conditionalFormatting>
  <conditionalFormatting sqref="I387 K386:N387 C388:N388 C389:M389">
    <cfRule type="cellIs" dxfId="7035" priority="1020" operator="lessThan">
      <formula>0</formula>
    </cfRule>
  </conditionalFormatting>
  <conditionalFormatting sqref="Q395">
    <cfRule type="cellIs" dxfId="7034" priority="1006" operator="lessThan">
      <formula>0</formula>
    </cfRule>
  </conditionalFormatting>
  <conditionalFormatting sqref="J372:M372">
    <cfRule type="cellIs" dxfId="7033" priority="997" operator="lessThan">
      <formula>0</formula>
    </cfRule>
  </conditionalFormatting>
  <conditionalFormatting sqref="C360:M360">
    <cfRule type="cellIs" dxfId="7032" priority="996" operator="lessThan">
      <formula>0</formula>
    </cfRule>
  </conditionalFormatting>
  <conditionalFormatting sqref="J354:N354">
    <cfRule type="cellIs" dxfId="7031" priority="995" operator="lessThan">
      <formula>0</formula>
    </cfRule>
  </conditionalFormatting>
  <conditionalFormatting sqref="I386">
    <cfRule type="cellIs" dxfId="7030" priority="1018" operator="lessThan">
      <formula>0</formula>
    </cfRule>
  </conditionalFormatting>
  <conditionalFormatting sqref="C386:J386">
    <cfRule type="cellIs" dxfId="7029" priority="1019" operator="lessThan">
      <formula>0</formula>
    </cfRule>
  </conditionalFormatting>
  <conditionalFormatting sqref="B385">
    <cfRule type="cellIs" dxfId="7028" priority="1017" operator="lessThan">
      <formula>0</formula>
    </cfRule>
  </conditionalFormatting>
  <conditionalFormatting sqref="Q390">
    <cfRule type="cellIs" dxfId="7027" priority="1016" operator="lessThan">
      <formula>0</formula>
    </cfRule>
  </conditionalFormatting>
  <conditionalFormatting sqref="C387:J387">
    <cfRule type="cellIs" dxfId="7026" priority="1015" operator="lessThan">
      <formula>0</formula>
    </cfRule>
  </conditionalFormatting>
  <conditionalFormatting sqref="Q389">
    <cfRule type="cellIs" dxfId="7025" priority="1014" operator="lessThan">
      <formula>0</formula>
    </cfRule>
  </conditionalFormatting>
  <conditionalFormatting sqref="P397">
    <cfRule type="cellIs" dxfId="7024" priority="1004" operator="lessThan">
      <formula>0</formula>
    </cfRule>
  </conditionalFormatting>
  <conditionalFormatting sqref="C396:M396">
    <cfRule type="cellIs" dxfId="7023" priority="1000" operator="lessThan">
      <formula>0</formula>
    </cfRule>
  </conditionalFormatting>
  <conditionalFormatting sqref="C390:M390">
    <cfRule type="cellIs" dxfId="7022" priority="999" operator="lessThan">
      <formula>0</formula>
    </cfRule>
  </conditionalFormatting>
  <conditionalFormatting sqref="C384:M384">
    <cfRule type="cellIs" dxfId="7021" priority="998" operator="lessThan">
      <formula>0</formula>
    </cfRule>
  </conditionalFormatting>
  <conditionalFormatting sqref="Q425">
    <cfRule type="cellIs" dxfId="7020" priority="973" operator="lessThan">
      <formula>0</formula>
    </cfRule>
  </conditionalFormatting>
  <conditionalFormatting sqref="H383">
    <cfRule type="cellIs" dxfId="7019" priority="980" operator="lessThan">
      <formula>0</formula>
    </cfRule>
  </conditionalFormatting>
  <conditionalFormatting sqref="H359">
    <cfRule type="cellIs" dxfId="7018" priority="982" operator="lessThan">
      <formula>0</formula>
    </cfRule>
  </conditionalFormatting>
  <conditionalFormatting sqref="H360">
    <cfRule type="cellIs" dxfId="7017" priority="981" operator="lessThan">
      <formula>0</formula>
    </cfRule>
  </conditionalFormatting>
  <conditionalFormatting sqref="P422:P424">
    <cfRule type="cellIs" dxfId="7016" priority="976" operator="lessThan">
      <formula>0</formula>
    </cfRule>
  </conditionalFormatting>
  <conditionalFormatting sqref="B427">
    <cfRule type="cellIs" dxfId="7015" priority="970" operator="lessThan">
      <formula>0</formula>
    </cfRule>
  </conditionalFormatting>
  <conditionalFormatting sqref="B403">
    <cfRule type="cellIs" dxfId="7014" priority="986" operator="lessThan">
      <formula>0</formula>
    </cfRule>
  </conditionalFormatting>
  <conditionalFormatting sqref="P421:Q421 Q422:Q424">
    <cfRule type="cellIs" dxfId="7013" priority="978" operator="lessThan">
      <formula>0</formula>
    </cfRule>
  </conditionalFormatting>
  <conditionalFormatting sqref="Q438">
    <cfRule type="cellIs" dxfId="7012" priority="961" operator="lessThan">
      <formula>0</formula>
    </cfRule>
  </conditionalFormatting>
  <conditionalFormatting sqref="B397">
    <cfRule type="cellIs" dxfId="7011" priority="994" operator="lessThan">
      <formula>0</formula>
    </cfRule>
  </conditionalFormatting>
  <conditionalFormatting sqref="B402">
    <cfRule type="cellIs" dxfId="7010" priority="993" operator="lessThan">
      <formula>0</formula>
    </cfRule>
  </conditionalFormatting>
  <conditionalFormatting sqref="Q407">
    <cfRule type="cellIs" dxfId="7009" priority="987" operator="lessThan">
      <formula>0</formula>
    </cfRule>
  </conditionalFormatting>
  <conditionalFormatting sqref="P403:Q403 Q404:Q406">
    <cfRule type="cellIs" dxfId="7008" priority="992" operator="lessThan">
      <formula>0</formula>
    </cfRule>
  </conditionalFormatting>
  <conditionalFormatting sqref="P403">
    <cfRule type="cellIs" dxfId="7007" priority="991" operator="lessThan">
      <formula>0</formula>
    </cfRule>
  </conditionalFormatting>
  <conditionalFormatting sqref="Q407">
    <cfRule type="cellIs" dxfId="7006" priority="988" operator="lessThan">
      <formula>0</formula>
    </cfRule>
  </conditionalFormatting>
  <conditionalFormatting sqref="B434">
    <cfRule type="cellIs" dxfId="7005" priority="959" operator="lessThan">
      <formula>0</formula>
    </cfRule>
  </conditionalFormatting>
  <conditionalFormatting sqref="H384">
    <cfRule type="cellIs" dxfId="7004" priority="979" operator="lessThan">
      <formula>0</formula>
    </cfRule>
  </conditionalFormatting>
  <conditionalFormatting sqref="Q433">
    <cfRule type="cellIs" dxfId="7003" priority="960" operator="lessThan">
      <formula>0</formula>
    </cfRule>
  </conditionalFormatting>
  <conditionalFormatting sqref="Q556:Q558">
    <cfRule type="cellIs" dxfId="7002" priority="958" operator="lessThan">
      <formula>0</formula>
    </cfRule>
  </conditionalFormatting>
  <conditionalFormatting sqref="J558:N558 K556:N557 J559:M559">
    <cfRule type="cellIs" dxfId="7001" priority="956" operator="lessThan">
      <formula>0</formula>
    </cfRule>
  </conditionalFormatting>
  <conditionalFormatting sqref="Q432">
    <cfRule type="cellIs" dxfId="7000" priority="965" operator="lessThan">
      <formula>0</formula>
    </cfRule>
  </conditionalFormatting>
  <conditionalFormatting sqref="Q435:Q437">
    <cfRule type="cellIs" dxfId="6999" priority="964" operator="lessThan">
      <formula>0</formula>
    </cfRule>
  </conditionalFormatting>
  <conditionalFormatting sqref="P429:P431">
    <cfRule type="cellIs" dxfId="6998" priority="967" operator="lessThan">
      <formula>0</formula>
    </cfRule>
  </conditionalFormatting>
  <conditionalFormatting sqref="Q432">
    <cfRule type="cellIs" dxfId="6997" priority="966" operator="lessThan">
      <formula>0</formula>
    </cfRule>
  </conditionalFormatting>
  <conditionalFormatting sqref="P556:P558">
    <cfRule type="cellIs" dxfId="6996" priority="957" operator="lessThan">
      <formula>0</formula>
    </cfRule>
  </conditionalFormatting>
  <conditionalFormatting sqref="H396">
    <cfRule type="cellIs" dxfId="6995" priority="985" operator="lessThan">
      <formula>0</formula>
    </cfRule>
  </conditionalFormatting>
  <conditionalFormatting sqref="Q438">
    <cfRule type="cellIs" dxfId="6994" priority="962" operator="lessThan">
      <formula>0</formula>
    </cfRule>
  </conditionalFormatting>
  <conditionalFormatting sqref="Q425">
    <cfRule type="cellIs" dxfId="6993" priority="974" operator="lessThan">
      <formula>0</formula>
    </cfRule>
  </conditionalFormatting>
  <conditionalFormatting sqref="H389">
    <cfRule type="cellIs" dxfId="6992" priority="984" operator="lessThan">
      <formula>0</formula>
    </cfRule>
  </conditionalFormatting>
  <conditionalFormatting sqref="B428">
    <cfRule type="cellIs" dxfId="6991" priority="969" operator="lessThan">
      <formula>0</formula>
    </cfRule>
  </conditionalFormatting>
  <conditionalFormatting sqref="Q559">
    <cfRule type="cellIs" dxfId="6990" priority="953" operator="lessThan">
      <formula>0</formula>
    </cfRule>
  </conditionalFormatting>
  <conditionalFormatting sqref="Q559">
    <cfRule type="cellIs" dxfId="6989" priority="952" operator="lessThan">
      <formula>0</formula>
    </cfRule>
  </conditionalFormatting>
  <conditionalFormatting sqref="P435:P437">
    <cfRule type="cellIs" dxfId="6988" priority="963" operator="lessThan">
      <formula>0</formula>
    </cfRule>
  </conditionalFormatting>
  <conditionalFormatting sqref="P427">
    <cfRule type="cellIs" dxfId="6987" priority="975" operator="lessThan">
      <formula>0</formula>
    </cfRule>
  </conditionalFormatting>
  <conditionalFormatting sqref="Q426:Q427">
    <cfRule type="cellIs" dxfId="6986" priority="971" operator="lessThan">
      <formula>0</formula>
    </cfRule>
  </conditionalFormatting>
  <conditionalFormatting sqref="J557">
    <cfRule type="cellIs" dxfId="6985" priority="954" operator="lessThan">
      <formula>0</formula>
    </cfRule>
  </conditionalFormatting>
  <conditionalFormatting sqref="J562:N562 J564:N565 J563:M563">
    <cfRule type="cellIs" dxfId="6984" priority="946" operator="lessThan">
      <formula>0</formula>
    </cfRule>
  </conditionalFormatting>
  <conditionalFormatting sqref="B421">
    <cfRule type="cellIs" dxfId="6983" priority="972" operator="lessThan">
      <formula>0</formula>
    </cfRule>
  </conditionalFormatting>
  <conditionalFormatting sqref="Q560">
    <cfRule type="cellIs" dxfId="6982" priority="951" operator="lessThan">
      <formula>0</formula>
    </cfRule>
  </conditionalFormatting>
  <conditionalFormatting sqref="J563">
    <cfRule type="cellIs" dxfId="6981" priority="945" operator="lessThan">
      <formula>0</formula>
    </cfRule>
  </conditionalFormatting>
  <conditionalFormatting sqref="Q565">
    <cfRule type="cellIs" dxfId="6980" priority="944" operator="lessThan">
      <formula>0</formula>
    </cfRule>
  </conditionalFormatting>
  <conditionalFormatting sqref="Q566">
    <cfRule type="cellIs" dxfId="6979" priority="942" operator="lessThan">
      <formula>0</formula>
    </cfRule>
  </conditionalFormatting>
  <conditionalFormatting sqref="B588">
    <cfRule type="cellIs" dxfId="6978" priority="906" operator="lessThan">
      <formula>0</formula>
    </cfRule>
  </conditionalFormatting>
  <conditionalFormatting sqref="I580 K579:N580 C581:N582">
    <cfRule type="cellIs" dxfId="6977" priority="939" operator="lessThan">
      <formula>0</formula>
    </cfRule>
  </conditionalFormatting>
  <conditionalFormatting sqref="C579:N582">
    <cfRule type="cellIs" dxfId="6976" priority="938" operator="lessThan">
      <formula>0</formula>
    </cfRule>
  </conditionalFormatting>
  <conditionalFormatting sqref="Q582">
    <cfRule type="cellIs" dxfId="6975" priority="934" operator="lessThan">
      <formula>0</formula>
    </cfRule>
  </conditionalFormatting>
  <conditionalFormatting sqref="I579">
    <cfRule type="cellIs" dxfId="6974" priority="937" operator="lessThan">
      <formula>0</formula>
    </cfRule>
  </conditionalFormatting>
  <conditionalFormatting sqref="J556:N558 J559:M559">
    <cfRule type="cellIs" dxfId="6973" priority="955" operator="lessThan">
      <formula>0</formula>
    </cfRule>
  </conditionalFormatting>
  <conditionalFormatting sqref="P562:P565">
    <cfRule type="cellIs" dxfId="6972" priority="948" operator="lessThan">
      <formula>0</formula>
    </cfRule>
  </conditionalFormatting>
  <conditionalFormatting sqref="J564:N565 K562:N562 K563:M563">
    <cfRule type="cellIs" dxfId="6971" priority="947" operator="lessThan">
      <formula>0</formula>
    </cfRule>
  </conditionalFormatting>
  <conditionalFormatting sqref="B555">
    <cfRule type="cellIs" dxfId="6970" priority="950" operator="lessThan">
      <formula>0</formula>
    </cfRule>
  </conditionalFormatting>
  <conditionalFormatting sqref="Q565">
    <cfRule type="cellIs" dxfId="6969" priority="943" operator="lessThan">
      <formula>0</formula>
    </cfRule>
  </conditionalFormatting>
  <conditionalFormatting sqref="C580:J580">
    <cfRule type="cellIs" dxfId="6968" priority="936" operator="lessThan">
      <formula>0</formula>
    </cfRule>
  </conditionalFormatting>
  <conditionalFormatting sqref="Q562:Q564">
    <cfRule type="cellIs" dxfId="6967" priority="949" operator="lessThan">
      <formula>0</formula>
    </cfRule>
  </conditionalFormatting>
  <conditionalFormatting sqref="Q579:Q581">
    <cfRule type="cellIs" dxfId="6966" priority="941" operator="lessThan">
      <formula>0</formula>
    </cfRule>
  </conditionalFormatting>
  <conditionalFormatting sqref="P579:P582">
    <cfRule type="cellIs" dxfId="6965" priority="940" operator="lessThan">
      <formula>0</formula>
    </cfRule>
  </conditionalFormatting>
  <conditionalFormatting sqref="Q582">
    <cfRule type="cellIs" dxfId="6964" priority="935" operator="lessThan">
      <formula>0</formula>
    </cfRule>
  </conditionalFormatting>
  <conditionalFormatting sqref="Q592">
    <cfRule type="cellIs" dxfId="6963" priority="910" operator="lessThan">
      <formula>0</formula>
    </cfRule>
  </conditionalFormatting>
  <conditionalFormatting sqref="I589">
    <cfRule type="cellIs" dxfId="6962" priority="913" operator="lessThan">
      <formula>0</formula>
    </cfRule>
  </conditionalFormatting>
  <conditionalFormatting sqref="H580:H582">
    <cfRule type="cellIs" dxfId="6961" priority="933" operator="lessThan">
      <formula>0</formula>
    </cfRule>
  </conditionalFormatting>
  <conditionalFormatting sqref="H584:H587">
    <cfRule type="cellIs" dxfId="6960" priority="920" operator="lessThan">
      <formula>0</formula>
    </cfRule>
  </conditionalFormatting>
  <conditionalFormatting sqref="H579">
    <cfRule type="cellIs" dxfId="6959" priority="931" operator="lessThan">
      <formula>0</formula>
    </cfRule>
  </conditionalFormatting>
  <conditionalFormatting sqref="H579:H582">
    <cfRule type="cellIs" dxfId="6958" priority="932" operator="lessThan">
      <formula>0</formula>
    </cfRule>
  </conditionalFormatting>
  <conditionalFormatting sqref="B578">
    <cfRule type="cellIs" dxfId="6957" priority="930" operator="lessThan">
      <formula>0</formula>
    </cfRule>
  </conditionalFormatting>
  <conditionalFormatting sqref="Q587">
    <cfRule type="cellIs" dxfId="6956" priority="922" operator="lessThan">
      <formula>0</formula>
    </cfRule>
  </conditionalFormatting>
  <conditionalFormatting sqref="I584">
    <cfRule type="cellIs" dxfId="6955" priority="925" operator="lessThan">
      <formula>0</formula>
    </cfRule>
  </conditionalFormatting>
  <conditionalFormatting sqref="C584:N587">
    <cfRule type="cellIs" dxfId="6954" priority="926" operator="lessThan">
      <formula>0</formula>
    </cfRule>
  </conditionalFormatting>
  <conditionalFormatting sqref="Q587">
    <cfRule type="cellIs" dxfId="6953" priority="923" operator="lessThan">
      <formula>0</formula>
    </cfRule>
  </conditionalFormatting>
  <conditionalFormatting sqref="H584">
    <cfRule type="cellIs" dxfId="6952" priority="919" operator="lessThan">
      <formula>0</formula>
    </cfRule>
  </conditionalFormatting>
  <conditionalFormatting sqref="P584:P587">
    <cfRule type="cellIs" dxfId="6951" priority="928" operator="lessThan">
      <formula>0</formula>
    </cfRule>
  </conditionalFormatting>
  <conditionalFormatting sqref="C585:J585">
    <cfRule type="cellIs" dxfId="6950" priority="924" operator="lessThan">
      <formula>0</formula>
    </cfRule>
  </conditionalFormatting>
  <conditionalFormatting sqref="H585:H587">
    <cfRule type="cellIs" dxfId="6949" priority="921" operator="lessThan">
      <formula>0</formula>
    </cfRule>
  </conditionalFormatting>
  <conditionalFormatting sqref="I585 K584:N585 C586:N587">
    <cfRule type="cellIs" dxfId="6948" priority="927" operator="lessThan">
      <formula>0</formula>
    </cfRule>
  </conditionalFormatting>
  <conditionalFormatting sqref="Q584:Q586">
    <cfRule type="cellIs" dxfId="6947" priority="929" operator="lessThan">
      <formula>0</formula>
    </cfRule>
  </conditionalFormatting>
  <conditionalFormatting sqref="B583">
    <cfRule type="cellIs" dxfId="6946" priority="918" operator="lessThan">
      <formula>0</formula>
    </cfRule>
  </conditionalFormatting>
  <conditionalFormatting sqref="C589:N592">
    <cfRule type="cellIs" dxfId="6945" priority="914" operator="lessThan">
      <formula>0</formula>
    </cfRule>
  </conditionalFormatting>
  <conditionalFormatting sqref="Q592">
    <cfRule type="cellIs" dxfId="6944" priority="911" operator="lessThan">
      <formula>0</formula>
    </cfRule>
  </conditionalFormatting>
  <conditionalFormatting sqref="H589">
    <cfRule type="cellIs" dxfId="6943" priority="907" operator="lessThan">
      <formula>0</formula>
    </cfRule>
  </conditionalFormatting>
  <conditionalFormatting sqref="H589:H592">
    <cfRule type="cellIs" dxfId="6942" priority="908" operator="lessThan">
      <formula>0</formula>
    </cfRule>
  </conditionalFormatting>
  <conditionalFormatting sqref="P589:P592">
    <cfRule type="cellIs" dxfId="6941" priority="916" operator="lessThan">
      <formula>0</formula>
    </cfRule>
  </conditionalFormatting>
  <conditionalFormatting sqref="C590:J590">
    <cfRule type="cellIs" dxfId="6940" priority="912" operator="lessThan">
      <formula>0</formula>
    </cfRule>
  </conditionalFormatting>
  <conditionalFormatting sqref="H590:H592">
    <cfRule type="cellIs" dxfId="6939" priority="909" operator="lessThan">
      <formula>0</formula>
    </cfRule>
  </conditionalFormatting>
  <conditionalFormatting sqref="I590 K589:N590 C591:N592">
    <cfRule type="cellIs" dxfId="6938" priority="915" operator="lessThan">
      <formula>0</formula>
    </cfRule>
  </conditionalFormatting>
  <conditionalFormatting sqref="Q589:Q591">
    <cfRule type="cellIs" dxfId="6937" priority="917" operator="lessThan">
      <formula>0</formula>
    </cfRule>
  </conditionalFormatting>
  <conditionalFormatting sqref="C350:I350">
    <cfRule type="cellIs" dxfId="6936" priority="903" operator="lessThan">
      <formula>0</formula>
    </cfRule>
  </conditionalFormatting>
  <conditionalFormatting sqref="C352:I353">
    <cfRule type="cellIs" dxfId="6935" priority="904" operator="lessThan">
      <formula>0</formula>
    </cfRule>
  </conditionalFormatting>
  <conditionalFormatting sqref="P492:Q492">
    <cfRule type="cellIs" dxfId="6934" priority="887" operator="lessThan">
      <formula>0</formula>
    </cfRule>
  </conditionalFormatting>
  <conditionalFormatting sqref="P485:P488">
    <cfRule type="cellIs" dxfId="6933" priority="888" operator="lessThan">
      <formula>0</formula>
    </cfRule>
  </conditionalFormatting>
  <conditionalFormatting sqref="Q574:Q576">
    <cfRule type="cellIs" dxfId="6932" priority="857" operator="lessThan">
      <formula>0</formula>
    </cfRule>
  </conditionalFormatting>
  <conditionalFormatting sqref="B484">
    <cfRule type="cellIs" dxfId="6931" priority="905" operator="lessThan">
      <formula>0</formula>
    </cfRule>
  </conditionalFormatting>
  <conditionalFormatting sqref="N420">
    <cfRule type="cellIs" dxfId="6930" priority="674" operator="lessThan">
      <formula>0</formula>
    </cfRule>
  </conditionalFormatting>
  <conditionalFormatting sqref="C351:I351">
    <cfRule type="cellIs" dxfId="6929" priority="902" operator="lessThan">
      <formula>0</formula>
    </cfRule>
  </conditionalFormatting>
  <conditionalFormatting sqref="C354:I354">
    <cfRule type="cellIs" dxfId="6928" priority="901" operator="lessThan">
      <formula>0</formula>
    </cfRule>
  </conditionalFormatting>
  <conditionalFormatting sqref="C370:I371">
    <cfRule type="cellIs" dxfId="6927" priority="900" operator="lessThan">
      <formula>0</formula>
    </cfRule>
  </conditionalFormatting>
  <conditionalFormatting sqref="C368:I368">
    <cfRule type="cellIs" dxfId="6926" priority="899" operator="lessThan">
      <formula>0</formula>
    </cfRule>
  </conditionalFormatting>
  <conditionalFormatting sqref="C369:I369">
    <cfRule type="cellIs" dxfId="6925" priority="898" operator="lessThan">
      <formula>0</formula>
    </cfRule>
  </conditionalFormatting>
  <conditionalFormatting sqref="C372:I372">
    <cfRule type="cellIs" dxfId="6924" priority="897" operator="lessThan">
      <formula>0</formula>
    </cfRule>
  </conditionalFormatting>
  <conditionalFormatting sqref="C556:I559">
    <cfRule type="cellIs" dxfId="6923" priority="895" operator="lessThan">
      <formula>0</formula>
    </cfRule>
  </conditionalFormatting>
  <conditionalFormatting sqref="C557:I557">
    <cfRule type="cellIs" dxfId="6922" priority="894" operator="lessThan">
      <formula>0</formula>
    </cfRule>
  </conditionalFormatting>
  <conditionalFormatting sqref="C558:I559">
    <cfRule type="cellIs" dxfId="6921" priority="896" operator="lessThan">
      <formula>0</formula>
    </cfRule>
  </conditionalFormatting>
  <conditionalFormatting sqref="C562:I565">
    <cfRule type="cellIs" dxfId="6920" priority="892" operator="lessThan">
      <formula>0</formula>
    </cfRule>
  </conditionalFormatting>
  <conditionalFormatting sqref="C563:I563">
    <cfRule type="cellIs" dxfId="6919" priority="891" operator="lessThan">
      <formula>0</formula>
    </cfRule>
  </conditionalFormatting>
  <conditionalFormatting sqref="C564:I565">
    <cfRule type="cellIs" dxfId="6918" priority="893" operator="lessThan">
      <formula>0</formula>
    </cfRule>
  </conditionalFormatting>
  <conditionalFormatting sqref="C442:C445">
    <cfRule type="cellIs" dxfId="6917" priority="890" operator="lessThan">
      <formula>0</formula>
    </cfRule>
  </conditionalFormatting>
  <conditionalFormatting sqref="P450:P453">
    <cfRule type="cellIs" dxfId="6916" priority="889" operator="lessThan">
      <formula>0</formula>
    </cfRule>
  </conditionalFormatting>
  <conditionalFormatting sqref="Q493:Q496">
    <cfRule type="cellIs" dxfId="6915" priority="886" operator="lessThan">
      <formula>0</formula>
    </cfRule>
  </conditionalFormatting>
  <conditionalFormatting sqref="Q497:Q498">
    <cfRule type="cellIs" dxfId="6914" priority="885" operator="lessThan">
      <formula>0</formula>
    </cfRule>
  </conditionalFormatting>
  <conditionalFormatting sqref="Q498">
    <cfRule type="cellIs" dxfId="6913" priority="884" operator="lessThan">
      <formula>0</formula>
    </cfRule>
  </conditionalFormatting>
  <conditionalFormatting sqref="Q497">
    <cfRule type="cellIs" dxfId="6912" priority="883" operator="lessThan">
      <formula>0</formula>
    </cfRule>
  </conditionalFormatting>
  <conditionalFormatting sqref="P493:P496">
    <cfRule type="cellIs" dxfId="6911" priority="882" operator="lessThan">
      <formula>0</formula>
    </cfRule>
  </conditionalFormatting>
  <conditionalFormatting sqref="B492">
    <cfRule type="cellIs" dxfId="6910" priority="881" operator="lessThan">
      <formula>0</formula>
    </cfRule>
  </conditionalFormatting>
  <conditionalFormatting sqref="C574:N577">
    <cfRule type="cellIs" dxfId="6909" priority="854" operator="lessThan">
      <formula>0</formula>
    </cfRule>
  </conditionalFormatting>
  <conditionalFormatting sqref="Q577">
    <cfRule type="cellIs" dxfId="6908" priority="851" operator="lessThan">
      <formula>0</formula>
    </cfRule>
  </conditionalFormatting>
  <conditionalFormatting sqref="H574:H577">
    <cfRule type="cellIs" dxfId="6907" priority="848" operator="lessThan">
      <formula>0</formula>
    </cfRule>
  </conditionalFormatting>
  <conditionalFormatting sqref="Q491">
    <cfRule type="cellIs" dxfId="6906" priority="880" operator="lessThan">
      <formula>0</formula>
    </cfRule>
  </conditionalFormatting>
  <conditionalFormatting sqref="Q533:Q536 Q538">
    <cfRule type="cellIs" dxfId="6905" priority="879" operator="lessThan">
      <formula>0</formula>
    </cfRule>
  </conditionalFormatting>
  <conditionalFormatting sqref="P532">
    <cfRule type="cellIs" dxfId="6904" priority="878" operator="lessThan">
      <formula>0</formula>
    </cfRule>
  </conditionalFormatting>
  <conditionalFormatting sqref="Q537">
    <cfRule type="cellIs" dxfId="6903" priority="877" operator="lessThan">
      <formula>0</formula>
    </cfRule>
  </conditionalFormatting>
  <conditionalFormatting sqref="Q537">
    <cfRule type="cellIs" dxfId="6902" priority="876" operator="lessThan">
      <formula>0</formula>
    </cfRule>
  </conditionalFormatting>
  <conditionalFormatting sqref="P533:P536">
    <cfRule type="cellIs" dxfId="6901" priority="875" operator="lessThan">
      <formula>0</formula>
    </cfRule>
  </conditionalFormatting>
  <conditionalFormatting sqref="Q545 Q540:Q543">
    <cfRule type="cellIs" dxfId="6900" priority="873" operator="lessThan">
      <formula>0</formula>
    </cfRule>
  </conditionalFormatting>
  <conditionalFormatting sqref="Q544">
    <cfRule type="cellIs" dxfId="6899" priority="871" operator="lessThan">
      <formula>0</formula>
    </cfRule>
  </conditionalFormatting>
  <conditionalFormatting sqref="B532">
    <cfRule type="cellIs" dxfId="6898" priority="874" operator="lessThan">
      <formula>0</formula>
    </cfRule>
  </conditionalFormatting>
  <conditionalFormatting sqref="P539">
    <cfRule type="cellIs" dxfId="6897" priority="872" operator="lessThan">
      <formula>0</formula>
    </cfRule>
  </conditionalFormatting>
  <conditionalFormatting sqref="P540:P543">
    <cfRule type="cellIs" dxfId="6896" priority="869" operator="lessThan">
      <formula>0</formula>
    </cfRule>
  </conditionalFormatting>
  <conditionalFormatting sqref="Q544">
    <cfRule type="cellIs" dxfId="6895" priority="870" operator="lessThan">
      <formula>0</formula>
    </cfRule>
  </conditionalFormatting>
  <conditionalFormatting sqref="P568:P570 P572">
    <cfRule type="cellIs" dxfId="6894" priority="867" operator="lessThan">
      <formula>0</formula>
    </cfRule>
  </conditionalFormatting>
  <conditionalFormatting sqref="Q568:Q570">
    <cfRule type="cellIs" dxfId="6893" priority="868" operator="lessThan">
      <formula>0</formula>
    </cfRule>
  </conditionalFormatting>
  <conditionalFormatting sqref="C570:I570">
    <cfRule type="cellIs" dxfId="6892" priority="860" operator="lessThan">
      <formula>0</formula>
    </cfRule>
  </conditionalFormatting>
  <conditionalFormatting sqref="C568:I570">
    <cfRule type="cellIs" dxfId="6891" priority="859" operator="lessThan">
      <formula>0</formula>
    </cfRule>
  </conditionalFormatting>
  <conditionalFormatting sqref="B567">
    <cfRule type="cellIs" dxfId="6890" priority="861" operator="lessThan">
      <formula>0</formula>
    </cfRule>
  </conditionalFormatting>
  <conditionalFormatting sqref="J568:N570">
    <cfRule type="cellIs" dxfId="6889" priority="865" operator="lessThan">
      <formula>0</formula>
    </cfRule>
  </conditionalFormatting>
  <conditionalFormatting sqref="P574:P577">
    <cfRule type="cellIs" dxfId="6888" priority="856" operator="lessThan">
      <formula>0</formula>
    </cfRule>
  </conditionalFormatting>
  <conditionalFormatting sqref="Q571:Q572">
    <cfRule type="cellIs" dxfId="6887" priority="862" operator="lessThan">
      <formula>0</formula>
    </cfRule>
  </conditionalFormatting>
  <conditionalFormatting sqref="C433:M433">
    <cfRule type="cellIs" dxfId="6886" priority="656" operator="lessThan">
      <formula>0</formula>
    </cfRule>
  </conditionalFormatting>
  <conditionalFormatting sqref="Q571:Q572">
    <cfRule type="cellIs" dxfId="6885" priority="863" operator="lessThan">
      <formula>0</formula>
    </cfRule>
  </conditionalFormatting>
  <conditionalFormatting sqref="J569">
    <cfRule type="cellIs" dxfId="6884" priority="864" operator="lessThan">
      <formula>0</formula>
    </cfRule>
  </conditionalFormatting>
  <conditionalFormatting sqref="J570:N570 K568:N569">
    <cfRule type="cellIs" dxfId="6883" priority="866" operator="lessThan">
      <formula>0</formula>
    </cfRule>
  </conditionalFormatting>
  <conditionalFormatting sqref="I575 K574:N575 C576:N577">
    <cfRule type="cellIs" dxfId="6882" priority="855" operator="lessThan">
      <formula>0</formula>
    </cfRule>
  </conditionalFormatting>
  <conditionalFormatting sqref="N420">
    <cfRule type="cellIs" dxfId="6881" priority="675" operator="lessThan">
      <formula>0</formula>
    </cfRule>
  </conditionalFormatting>
  <conditionalFormatting sqref="B429:N429">
    <cfRule type="cellIs" dxfId="6880" priority="651" operator="lessThan">
      <formula>0</formula>
    </cfRule>
  </conditionalFormatting>
  <conditionalFormatting sqref="C569:I569">
    <cfRule type="cellIs" dxfId="6879" priority="858" operator="lessThan">
      <formula>0</formula>
    </cfRule>
  </conditionalFormatting>
  <conditionalFormatting sqref="B429:N429">
    <cfRule type="cellIs" dxfId="6878" priority="652" operator="lessThan">
      <formula>0</formula>
    </cfRule>
  </conditionalFormatting>
  <conditionalFormatting sqref="H433">
    <cfRule type="cellIs" dxfId="6877" priority="655" operator="lessThan">
      <formula>0</formula>
    </cfRule>
  </conditionalFormatting>
  <conditionalFormatting sqref="B433">
    <cfRule type="cellIs" dxfId="6876" priority="654" operator="lessThan">
      <formula>0</formula>
    </cfRule>
  </conditionalFormatting>
  <conditionalFormatting sqref="B433">
    <cfRule type="cellIs" dxfId="6875" priority="653" operator="lessThan">
      <formula>0</formula>
    </cfRule>
  </conditionalFormatting>
  <conditionalFormatting sqref="B429:N429">
    <cfRule type="cellIs" dxfId="6874" priority="649" operator="lessThan">
      <formula>0</formula>
    </cfRule>
  </conditionalFormatting>
  <conditionalFormatting sqref="B429:N429">
    <cfRule type="cellIs" dxfId="6873" priority="650" operator="lessThan">
      <formula>0</formula>
    </cfRule>
  </conditionalFormatting>
  <conditionalFormatting sqref="B422:N422">
    <cfRule type="cellIs" dxfId="6872" priority="661" operator="lessThan">
      <formula>0</formula>
    </cfRule>
  </conditionalFormatting>
  <conditionalFormatting sqref="H574">
    <cfRule type="cellIs" dxfId="6871" priority="847" operator="lessThan">
      <formula>0</formula>
    </cfRule>
  </conditionalFormatting>
  <conditionalFormatting sqref="C433:M433">
    <cfRule type="cellIs" dxfId="6870" priority="657" operator="lessThan">
      <formula>0</formula>
    </cfRule>
  </conditionalFormatting>
  <conditionalFormatting sqref="H575:H577">
    <cfRule type="cellIs" dxfId="6869" priority="849" operator="lessThan">
      <formula>0</formula>
    </cfRule>
  </conditionalFormatting>
  <conditionalFormatting sqref="Q577">
    <cfRule type="cellIs" dxfId="6868" priority="850" operator="lessThan">
      <formula>0</formula>
    </cfRule>
  </conditionalFormatting>
  <conditionalFormatting sqref="I574">
    <cfRule type="cellIs" dxfId="6867" priority="853" operator="lessThan">
      <formula>0</formula>
    </cfRule>
  </conditionalFormatting>
  <conditionalFormatting sqref="H426">
    <cfRule type="cellIs" dxfId="6866" priority="671" operator="lessThan">
      <formula>0</formula>
    </cfRule>
  </conditionalFormatting>
  <conditionalFormatting sqref="C575:J575">
    <cfRule type="cellIs" dxfId="6865" priority="852" operator="lessThan">
      <formula>0</formula>
    </cfRule>
  </conditionalFormatting>
  <conditionalFormatting sqref="B573">
    <cfRule type="cellIs" dxfId="6864" priority="846" operator="lessThan">
      <formula>0</formula>
    </cfRule>
  </conditionalFormatting>
  <conditionalFormatting sqref="N425">
    <cfRule type="cellIs" dxfId="6863" priority="660" operator="lessThan">
      <formula>0</formula>
    </cfRule>
  </conditionalFormatting>
  <conditionalFormatting sqref="C426:M426">
    <cfRule type="cellIs" dxfId="6862" priority="672" operator="lessThan">
      <formula>0</formula>
    </cfRule>
  </conditionalFormatting>
  <conditionalFormatting sqref="C426:M426">
    <cfRule type="cellIs" dxfId="6861" priority="673" operator="lessThan">
      <formula>0</formula>
    </cfRule>
  </conditionalFormatting>
  <conditionalFormatting sqref="N426">
    <cfRule type="cellIs" dxfId="6860" priority="659" operator="lessThan">
      <formula>0</formula>
    </cfRule>
  </conditionalFormatting>
  <conditionalFormatting sqref="B429:N429">
    <cfRule type="cellIs" dxfId="6859" priority="647" operator="lessThan">
      <formula>0</formula>
    </cfRule>
  </conditionalFormatting>
  <conditionalFormatting sqref="N426">
    <cfRule type="cellIs" dxfId="6858" priority="658" operator="lessThan">
      <formula>0</formula>
    </cfRule>
  </conditionalFormatting>
  <conditionalFormatting sqref="B429:N429">
    <cfRule type="cellIs" dxfId="6857" priority="648" operator="lessThan">
      <formula>0</formula>
    </cfRule>
  </conditionalFormatting>
  <conditionalFormatting sqref="B561">
    <cfRule type="cellIs" dxfId="6856" priority="845" operator="lessThan">
      <formula>0</formula>
    </cfRule>
  </conditionalFormatting>
  <conditionalFormatting sqref="B426">
    <cfRule type="cellIs" dxfId="6855" priority="670" operator="lessThan">
      <formula>0</formula>
    </cfRule>
  </conditionalFormatting>
  <conditionalFormatting sqref="N433">
    <cfRule type="cellIs" dxfId="6854" priority="642" operator="lessThan">
      <formula>0</formula>
    </cfRule>
  </conditionalFormatting>
  <conditionalFormatting sqref="B561">
    <cfRule type="cellIs" dxfId="6853" priority="844" operator="lessThan">
      <formula>0</formula>
    </cfRule>
  </conditionalFormatting>
  <conditionalFormatting sqref="B554">
    <cfRule type="cellIs" dxfId="6852" priority="842" operator="lessThan">
      <formula>0</formula>
    </cfRule>
  </conditionalFormatting>
  <conditionalFormatting sqref="B554">
    <cfRule type="cellIs" dxfId="6851" priority="843" operator="lessThan">
      <formula>0</formula>
    </cfRule>
  </conditionalFormatting>
  <conditionalFormatting sqref="B572">
    <cfRule type="cellIs" dxfId="6850" priority="840" operator="lessThan">
      <formula>0</formula>
    </cfRule>
  </conditionalFormatting>
  <conditionalFormatting sqref="B572">
    <cfRule type="cellIs" dxfId="6849" priority="841" operator="lessThan">
      <formula>0</formula>
    </cfRule>
  </conditionalFormatting>
  <conditionalFormatting sqref="A1:XFD531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cfRule type="cellIs" dxfId="6848" priority="839" operator="lessThan">
      <formula>0</formula>
    </cfRule>
  </conditionalFormatting>
  <conditionalFormatting sqref="B600">
    <cfRule type="cellIs" dxfId="6847" priority="836" operator="lessThan">
      <formula>0</formula>
    </cfRule>
  </conditionalFormatting>
  <conditionalFormatting sqref="B594">
    <cfRule type="cellIs" dxfId="6846" priority="838" operator="lessThan">
      <formula>0</formula>
    </cfRule>
  </conditionalFormatting>
  <conditionalFormatting sqref="B597">
    <cfRule type="cellIs" dxfId="6845" priority="837" operator="lessThan">
      <formula>0</formula>
    </cfRule>
  </conditionalFormatting>
  <conditionalFormatting sqref="B615">
    <cfRule type="cellIs" dxfId="6844" priority="835" operator="lessThan">
      <formula>0</formula>
    </cfRule>
  </conditionalFormatting>
  <conditionalFormatting sqref="B623">
    <cfRule type="cellIs" dxfId="6843" priority="834" operator="lessThan">
      <formula>0</formula>
    </cfRule>
  </conditionalFormatting>
  <conditionalFormatting sqref="I626:N626 P624:Q627">
    <cfRule type="cellIs" dxfId="6842" priority="833" operator="lessThan">
      <formula>0</formula>
    </cfRule>
  </conditionalFormatting>
  <conditionalFormatting sqref="P415:Q415 Q416:Q418">
    <cfRule type="cellIs" dxfId="6841" priority="821" operator="lessThan">
      <formula>0</formula>
    </cfRule>
  </conditionalFormatting>
  <conditionalFormatting sqref="B409">
    <cfRule type="cellIs" dxfId="6840" priority="822" operator="lessThan">
      <formula>0</formula>
    </cfRule>
  </conditionalFormatting>
  <conditionalFormatting sqref="P416:P418">
    <cfRule type="cellIs" dxfId="6839" priority="819" operator="lessThan">
      <formula>0</formula>
    </cfRule>
  </conditionalFormatting>
  <conditionalFormatting sqref="P415">
    <cfRule type="cellIs" dxfId="6838" priority="820" operator="lessThan">
      <formula>0</formula>
    </cfRule>
  </conditionalFormatting>
  <conditionalFormatting sqref="Q419">
    <cfRule type="cellIs" dxfId="6837" priority="817" operator="lessThan">
      <formula>0</formula>
    </cfRule>
  </conditionalFormatting>
  <conditionalFormatting sqref="Q420">
    <cfRule type="cellIs" dxfId="6836" priority="818" operator="lessThan">
      <formula>0</formula>
    </cfRule>
  </conditionalFormatting>
  <conditionalFormatting sqref="B415">
    <cfRule type="cellIs" dxfId="6835" priority="815" operator="lessThan">
      <formula>0</formula>
    </cfRule>
  </conditionalFormatting>
  <conditionalFormatting sqref="Q419">
    <cfRule type="cellIs" dxfId="6834" priority="816" operator="lessThan">
      <formula>0</formula>
    </cfRule>
  </conditionalFormatting>
  <conditionalFormatting sqref="B435:N435">
    <cfRule type="cellIs" dxfId="6833" priority="635" operator="lessThan">
      <formula>0</formula>
    </cfRule>
  </conditionalFormatting>
  <conditionalFormatting sqref="B435:N435">
    <cfRule type="cellIs" dxfId="6832" priority="636" operator="lessThan">
      <formula>0</formula>
    </cfRule>
  </conditionalFormatting>
  <conditionalFormatting sqref="C606:I606">
    <cfRule type="cellIs" dxfId="6831" priority="832" operator="lessThan">
      <formula>0</formula>
    </cfRule>
  </conditionalFormatting>
  <conditionalFormatting sqref="C607:I607">
    <cfRule type="cellIs" dxfId="6830" priority="831" operator="lessThan">
      <formula>0</formula>
    </cfRule>
  </conditionalFormatting>
  <conditionalFormatting sqref="C611:M611">
    <cfRule type="cellIs" dxfId="6829" priority="830" operator="lessThan">
      <formula>0</formula>
    </cfRule>
  </conditionalFormatting>
  <conditionalFormatting sqref="P604">
    <cfRule type="cellIs" dxfId="6828" priority="829" operator="lessThan">
      <formula>0</formula>
    </cfRule>
  </conditionalFormatting>
  <conditionalFormatting sqref="P410:P412">
    <cfRule type="cellIs" dxfId="6827" priority="826" operator="lessThan">
      <formula>0</formula>
    </cfRule>
  </conditionalFormatting>
  <conditionalFormatting sqref="Q413">
    <cfRule type="cellIs" dxfId="6826" priority="823" operator="lessThan">
      <formula>0</formula>
    </cfRule>
  </conditionalFormatting>
  <conditionalFormatting sqref="Q414">
    <cfRule type="cellIs" dxfId="6825" priority="825" operator="lessThan">
      <formula>0</formula>
    </cfRule>
  </conditionalFormatting>
  <conditionalFormatting sqref="P409:Q409 Q410:Q412">
    <cfRule type="cellIs" dxfId="6824" priority="828" operator="lessThan">
      <formula>0</formula>
    </cfRule>
  </conditionalFormatting>
  <conditionalFormatting sqref="P409">
    <cfRule type="cellIs" dxfId="6823" priority="827" operator="lessThan">
      <formula>0</formula>
    </cfRule>
  </conditionalFormatting>
  <conditionalFormatting sqref="Q413">
    <cfRule type="cellIs" dxfId="6822" priority="824" operator="lessThan">
      <formula>0</formula>
    </cfRule>
  </conditionalFormatting>
  <conditionalFormatting sqref="B435:N435">
    <cfRule type="cellIs" dxfId="6821" priority="634" operator="lessThan">
      <formula>0</formula>
    </cfRule>
  </conditionalFormatting>
  <conditionalFormatting sqref="B435:N435">
    <cfRule type="cellIs" dxfId="6820" priority="633" operator="lessThan">
      <formula>0</formula>
    </cfRule>
  </conditionalFormatting>
  <conditionalFormatting sqref="B435:N435">
    <cfRule type="cellIs" dxfId="6819" priority="632" operator="lessThan">
      <formula>0</formula>
    </cfRule>
  </conditionalFormatting>
  <conditionalFormatting sqref="B435:N435">
    <cfRule type="cellIs" dxfId="6818" priority="630" operator="lessThan">
      <formula>0</formula>
    </cfRule>
  </conditionalFormatting>
  <conditionalFormatting sqref="B435:N435">
    <cfRule type="cellIs" dxfId="6817" priority="631" operator="lessThan">
      <formula>0</formula>
    </cfRule>
  </conditionalFormatting>
  <conditionalFormatting sqref="N438">
    <cfRule type="cellIs" dxfId="6816" priority="628" operator="lessThan">
      <formula>0</formula>
    </cfRule>
  </conditionalFormatting>
  <conditionalFormatting sqref="B435:N435">
    <cfRule type="cellIs" dxfId="6815" priority="629" operator="lessThan">
      <formula>0</formula>
    </cfRule>
  </conditionalFormatting>
  <conditionalFormatting sqref="N439">
    <cfRule type="cellIs" dxfId="6814" priority="627" operator="lessThan">
      <formula>0</formula>
    </cfRule>
  </conditionalFormatting>
  <conditionalFormatting sqref="N439">
    <cfRule type="cellIs" dxfId="6813" priority="626" operator="lessThan">
      <formula>0</formula>
    </cfRule>
  </conditionalFormatting>
  <conditionalFormatting sqref="D442:N445">
    <cfRule type="cellIs" dxfId="6812" priority="623" operator="lessThan">
      <formula>0</formula>
    </cfRule>
  </conditionalFormatting>
  <conditionalFormatting sqref="B442:B445">
    <cfRule type="cellIs" dxfId="6811" priority="620" operator="lessThan">
      <formula>0</formula>
    </cfRule>
  </conditionalFormatting>
  <conditionalFormatting sqref="B498">
    <cfRule type="cellIs" dxfId="6810" priority="617" operator="lessThan">
      <formula>0</formula>
    </cfRule>
  </conditionalFormatting>
  <conditionalFormatting sqref="C498">
    <cfRule type="cellIs" dxfId="6809" priority="614" operator="lessThan">
      <formula>0</formula>
    </cfRule>
  </conditionalFormatting>
  <conditionalFormatting sqref="P553">
    <cfRule type="cellIs" dxfId="6808" priority="432" operator="lessThan">
      <formula>0</formula>
    </cfRule>
  </conditionalFormatting>
  <conditionalFormatting sqref="N370">
    <cfRule type="cellIs" dxfId="6807" priority="814" operator="lessThan">
      <formula>0</formula>
    </cfRule>
  </conditionalFormatting>
  <conditionalFormatting sqref="N382">
    <cfRule type="cellIs" dxfId="6806" priority="813" operator="lessThan">
      <formula>0</formula>
    </cfRule>
  </conditionalFormatting>
  <conditionalFormatting sqref="B354">
    <cfRule type="cellIs" dxfId="6805" priority="781" operator="lessThan">
      <formula>0</formula>
    </cfRule>
  </conditionalFormatting>
  <conditionalFormatting sqref="N358">
    <cfRule type="cellIs" dxfId="6804" priority="812" operator="lessThan">
      <formula>0</formula>
    </cfRule>
  </conditionalFormatting>
  <conditionalFormatting sqref="B351">
    <cfRule type="cellIs" dxfId="6803" priority="782" operator="lessThan">
      <formula>0</formula>
    </cfRule>
  </conditionalFormatting>
  <conditionalFormatting sqref="B551">
    <cfRule type="cellIs" dxfId="6802" priority="808" operator="lessThan">
      <formula>0</formula>
    </cfRule>
  </conditionalFormatting>
  <conditionalFormatting sqref="B382:B383">
    <cfRule type="cellIs" dxfId="6801" priority="803" operator="lessThan">
      <formula>0</formula>
    </cfRule>
  </conditionalFormatting>
  <conditionalFormatting sqref="B386">
    <cfRule type="cellIs" dxfId="6800" priority="799" operator="lessThan">
      <formula>0</formula>
    </cfRule>
  </conditionalFormatting>
  <conditionalFormatting sqref="C350:M353">
    <cfRule type="cellIs" dxfId="6799" priority="811" operator="lessThan">
      <formula>0</formula>
    </cfRule>
  </conditionalFormatting>
  <conditionalFormatting sqref="B368">
    <cfRule type="cellIs" dxfId="6798" priority="779" operator="lessThan">
      <formula>0</formula>
    </cfRule>
  </conditionalFormatting>
  <conditionalFormatting sqref="B396 B386:B390 B380:B384 B368:B372 B356:B360 B350:B354">
    <cfRule type="cellIs" dxfId="6797" priority="810" operator="lessThan">
      <formula>0</formula>
    </cfRule>
  </conditionalFormatting>
  <conditionalFormatting sqref="B358:B359">
    <cfRule type="cellIs" dxfId="6796" priority="806" operator="lessThan">
      <formula>0</formula>
    </cfRule>
  </conditionalFormatting>
  <conditionalFormatting sqref="B356">
    <cfRule type="cellIs" dxfId="6795" priority="805" operator="lessThan">
      <formula>0</formula>
    </cfRule>
  </conditionalFormatting>
  <conditionalFormatting sqref="B548:B550">
    <cfRule type="cellIs" dxfId="6794" priority="809" operator="lessThan">
      <formula>0</formula>
    </cfRule>
  </conditionalFormatting>
  <conditionalFormatting sqref="B547">
    <cfRule type="cellIs" dxfId="6793" priority="807" operator="lessThan">
      <formula>0</formula>
    </cfRule>
  </conditionalFormatting>
  <conditionalFormatting sqref="B384">
    <cfRule type="cellIs" dxfId="6792" priority="795" operator="lessThan">
      <formula>0</formula>
    </cfRule>
  </conditionalFormatting>
  <conditionalFormatting sqref="B357">
    <cfRule type="cellIs" dxfId="6791" priority="804" operator="lessThan">
      <formula>0</formula>
    </cfRule>
  </conditionalFormatting>
  <conditionalFormatting sqref="B380">
    <cfRule type="cellIs" dxfId="6790" priority="802" operator="lessThan">
      <formula>0</formula>
    </cfRule>
  </conditionalFormatting>
  <conditionalFormatting sqref="B381">
    <cfRule type="cellIs" dxfId="6789" priority="801" operator="lessThan">
      <formula>0</formula>
    </cfRule>
  </conditionalFormatting>
  <conditionalFormatting sqref="B387">
    <cfRule type="cellIs" dxfId="6788" priority="798" operator="lessThan">
      <formula>0</formula>
    </cfRule>
  </conditionalFormatting>
  <conditionalFormatting sqref="B388:B389">
    <cfRule type="cellIs" dxfId="6787" priority="800" operator="lessThan">
      <formula>0</formula>
    </cfRule>
  </conditionalFormatting>
  <conditionalFormatting sqref="B352:B353">
    <cfRule type="cellIs" dxfId="6786" priority="784" operator="lessThan">
      <formula>0</formula>
    </cfRule>
  </conditionalFormatting>
  <conditionalFormatting sqref="B350">
    <cfRule type="cellIs" dxfId="6785" priority="783" operator="lessThan">
      <formula>0</formula>
    </cfRule>
  </conditionalFormatting>
  <conditionalFormatting sqref="B396">
    <cfRule type="cellIs" dxfId="6784" priority="797" operator="lessThan">
      <formula>0</formula>
    </cfRule>
  </conditionalFormatting>
  <conditionalFormatting sqref="B390">
    <cfRule type="cellIs" dxfId="6783" priority="796" operator="lessThan">
      <formula>0</formula>
    </cfRule>
  </conditionalFormatting>
  <conditionalFormatting sqref="B579:B582">
    <cfRule type="cellIs" dxfId="6782" priority="792" operator="lessThan">
      <formula>0</formula>
    </cfRule>
  </conditionalFormatting>
  <conditionalFormatting sqref="B369">
    <cfRule type="cellIs" dxfId="6781" priority="778" operator="lessThan">
      <formula>0</formula>
    </cfRule>
  </conditionalFormatting>
  <conditionalFormatting sqref="B360">
    <cfRule type="cellIs" dxfId="6780" priority="794" operator="lessThan">
      <formula>0</formula>
    </cfRule>
  </conditionalFormatting>
  <conditionalFormatting sqref="B584:B587">
    <cfRule type="cellIs" dxfId="6779" priority="789" operator="lessThan">
      <formula>0</formula>
    </cfRule>
  </conditionalFormatting>
  <conditionalFormatting sqref="B556:B559">
    <cfRule type="cellIs" dxfId="6778" priority="775" operator="lessThan">
      <formula>0</formula>
    </cfRule>
  </conditionalFormatting>
  <conditionalFormatting sqref="B580">
    <cfRule type="cellIs" dxfId="6777" priority="791" operator="lessThan">
      <formula>0</formula>
    </cfRule>
  </conditionalFormatting>
  <conditionalFormatting sqref="B581:B582">
    <cfRule type="cellIs" dxfId="6776" priority="793" operator="lessThan">
      <formula>0</formula>
    </cfRule>
  </conditionalFormatting>
  <conditionalFormatting sqref="B591:B592">
    <cfRule type="cellIs" dxfId="6775" priority="787" operator="lessThan">
      <formula>0</formula>
    </cfRule>
  </conditionalFormatting>
  <conditionalFormatting sqref="B585">
    <cfRule type="cellIs" dxfId="6774" priority="788" operator="lessThan">
      <formula>0</formula>
    </cfRule>
  </conditionalFormatting>
  <conditionalFormatting sqref="B586:B587">
    <cfRule type="cellIs" dxfId="6773" priority="790" operator="lessThan">
      <formula>0</formula>
    </cfRule>
  </conditionalFormatting>
  <conditionalFormatting sqref="B589:B592">
    <cfRule type="cellIs" dxfId="6772" priority="786" operator="lessThan">
      <formula>0</formula>
    </cfRule>
  </conditionalFormatting>
  <conditionalFormatting sqref="B590">
    <cfRule type="cellIs" dxfId="6771" priority="785" operator="lessThan">
      <formula>0</formula>
    </cfRule>
  </conditionalFormatting>
  <conditionalFormatting sqref="B370:B371">
    <cfRule type="cellIs" dxfId="6770" priority="780" operator="lessThan">
      <formula>0</formula>
    </cfRule>
  </conditionalFormatting>
  <conditionalFormatting sqref="B564:B565">
    <cfRule type="cellIs" dxfId="6769" priority="773" operator="lessThan">
      <formula>0</formula>
    </cfRule>
  </conditionalFormatting>
  <conditionalFormatting sqref="B392:N392">
    <cfRule type="cellIs" dxfId="6768" priority="748" operator="lessThan">
      <formula>0</formula>
    </cfRule>
  </conditionalFormatting>
  <conditionalFormatting sqref="B392:N392">
    <cfRule type="cellIs" dxfId="6767" priority="747" operator="lessThan">
      <formula>0</formula>
    </cfRule>
  </conditionalFormatting>
  <conditionalFormatting sqref="B537">
    <cfRule type="cellIs" dxfId="6766" priority="767" operator="lessThan">
      <formula>0</formula>
    </cfRule>
  </conditionalFormatting>
  <conditionalFormatting sqref="B533">
    <cfRule type="cellIs" dxfId="6765" priority="766" operator="lessThan">
      <formula>0</formula>
    </cfRule>
  </conditionalFormatting>
  <conditionalFormatting sqref="B570:B571">
    <cfRule type="cellIs" dxfId="6764" priority="765" operator="lessThan">
      <formula>0</formula>
    </cfRule>
  </conditionalFormatting>
  <conditionalFormatting sqref="B557">
    <cfRule type="cellIs" dxfId="6763" priority="774" operator="lessThan">
      <formula>0</formula>
    </cfRule>
  </conditionalFormatting>
  <conditionalFormatting sqref="B574:B577">
    <cfRule type="cellIs" dxfId="6762" priority="761" operator="lessThan">
      <formula>0</formula>
    </cfRule>
  </conditionalFormatting>
  <conditionalFormatting sqref="B372">
    <cfRule type="cellIs" dxfId="6761" priority="777" operator="lessThan">
      <formula>0</formula>
    </cfRule>
  </conditionalFormatting>
  <conditionalFormatting sqref="B575">
    <cfRule type="cellIs" dxfId="6760" priority="760" operator="lessThan">
      <formula>0</formula>
    </cfRule>
  </conditionalFormatting>
  <conditionalFormatting sqref="B558:B559">
    <cfRule type="cellIs" dxfId="6759" priority="776" operator="lessThan">
      <formula>0</formula>
    </cfRule>
  </conditionalFormatting>
  <conditionalFormatting sqref="B566">
    <cfRule type="cellIs" dxfId="6758" priority="769" operator="lessThan">
      <formula>0</formula>
    </cfRule>
  </conditionalFormatting>
  <conditionalFormatting sqref="B566">
    <cfRule type="cellIs" dxfId="6757" priority="770" operator="lessThan">
      <formula>0</formula>
    </cfRule>
  </conditionalFormatting>
  <conditionalFormatting sqref="B562:B565">
    <cfRule type="cellIs" dxfId="6756" priority="772" operator="lessThan">
      <formula>0</formula>
    </cfRule>
  </conditionalFormatting>
  <conditionalFormatting sqref="B563">
    <cfRule type="cellIs" dxfId="6755" priority="771" operator="lessThan">
      <formula>0</formula>
    </cfRule>
  </conditionalFormatting>
  <conditionalFormatting sqref="B350:B353">
    <cfRule type="cellIs" dxfId="6754" priority="755" operator="lessThan">
      <formula>0</formula>
    </cfRule>
  </conditionalFormatting>
  <conditionalFormatting sqref="N395">
    <cfRule type="cellIs" dxfId="6753" priority="742" operator="lessThan">
      <formula>0</formula>
    </cfRule>
  </conditionalFormatting>
  <conditionalFormatting sqref="B534:B536">
    <cfRule type="cellIs" dxfId="6752" priority="768" operator="lessThan">
      <formula>0</formula>
    </cfRule>
  </conditionalFormatting>
  <conditionalFormatting sqref="B568:B571">
    <cfRule type="cellIs" dxfId="6751" priority="764" operator="lessThan">
      <formula>0</formula>
    </cfRule>
  </conditionalFormatting>
  <conditionalFormatting sqref="B552">
    <cfRule type="cellIs" dxfId="6750" priority="593" operator="lessThan">
      <formula>0</formula>
    </cfRule>
  </conditionalFormatting>
  <conditionalFormatting sqref="B576:B577">
    <cfRule type="cellIs" dxfId="6749" priority="762" operator="lessThan">
      <formula>0</formula>
    </cfRule>
  </conditionalFormatting>
  <conditionalFormatting sqref="B569">
    <cfRule type="cellIs" dxfId="6748" priority="763" operator="lessThan">
      <formula>0</formula>
    </cfRule>
  </conditionalFormatting>
  <conditionalFormatting sqref="D552">
    <cfRule type="cellIs" dxfId="6747" priority="587" operator="lessThan">
      <formula>0</formula>
    </cfRule>
  </conditionalFormatting>
  <conditionalFormatting sqref="B604 B609:B610 B616 B622">
    <cfRule type="cellIs" dxfId="6746" priority="759" operator="lessThan">
      <formula>0</formula>
    </cfRule>
  </conditionalFormatting>
  <conditionalFormatting sqref="B398:N398">
    <cfRule type="cellIs" dxfId="6745" priority="740" operator="lessThan">
      <formula>0</formula>
    </cfRule>
  </conditionalFormatting>
  <conditionalFormatting sqref="N383">
    <cfRule type="cellIs" dxfId="6744" priority="752" operator="lessThan">
      <formula>0</formula>
    </cfRule>
  </conditionalFormatting>
  <conditionalFormatting sqref="B392:N392">
    <cfRule type="cellIs" dxfId="6743" priority="750" operator="lessThan">
      <formula>0</formula>
    </cfRule>
  </conditionalFormatting>
  <conditionalFormatting sqref="N389">
    <cfRule type="cellIs" dxfId="6742" priority="751" operator="lessThan">
      <formula>0</formula>
    </cfRule>
  </conditionalFormatting>
  <conditionalFormatting sqref="B392:N392">
    <cfRule type="cellIs" dxfId="6741" priority="749" operator="lessThan">
      <formula>0</formula>
    </cfRule>
  </conditionalFormatting>
  <conditionalFormatting sqref="B392:N392">
    <cfRule type="cellIs" dxfId="6740" priority="746" operator="lessThan">
      <formula>0</formula>
    </cfRule>
  </conditionalFormatting>
  <conditionalFormatting sqref="B606">
    <cfRule type="cellIs" dxfId="6739" priority="758" operator="lessThan">
      <formula>0</formula>
    </cfRule>
  </conditionalFormatting>
  <conditionalFormatting sqref="B607">
    <cfRule type="cellIs" dxfId="6738" priority="757" operator="lessThan">
      <formula>0</formula>
    </cfRule>
  </conditionalFormatting>
  <conditionalFormatting sqref="B611">
    <cfRule type="cellIs" dxfId="6737" priority="756" operator="lessThan">
      <formula>0</formula>
    </cfRule>
  </conditionalFormatting>
  <conditionalFormatting sqref="G552">
    <cfRule type="cellIs" dxfId="6736" priority="578" operator="lessThan">
      <formula>0</formula>
    </cfRule>
  </conditionalFormatting>
  <conditionalFormatting sqref="H552">
    <cfRule type="cellIs" dxfId="6735" priority="575" operator="lessThan">
      <formula>0</formula>
    </cfRule>
  </conditionalFormatting>
  <conditionalFormatting sqref="N359">
    <cfRule type="cellIs" dxfId="6734" priority="754" operator="lessThan">
      <formula>0</formula>
    </cfRule>
  </conditionalFormatting>
  <conditionalFormatting sqref="N371">
    <cfRule type="cellIs" dxfId="6733" priority="753" operator="lessThan">
      <formula>0</formula>
    </cfRule>
  </conditionalFormatting>
  <conditionalFormatting sqref="B392:N392">
    <cfRule type="cellIs" dxfId="6732" priority="745" operator="lessThan">
      <formula>0</formula>
    </cfRule>
  </conditionalFormatting>
  <conditionalFormatting sqref="B392:N392">
    <cfRule type="cellIs" dxfId="6731" priority="744" operator="lessThan">
      <formula>0</formula>
    </cfRule>
  </conditionalFormatting>
  <conditionalFormatting sqref="B392:N392">
    <cfRule type="cellIs" dxfId="6730" priority="743" operator="lessThan">
      <formula>0</formula>
    </cfRule>
  </conditionalFormatting>
  <conditionalFormatting sqref="B398:N398">
    <cfRule type="cellIs" dxfId="6729" priority="741" operator="lessThan">
      <formula>0</formula>
    </cfRule>
  </conditionalFormatting>
  <conditionalFormatting sqref="N390">
    <cfRule type="cellIs" dxfId="6728" priority="725" operator="lessThan">
      <formula>0</formula>
    </cfRule>
  </conditionalFormatting>
  <conditionalFormatting sqref="B398:N398">
    <cfRule type="cellIs" dxfId="6727" priority="739" operator="lessThan">
      <formula>0</formula>
    </cfRule>
  </conditionalFormatting>
  <conditionalFormatting sqref="B398:N398">
    <cfRule type="cellIs" dxfId="6726" priority="738" operator="lessThan">
      <formula>0</formula>
    </cfRule>
  </conditionalFormatting>
  <conditionalFormatting sqref="B398:N398">
    <cfRule type="cellIs" dxfId="6725" priority="737" operator="lessThan">
      <formula>0</formula>
    </cfRule>
  </conditionalFormatting>
  <conditionalFormatting sqref="B398:N398">
    <cfRule type="cellIs" dxfId="6724" priority="736" operator="lessThan">
      <formula>0</formula>
    </cfRule>
  </conditionalFormatting>
  <conditionalFormatting sqref="B398:N398">
    <cfRule type="cellIs" dxfId="6723" priority="735" operator="lessThan">
      <formula>0</formula>
    </cfRule>
  </conditionalFormatting>
  <conditionalFormatting sqref="B398:N398">
    <cfRule type="cellIs" dxfId="6722" priority="734" operator="lessThan">
      <formula>0</formula>
    </cfRule>
  </conditionalFormatting>
  <conditionalFormatting sqref="N401">
    <cfRule type="cellIs" dxfId="6721" priority="733" operator="lessThan">
      <formula>0</formula>
    </cfRule>
  </conditionalFormatting>
  <conditionalFormatting sqref="N354">
    <cfRule type="cellIs" dxfId="6720" priority="732" operator="lessThan">
      <formula>0</formula>
    </cfRule>
  </conditionalFormatting>
  <conditionalFormatting sqref="N360">
    <cfRule type="cellIs" dxfId="6719" priority="731" operator="lessThan">
      <formula>0</formula>
    </cfRule>
  </conditionalFormatting>
  <conditionalFormatting sqref="N360">
    <cfRule type="cellIs" dxfId="6718" priority="730" operator="lessThan">
      <formula>0</formula>
    </cfRule>
  </conditionalFormatting>
  <conditionalFormatting sqref="N372">
    <cfRule type="cellIs" dxfId="6717" priority="729" operator="lessThan">
      <formula>0</formula>
    </cfRule>
  </conditionalFormatting>
  <conditionalFormatting sqref="N372">
    <cfRule type="cellIs" dxfId="6716" priority="728" operator="lessThan">
      <formula>0</formula>
    </cfRule>
  </conditionalFormatting>
  <conditionalFormatting sqref="N384">
    <cfRule type="cellIs" dxfId="6715" priority="727" operator="lessThan">
      <formula>0</formula>
    </cfRule>
  </conditionalFormatting>
  <conditionalFormatting sqref="N384">
    <cfRule type="cellIs" dxfId="6714" priority="726" operator="lessThan">
      <formula>0</formula>
    </cfRule>
  </conditionalFormatting>
  <conditionalFormatting sqref="N396">
    <cfRule type="cellIs" dxfId="6713" priority="723" operator="lessThan">
      <formula>0</formula>
    </cfRule>
  </conditionalFormatting>
  <conditionalFormatting sqref="N396">
    <cfRule type="cellIs" dxfId="6712" priority="722" operator="lessThan">
      <formula>0</formula>
    </cfRule>
  </conditionalFormatting>
  <conditionalFormatting sqref="N390">
    <cfRule type="cellIs" dxfId="6711" priority="724" operator="lessThan">
      <formula>0</formula>
    </cfRule>
  </conditionalFormatting>
  <conditionalFormatting sqref="N407">
    <cfRule type="cellIs" dxfId="6710" priority="708" operator="lessThan">
      <formula>0</formula>
    </cfRule>
  </conditionalFormatting>
  <conditionalFormatting sqref="N408">
    <cfRule type="cellIs" dxfId="6709" priority="707" operator="lessThan">
      <formula>0</formula>
    </cfRule>
  </conditionalFormatting>
  <conditionalFormatting sqref="H408">
    <cfRule type="cellIs" dxfId="6708" priority="719" operator="lessThan">
      <formula>0</formula>
    </cfRule>
  </conditionalFormatting>
  <conditionalFormatting sqref="B408">
    <cfRule type="cellIs" dxfId="6707" priority="718" operator="lessThan">
      <formula>0</formula>
    </cfRule>
  </conditionalFormatting>
  <conditionalFormatting sqref="C408:M408">
    <cfRule type="cellIs" dxfId="6706" priority="721" operator="lessThan">
      <formula>0</formula>
    </cfRule>
  </conditionalFormatting>
  <conditionalFormatting sqref="C408:M408">
    <cfRule type="cellIs" dxfId="6705" priority="720" operator="lessThan">
      <formula>0</formula>
    </cfRule>
  </conditionalFormatting>
  <conditionalFormatting sqref="B414">
    <cfRule type="cellIs" dxfId="6704" priority="701" operator="lessThan">
      <formula>0</formula>
    </cfRule>
  </conditionalFormatting>
  <conditionalFormatting sqref="B410:N410">
    <cfRule type="cellIs" dxfId="6703" priority="700" operator="lessThan">
      <formula>0</formula>
    </cfRule>
  </conditionalFormatting>
  <conditionalFormatting sqref="B408">
    <cfRule type="cellIs" dxfId="6702" priority="717" operator="lessThan">
      <formula>0</formula>
    </cfRule>
  </conditionalFormatting>
  <conditionalFormatting sqref="B404:N404">
    <cfRule type="cellIs" dxfId="6701" priority="716" operator="lessThan">
      <formula>0</formula>
    </cfRule>
  </conditionalFormatting>
  <conditionalFormatting sqref="B404:N404">
    <cfRule type="cellIs" dxfId="6700" priority="715" operator="lessThan">
      <formula>0</formula>
    </cfRule>
  </conditionalFormatting>
  <conditionalFormatting sqref="B404:N404">
    <cfRule type="cellIs" dxfId="6699" priority="714" operator="lessThan">
      <formula>0</formula>
    </cfRule>
  </conditionalFormatting>
  <conditionalFormatting sqref="B404:N404">
    <cfRule type="cellIs" dxfId="6698" priority="713" operator="lessThan">
      <formula>0</formula>
    </cfRule>
  </conditionalFormatting>
  <conditionalFormatting sqref="B404:N404">
    <cfRule type="cellIs" dxfId="6697" priority="712" operator="lessThan">
      <formula>0</formula>
    </cfRule>
  </conditionalFormatting>
  <conditionalFormatting sqref="B404:N404">
    <cfRule type="cellIs" dxfId="6696" priority="711" operator="lessThan">
      <formula>0</formula>
    </cfRule>
  </conditionalFormatting>
  <conditionalFormatting sqref="B404:N404">
    <cfRule type="cellIs" dxfId="6695" priority="710" operator="lessThan">
      <formula>0</formula>
    </cfRule>
  </conditionalFormatting>
  <conditionalFormatting sqref="B404:N404">
    <cfRule type="cellIs" dxfId="6694" priority="709" operator="lessThan">
      <formula>0</formula>
    </cfRule>
  </conditionalFormatting>
  <conditionalFormatting sqref="N408">
    <cfRule type="cellIs" dxfId="6693" priority="706" operator="lessThan">
      <formula>0</formula>
    </cfRule>
  </conditionalFormatting>
  <conditionalFormatting sqref="B410:N410">
    <cfRule type="cellIs" dxfId="6692" priority="699" operator="lessThan">
      <formula>0</formula>
    </cfRule>
  </conditionalFormatting>
  <conditionalFormatting sqref="B410:N410">
    <cfRule type="cellIs" dxfId="6691" priority="698" operator="lessThan">
      <formula>0</formula>
    </cfRule>
  </conditionalFormatting>
  <conditionalFormatting sqref="B410:N410">
    <cfRule type="cellIs" dxfId="6690" priority="697" operator="lessThan">
      <formula>0</formula>
    </cfRule>
  </conditionalFormatting>
  <conditionalFormatting sqref="B410:N410">
    <cfRule type="cellIs" dxfId="6689" priority="696" operator="lessThan">
      <formula>0</formula>
    </cfRule>
  </conditionalFormatting>
  <conditionalFormatting sqref="B410:N410">
    <cfRule type="cellIs" dxfId="6688" priority="695" operator="lessThan">
      <formula>0</formula>
    </cfRule>
  </conditionalFormatting>
  <conditionalFormatting sqref="B410:N410">
    <cfRule type="cellIs" dxfId="6687" priority="694" operator="lessThan">
      <formula>0</formula>
    </cfRule>
  </conditionalFormatting>
  <conditionalFormatting sqref="B410:N410">
    <cfRule type="cellIs" dxfId="6686" priority="693" operator="lessThan">
      <formula>0</formula>
    </cfRule>
  </conditionalFormatting>
  <conditionalFormatting sqref="N413">
    <cfRule type="cellIs" dxfId="6685" priority="692" operator="lessThan">
      <formula>0</formula>
    </cfRule>
  </conditionalFormatting>
  <conditionalFormatting sqref="N414">
    <cfRule type="cellIs" dxfId="6684" priority="691" operator="lessThan">
      <formula>0</formula>
    </cfRule>
  </conditionalFormatting>
  <conditionalFormatting sqref="N414">
    <cfRule type="cellIs" dxfId="6683" priority="690" operator="lessThan">
      <formula>0</formula>
    </cfRule>
  </conditionalFormatting>
  <conditionalFormatting sqref="C420:M420">
    <cfRule type="cellIs" dxfId="6682" priority="689" operator="lessThan">
      <formula>0</formula>
    </cfRule>
  </conditionalFormatting>
  <conditionalFormatting sqref="C414:M414">
    <cfRule type="cellIs" dxfId="6681" priority="705" operator="lessThan">
      <formula>0</formula>
    </cfRule>
  </conditionalFormatting>
  <conditionalFormatting sqref="C414:M414">
    <cfRule type="cellIs" dxfId="6680" priority="704" operator="lessThan">
      <formula>0</formula>
    </cfRule>
  </conditionalFormatting>
  <conditionalFormatting sqref="H414">
    <cfRule type="cellIs" dxfId="6679" priority="703" operator="lessThan">
      <formula>0</formula>
    </cfRule>
  </conditionalFormatting>
  <conditionalFormatting sqref="B414">
    <cfRule type="cellIs" dxfId="6678" priority="702" operator="lessThan">
      <formula>0</formula>
    </cfRule>
  </conditionalFormatting>
  <conditionalFormatting sqref="C420:M420">
    <cfRule type="cellIs" dxfId="6677" priority="688" operator="lessThan">
      <formula>0</formula>
    </cfRule>
  </conditionalFormatting>
  <conditionalFormatting sqref="H420">
    <cfRule type="cellIs" dxfId="6676" priority="687" operator="lessThan">
      <formula>0</formula>
    </cfRule>
  </conditionalFormatting>
  <conditionalFormatting sqref="B420">
    <cfRule type="cellIs" dxfId="6675" priority="686" operator="lessThan">
      <formula>0</formula>
    </cfRule>
  </conditionalFormatting>
  <conditionalFormatting sqref="B420">
    <cfRule type="cellIs" dxfId="6674" priority="685" operator="lessThan">
      <formula>0</formula>
    </cfRule>
  </conditionalFormatting>
  <conditionalFormatting sqref="B416:N416">
    <cfRule type="cellIs" dxfId="6673" priority="683" operator="lessThan">
      <formula>0</formula>
    </cfRule>
  </conditionalFormatting>
  <conditionalFormatting sqref="B416:N416">
    <cfRule type="cellIs" dxfId="6672" priority="682" operator="lessThan">
      <formula>0</formula>
    </cfRule>
  </conditionalFormatting>
  <conditionalFormatting sqref="B416:N416">
    <cfRule type="cellIs" dxfId="6671" priority="681" operator="lessThan">
      <formula>0</formula>
    </cfRule>
  </conditionalFormatting>
  <conditionalFormatting sqref="B416:N416">
    <cfRule type="cellIs" dxfId="6670" priority="680" operator="lessThan">
      <formula>0</formula>
    </cfRule>
  </conditionalFormatting>
  <conditionalFormatting sqref="B416:N416">
    <cfRule type="cellIs" dxfId="6669" priority="679" operator="lessThan">
      <formula>0</formula>
    </cfRule>
  </conditionalFormatting>
  <conditionalFormatting sqref="B416:N416">
    <cfRule type="cellIs" dxfId="6668" priority="678" operator="lessThan">
      <formula>0</formula>
    </cfRule>
  </conditionalFormatting>
  <conditionalFormatting sqref="B416:N416">
    <cfRule type="cellIs" dxfId="6667" priority="677" operator="lessThan">
      <formula>0</formula>
    </cfRule>
  </conditionalFormatting>
  <conditionalFormatting sqref="N419">
    <cfRule type="cellIs" dxfId="6666" priority="676" operator="lessThan">
      <formula>0</formula>
    </cfRule>
  </conditionalFormatting>
  <conditionalFormatting sqref="B416:N416">
    <cfRule type="cellIs" dxfId="6665" priority="684" operator="lessThan">
      <formula>0</formula>
    </cfRule>
  </conditionalFormatting>
  <conditionalFormatting sqref="C439:M439">
    <cfRule type="cellIs" dxfId="6664" priority="641" operator="lessThan">
      <formula>0</formula>
    </cfRule>
  </conditionalFormatting>
  <conditionalFormatting sqref="C439:M439">
    <cfRule type="cellIs" dxfId="6663" priority="640" operator="lessThan">
      <formula>0</formula>
    </cfRule>
  </conditionalFormatting>
  <conditionalFormatting sqref="B429:N429">
    <cfRule type="cellIs" dxfId="6662" priority="646" operator="lessThan">
      <formula>0</formula>
    </cfRule>
  </conditionalFormatting>
  <conditionalFormatting sqref="B429:N429">
    <cfRule type="cellIs" dxfId="6661" priority="645" operator="lessThan">
      <formula>0</formula>
    </cfRule>
  </conditionalFormatting>
  <conditionalFormatting sqref="N432">
    <cfRule type="cellIs" dxfId="6660" priority="644" operator="lessThan">
      <formula>0</formula>
    </cfRule>
  </conditionalFormatting>
  <conditionalFormatting sqref="B422:N422">
    <cfRule type="cellIs" dxfId="6659" priority="668" operator="lessThan">
      <formula>0</formula>
    </cfRule>
  </conditionalFormatting>
  <conditionalFormatting sqref="B422:N422">
    <cfRule type="cellIs" dxfId="6658" priority="667" operator="lessThan">
      <formula>0</formula>
    </cfRule>
  </conditionalFormatting>
  <conditionalFormatting sqref="B422:N422">
    <cfRule type="cellIs" dxfId="6657" priority="666" operator="lessThan">
      <formula>0</formula>
    </cfRule>
  </conditionalFormatting>
  <conditionalFormatting sqref="B422:N422">
    <cfRule type="cellIs" dxfId="6656" priority="665" operator="lessThan">
      <formula>0</formula>
    </cfRule>
  </conditionalFormatting>
  <conditionalFormatting sqref="B422:N422">
    <cfRule type="cellIs" dxfId="6655" priority="664" operator="lessThan">
      <formula>0</formula>
    </cfRule>
  </conditionalFormatting>
  <conditionalFormatting sqref="B422:N422">
    <cfRule type="cellIs" dxfId="6654" priority="663" operator="lessThan">
      <formula>0</formula>
    </cfRule>
  </conditionalFormatting>
  <conditionalFormatting sqref="B422:N422">
    <cfRule type="cellIs" dxfId="6653" priority="662" operator="lessThan">
      <formula>0</formula>
    </cfRule>
  </conditionalFormatting>
  <conditionalFormatting sqref="C598:N599">
    <cfRule type="cellIs" dxfId="6652" priority="481" operator="lessThan">
      <formula>0</formula>
    </cfRule>
  </conditionalFormatting>
  <conditionalFormatting sqref="C560:N560">
    <cfRule type="cellIs" dxfId="6651" priority="478" operator="lessThan">
      <formula>0</formula>
    </cfRule>
  </conditionalFormatting>
  <conditionalFormatting sqref="C566:N566">
    <cfRule type="cellIs" dxfId="6650" priority="475" operator="lessThan">
      <formula>0</formula>
    </cfRule>
  </conditionalFormatting>
  <conditionalFormatting sqref="C566:N566">
    <cfRule type="cellIs" dxfId="6649" priority="474" operator="lessThan">
      <formula>0</formula>
    </cfRule>
  </conditionalFormatting>
  <conditionalFormatting sqref="C566:N566">
    <cfRule type="cellIs" dxfId="6648" priority="473" operator="lessThan">
      <formula>0</formula>
    </cfRule>
  </conditionalFormatting>
  <conditionalFormatting sqref="H439">
    <cfRule type="cellIs" dxfId="6647" priority="639" operator="lessThan">
      <formula>0</formula>
    </cfRule>
  </conditionalFormatting>
  <conditionalFormatting sqref="B439">
    <cfRule type="cellIs" dxfId="6646" priority="638" operator="lessThan">
      <formula>0</formula>
    </cfRule>
  </conditionalFormatting>
  <conditionalFormatting sqref="B426">
    <cfRule type="cellIs" dxfId="6645" priority="669" operator="lessThan">
      <formula>0</formula>
    </cfRule>
  </conditionalFormatting>
  <conditionalFormatting sqref="N433">
    <cfRule type="cellIs" dxfId="6644" priority="643" operator="lessThan">
      <formula>0</formula>
    </cfRule>
  </conditionalFormatting>
  <conditionalFormatting sqref="B439">
    <cfRule type="cellIs" dxfId="6643" priority="637" operator="lessThan">
      <formula>0</formula>
    </cfRule>
  </conditionalFormatting>
  <conditionalFormatting sqref="Q499">
    <cfRule type="cellIs" dxfId="6642" priority="436" operator="lessThan">
      <formula>0</formula>
    </cfRule>
  </conditionalFormatting>
  <conditionalFormatting sqref="P499">
    <cfRule type="cellIs" dxfId="6641" priority="435" operator="lessThan">
      <formula>0</formula>
    </cfRule>
  </conditionalFormatting>
  <conditionalFormatting sqref="C442:C445 B595:O596">
    <cfRule type="expression" dxfId="6640" priority="624">
      <formula>B442/A442&gt;1</formula>
    </cfRule>
    <cfRule type="expression" dxfId="6639" priority="625">
      <formula>B442/A442&lt;1</formula>
    </cfRule>
  </conditionalFormatting>
  <conditionalFormatting sqref="D442:N445">
    <cfRule type="expression" dxfId="6638" priority="621">
      <formula>D442/C442&gt;1</formula>
    </cfRule>
    <cfRule type="expression" dxfId="6637" priority="622">
      <formula>D442/C442&lt;1</formula>
    </cfRule>
  </conditionalFormatting>
  <conditionalFormatting sqref="B442:B445 B538:N538 B552:N552">
    <cfRule type="expression" dxfId="6636" priority="618">
      <formula>B442/#REF!&gt;1</formula>
    </cfRule>
    <cfRule type="expression" dxfId="6635" priority="619">
      <formula>B442/#REF!&lt;1</formula>
    </cfRule>
  </conditionalFormatting>
  <conditionalFormatting sqref="B498">
    <cfRule type="expression" dxfId="6634" priority="615">
      <formula>B498/#REF!&gt;1</formula>
    </cfRule>
    <cfRule type="expression" dxfId="6633" priority="616">
      <formula>B498/#REF!&lt;1</formula>
    </cfRule>
  </conditionalFormatting>
  <conditionalFormatting sqref="Q553">
    <cfRule type="cellIs" dxfId="6632" priority="433" operator="lessThan">
      <formula>0</formula>
    </cfRule>
  </conditionalFormatting>
  <conditionalFormatting sqref="C498">
    <cfRule type="expression" dxfId="6631" priority="612">
      <formula>C498/B498&gt;1</formula>
    </cfRule>
    <cfRule type="expression" dxfId="6630" priority="613">
      <formula>C498/B498&lt;1</formula>
    </cfRule>
  </conditionalFormatting>
  <conditionalFormatting sqref="D498">
    <cfRule type="cellIs" dxfId="6629" priority="611" operator="lessThan">
      <formula>0</formula>
    </cfRule>
  </conditionalFormatting>
  <conditionalFormatting sqref="D498">
    <cfRule type="expression" dxfId="6628" priority="609">
      <formula>D498/C498&gt;1</formula>
    </cfRule>
    <cfRule type="expression" dxfId="6627" priority="610">
      <formula>D498/C498&lt;1</formula>
    </cfRule>
  </conditionalFormatting>
  <conditionalFormatting sqref="E498">
    <cfRule type="cellIs" dxfId="6626" priority="608" operator="lessThan">
      <formula>0</formula>
    </cfRule>
  </conditionalFormatting>
  <conditionalFormatting sqref="E498">
    <cfRule type="expression" dxfId="6625" priority="606">
      <formula>E498/D498&gt;1</formula>
    </cfRule>
    <cfRule type="expression" dxfId="6624" priority="607">
      <formula>E498/D498&lt;1</formula>
    </cfRule>
  </conditionalFormatting>
  <conditionalFormatting sqref="F498">
    <cfRule type="cellIs" dxfId="6623" priority="605" operator="lessThan">
      <formula>0</formula>
    </cfRule>
  </conditionalFormatting>
  <conditionalFormatting sqref="F498">
    <cfRule type="expression" dxfId="6622" priority="603">
      <formula>F498/E498&gt;1</formula>
    </cfRule>
    <cfRule type="expression" dxfId="6621" priority="604">
      <formula>F498/E498&lt;1</formula>
    </cfRule>
  </conditionalFormatting>
  <conditionalFormatting sqref="G498">
    <cfRule type="cellIs" dxfId="6620" priority="602" operator="lessThan">
      <formula>0</formula>
    </cfRule>
  </conditionalFormatting>
  <conditionalFormatting sqref="G498">
    <cfRule type="expression" dxfId="6619" priority="600">
      <formula>G498/F498&gt;1</formula>
    </cfRule>
    <cfRule type="expression" dxfId="6618" priority="601">
      <formula>G498/F498&lt;1</formula>
    </cfRule>
  </conditionalFormatting>
  <conditionalFormatting sqref="H498">
    <cfRule type="cellIs" dxfId="6617" priority="599" operator="lessThan">
      <formula>0</formula>
    </cfRule>
  </conditionalFormatting>
  <conditionalFormatting sqref="H498">
    <cfRule type="expression" dxfId="6616" priority="597">
      <formula>H498/G498&gt;1</formula>
    </cfRule>
    <cfRule type="expression" dxfId="6615" priority="598">
      <formula>H498/G498&lt;1</formula>
    </cfRule>
  </conditionalFormatting>
  <conditionalFormatting sqref="I498:N498">
    <cfRule type="cellIs" dxfId="6614" priority="596" operator="lessThan">
      <formula>0</formula>
    </cfRule>
  </conditionalFormatting>
  <conditionalFormatting sqref="I498:N498">
    <cfRule type="expression" dxfId="6613" priority="594">
      <formula>I498/H498&gt;1</formula>
    </cfRule>
    <cfRule type="expression" dxfId="6612" priority="595">
      <formula>I498/H498&lt;1</formula>
    </cfRule>
  </conditionalFormatting>
  <conditionalFormatting sqref="B552">
    <cfRule type="expression" dxfId="6611" priority="591">
      <formula>B552/#REF!&gt;1</formula>
    </cfRule>
    <cfRule type="expression" dxfId="6610" priority="592">
      <formula>B552/#REF!&lt;1</formula>
    </cfRule>
  </conditionalFormatting>
  <conditionalFormatting sqref="C552">
    <cfRule type="cellIs" dxfId="6609" priority="590" operator="lessThan">
      <formula>0</formula>
    </cfRule>
  </conditionalFormatting>
  <conditionalFormatting sqref="C552">
    <cfRule type="expression" dxfId="6608" priority="588">
      <formula>C552/B552&gt;1</formula>
    </cfRule>
    <cfRule type="expression" dxfId="6607" priority="589">
      <formula>C552/B552&lt;1</formula>
    </cfRule>
  </conditionalFormatting>
  <conditionalFormatting sqref="D552">
    <cfRule type="expression" dxfId="6606" priority="585">
      <formula>D552/C552&gt;1</formula>
    </cfRule>
    <cfRule type="expression" dxfId="6605" priority="586">
      <formula>D552/C552&lt;1</formula>
    </cfRule>
  </conditionalFormatting>
  <conditionalFormatting sqref="E552">
    <cfRule type="cellIs" dxfId="6604" priority="584" operator="lessThan">
      <formula>0</formula>
    </cfRule>
  </conditionalFormatting>
  <conditionalFormatting sqref="E552">
    <cfRule type="expression" dxfId="6603" priority="582">
      <formula>E552/D552&gt;1</formula>
    </cfRule>
    <cfRule type="expression" dxfId="6602" priority="583">
      <formula>E552/D552&lt;1</formula>
    </cfRule>
  </conditionalFormatting>
  <conditionalFormatting sqref="F552">
    <cfRule type="cellIs" dxfId="6601" priority="581" operator="lessThan">
      <formula>0</formula>
    </cfRule>
  </conditionalFormatting>
  <conditionalFormatting sqref="F552">
    <cfRule type="expression" dxfId="6600" priority="579">
      <formula>F552/E552&gt;1</formula>
    </cfRule>
    <cfRule type="expression" dxfId="6599" priority="580">
      <formula>F552/E552&lt;1</formula>
    </cfRule>
  </conditionalFormatting>
  <conditionalFormatting sqref="G552">
    <cfRule type="expression" dxfId="6598" priority="576">
      <formula>G552/F552&gt;1</formula>
    </cfRule>
    <cfRule type="expression" dxfId="6597" priority="577">
      <formula>G552/F552&lt;1</formula>
    </cfRule>
  </conditionalFormatting>
  <conditionalFormatting sqref="H552">
    <cfRule type="expression" dxfId="6596" priority="573">
      <formula>H552/G552&gt;1</formula>
    </cfRule>
    <cfRule type="expression" dxfId="6595" priority="574">
      <formula>H552/G552&lt;1</formula>
    </cfRule>
  </conditionalFormatting>
  <conditionalFormatting sqref="N559">
    <cfRule type="cellIs" dxfId="6594" priority="572" operator="lessThan">
      <formula>0</formula>
    </cfRule>
  </conditionalFormatting>
  <conditionalFormatting sqref="N563">
    <cfRule type="cellIs" dxfId="6593" priority="571" operator="lessThan">
      <formula>0</formula>
    </cfRule>
  </conditionalFormatting>
  <conditionalFormatting sqref="N563">
    <cfRule type="cellIs" dxfId="6592" priority="570" operator="lessThan">
      <formula>0</formula>
    </cfRule>
  </conditionalFormatting>
  <conditionalFormatting sqref="P368">
    <cfRule type="cellIs" dxfId="6591" priority="569" operator="lessThan">
      <formula>0</formula>
    </cfRule>
  </conditionalFormatting>
  <conditionalFormatting sqref="P369:P370">
    <cfRule type="cellIs" dxfId="6590" priority="568" operator="lessThan">
      <formula>0</formula>
    </cfRule>
  </conditionalFormatting>
  <conditionalFormatting sqref="P442:P445">
    <cfRule type="cellIs" dxfId="6589" priority="567" operator="lessThan">
      <formula>0</formula>
    </cfRule>
  </conditionalFormatting>
  <conditionalFormatting sqref="P360">
    <cfRule type="cellIs" dxfId="6588" priority="566" operator="lessThan">
      <formula>0</formula>
    </cfRule>
  </conditionalFormatting>
  <conditionalFormatting sqref="P371:P372">
    <cfRule type="cellIs" dxfId="6587" priority="565" operator="lessThan">
      <formula>0</formula>
    </cfRule>
  </conditionalFormatting>
  <conditionalFormatting sqref="P380:P384">
    <cfRule type="cellIs" dxfId="6586" priority="564" operator="lessThan">
      <formula>0</formula>
    </cfRule>
  </conditionalFormatting>
  <conditionalFormatting sqref="P401">
    <cfRule type="cellIs" dxfId="6585" priority="561" operator="lessThan">
      <formula>0</formula>
    </cfRule>
  </conditionalFormatting>
  <conditionalFormatting sqref="P389:P390">
    <cfRule type="cellIs" dxfId="6584" priority="563" operator="lessThan">
      <formula>0</formula>
    </cfRule>
  </conditionalFormatting>
  <conditionalFormatting sqref="P395:P396">
    <cfRule type="cellIs" dxfId="6583" priority="562" operator="lessThan">
      <formula>0</formula>
    </cfRule>
  </conditionalFormatting>
  <conditionalFormatting sqref="P407:P408">
    <cfRule type="cellIs" dxfId="6582" priority="560" operator="lessThan">
      <formula>0</formula>
    </cfRule>
  </conditionalFormatting>
  <conditionalFormatting sqref="P551:P552">
    <cfRule type="cellIs" dxfId="6581" priority="548" operator="lessThan">
      <formula>0</formula>
    </cfRule>
  </conditionalFormatting>
  <conditionalFormatting sqref="P413:P414">
    <cfRule type="cellIs" dxfId="6580" priority="559" operator="lessThan">
      <formula>0</formula>
    </cfRule>
  </conditionalFormatting>
  <conditionalFormatting sqref="P419:P420">
    <cfRule type="cellIs" dxfId="6579" priority="558" operator="lessThan">
      <formula>0</formula>
    </cfRule>
  </conditionalFormatting>
  <conditionalFormatting sqref="J551:N551 J537:N537">
    <cfRule type="cellIs" dxfId="6578" priority="529" operator="lessThan">
      <formula>0</formula>
    </cfRule>
  </conditionalFormatting>
  <conditionalFormatting sqref="P446">
    <cfRule type="cellIs" dxfId="6577" priority="554" operator="lessThan">
      <formula>0</formula>
    </cfRule>
  </conditionalFormatting>
  <conditionalFormatting sqref="P425:P426">
    <cfRule type="cellIs" dxfId="6576" priority="557" operator="lessThan">
      <formula>0</formula>
    </cfRule>
  </conditionalFormatting>
  <conditionalFormatting sqref="P432:P433">
    <cfRule type="cellIs" dxfId="6575" priority="556" operator="lessThan">
      <formula>0</formula>
    </cfRule>
  </conditionalFormatting>
  <conditionalFormatting sqref="P438:P439">
    <cfRule type="cellIs" dxfId="6574" priority="555" operator="lessThan">
      <formula>0</formula>
    </cfRule>
  </conditionalFormatting>
  <conditionalFormatting sqref="P454">
    <cfRule type="cellIs" dxfId="6573" priority="553" operator="lessThan">
      <formula>0</formula>
    </cfRule>
  </conditionalFormatting>
  <conditionalFormatting sqref="P489:P491">
    <cfRule type="cellIs" dxfId="6572" priority="552" operator="lessThan">
      <formula>0</formula>
    </cfRule>
  </conditionalFormatting>
  <conditionalFormatting sqref="P497:P498">
    <cfRule type="cellIs" dxfId="6571" priority="551" operator="lessThan">
      <formula>0</formula>
    </cfRule>
  </conditionalFormatting>
  <conditionalFormatting sqref="C493:C496">
    <cfRule type="cellIs" dxfId="6570" priority="538" operator="lessThan">
      <formula>0</formula>
    </cfRule>
  </conditionalFormatting>
  <conditionalFormatting sqref="P537:P538">
    <cfRule type="cellIs" dxfId="6569" priority="550" operator="lessThan">
      <formula>0</formula>
    </cfRule>
  </conditionalFormatting>
  <conditionalFormatting sqref="P544:P545">
    <cfRule type="cellIs" dxfId="6568" priority="549" operator="lessThan">
      <formula>0</formula>
    </cfRule>
  </conditionalFormatting>
  <conditionalFormatting sqref="B493:B496">
    <cfRule type="cellIs" dxfId="6567" priority="532" operator="lessThan">
      <formula>0</formula>
    </cfRule>
  </conditionalFormatting>
  <conditionalFormatting sqref="P559:P560">
    <cfRule type="cellIs" dxfId="6566" priority="547" operator="lessThan">
      <formula>0</formula>
    </cfRule>
  </conditionalFormatting>
  <conditionalFormatting sqref="P566">
    <cfRule type="cellIs" dxfId="6565" priority="546" operator="lessThan">
      <formula>0</formula>
    </cfRule>
  </conditionalFormatting>
  <conditionalFormatting sqref="P571">
    <cfRule type="cellIs" dxfId="6564" priority="545" operator="lessThan">
      <formula>0</formula>
    </cfRule>
  </conditionalFormatting>
  <conditionalFormatting sqref="C551:I551 C547:C550 C537:I537 C533:C536">
    <cfRule type="cellIs" dxfId="6563" priority="528" operator="lessThan">
      <formula>0</formula>
    </cfRule>
  </conditionalFormatting>
  <conditionalFormatting sqref="I662:N662 P660:Q663">
    <cfRule type="cellIs" dxfId="6562" priority="539" operator="lessThan">
      <formula>0</formula>
    </cfRule>
  </conditionalFormatting>
  <conditionalFormatting sqref="P598:P599">
    <cfRule type="cellIs" dxfId="6561" priority="544" operator="lessThan">
      <formula>0</formula>
    </cfRule>
  </conditionalFormatting>
  <conditionalFormatting sqref="P602">
    <cfRule type="cellIs" dxfId="6560" priority="543" operator="lessThan">
      <formula>0</formula>
    </cfRule>
  </conditionalFormatting>
  <conditionalFormatting sqref="P603">
    <cfRule type="cellIs" dxfId="6559" priority="542" operator="lessThan">
      <formula>0</formula>
    </cfRule>
  </conditionalFormatting>
  <conditionalFormatting sqref="P605">
    <cfRule type="cellIs" dxfId="6558" priority="541" operator="lessThan">
      <formula>0</formula>
    </cfRule>
  </conditionalFormatting>
  <conditionalFormatting sqref="P606">
    <cfRule type="cellIs" dxfId="6557" priority="540" operator="lessThan">
      <formula>0</formula>
    </cfRule>
  </conditionalFormatting>
  <conditionalFormatting sqref="D608:N608 D605:N605 D602:N603">
    <cfRule type="expression" dxfId="6556" priority="512">
      <formula>D602/C602&gt;1</formula>
    </cfRule>
    <cfRule type="expression" dxfId="6555" priority="513">
      <formula>D602/C602&lt;1</formula>
    </cfRule>
  </conditionalFormatting>
  <conditionalFormatting sqref="C493:C496">
    <cfRule type="expression" dxfId="6554" priority="536">
      <formula>C493/B493&gt;1</formula>
    </cfRule>
    <cfRule type="expression" dxfId="6553" priority="537">
      <formula>C493/B493&lt;1</formula>
    </cfRule>
  </conditionalFormatting>
  <conditionalFormatting sqref="D493:N496">
    <cfRule type="cellIs" dxfId="6552" priority="535" operator="lessThan">
      <formula>0</formula>
    </cfRule>
  </conditionalFormatting>
  <conditionalFormatting sqref="D493:N496">
    <cfRule type="expression" dxfId="6551" priority="533">
      <formula>D493/C493&gt;1</formula>
    </cfRule>
    <cfRule type="expression" dxfId="6550" priority="534">
      <formula>D493/C493&lt;1</formula>
    </cfRule>
  </conditionalFormatting>
  <conditionalFormatting sqref="B493:B496">
    <cfRule type="expression" dxfId="6549" priority="530">
      <formula>B493/#REF!&gt;1</formula>
    </cfRule>
    <cfRule type="expression" dxfId="6548" priority="531">
      <formula>B493/#REF!&lt;1</formula>
    </cfRule>
  </conditionalFormatting>
  <conditionalFormatting sqref="C551:N551 C537:N537">
    <cfRule type="cellIs" dxfId="6547" priority="521" operator="lessThan">
      <formula>0</formula>
    </cfRule>
  </conditionalFormatting>
  <conditionalFormatting sqref="C551:M551 C537:M537">
    <cfRule type="cellIs" dxfId="6546" priority="527" operator="lessThan">
      <formula>0</formula>
    </cfRule>
  </conditionalFormatting>
  <conditionalFormatting sqref="C547:C550 C533:C536">
    <cfRule type="expression" dxfId="6545" priority="525">
      <formula>C533/B533&gt;1</formula>
    </cfRule>
    <cfRule type="expression" dxfId="6544" priority="526">
      <formula>C533/B533&lt;1</formula>
    </cfRule>
  </conditionalFormatting>
  <conditionalFormatting sqref="D547:N550 D533:N536">
    <cfRule type="cellIs" dxfId="6543" priority="524" operator="lessThan">
      <formula>0</formula>
    </cfRule>
  </conditionalFormatting>
  <conditionalFormatting sqref="D547:N550 D533:N536">
    <cfRule type="expression" dxfId="6542" priority="522">
      <formula>D533/C533&gt;1</formula>
    </cfRule>
    <cfRule type="expression" dxfId="6541" priority="523">
      <formula>D533/C533&lt;1</formula>
    </cfRule>
  </conditionalFormatting>
  <conditionalFormatting sqref="D608:N608 D605:N605 D602:N603">
    <cfRule type="cellIs" dxfId="6540" priority="514" operator="lessThan">
      <formula>0</formula>
    </cfRule>
  </conditionalFormatting>
  <conditionalFormatting sqref="C551:N551 C537:N537">
    <cfRule type="expression" dxfId="6539" priority="519">
      <formula>C537/B537&gt;1</formula>
    </cfRule>
    <cfRule type="expression" dxfId="6538" priority="520">
      <formula>C537/B537&lt;1</formula>
    </cfRule>
  </conditionalFormatting>
  <conditionalFormatting sqref="B608 B605 B602:B603 B598:B599">
    <cfRule type="cellIs" dxfId="6537" priority="518" operator="lessThan">
      <formula>0</formula>
    </cfRule>
  </conditionalFormatting>
  <conditionalFormatting sqref="C608 C605 C602:C603">
    <cfRule type="cellIs" dxfId="6536" priority="517" operator="lessThan">
      <formula>0</formula>
    </cfRule>
  </conditionalFormatting>
  <conditionalFormatting sqref="C608 C605 C602:C603">
    <cfRule type="expression" dxfId="6535" priority="515">
      <formula>C602/B602&gt;1</formula>
    </cfRule>
    <cfRule type="expression" dxfId="6534" priority="516">
      <formula>C602/B602&lt;1</formula>
    </cfRule>
  </conditionalFormatting>
  <conditionalFormatting sqref="B491:N491 B560">
    <cfRule type="expression" dxfId="6533" priority="1077">
      <formula>B491/#REF!&gt;1</formula>
    </cfRule>
    <cfRule type="expression" dxfId="6532" priority="1078">
      <formula>B491/#REF!&lt;1</formula>
    </cfRule>
  </conditionalFormatting>
  <conditionalFormatting sqref="C446">
    <cfRule type="cellIs" dxfId="6531" priority="511" operator="lessThan">
      <formula>0</formula>
    </cfRule>
  </conditionalFormatting>
  <conditionalFormatting sqref="C446">
    <cfRule type="expression" dxfId="6530" priority="509">
      <formula>C446/B446&gt;1</formula>
    </cfRule>
    <cfRule type="expression" dxfId="6529" priority="510">
      <formula>C446/B446&lt;1</formula>
    </cfRule>
  </conditionalFormatting>
  <conditionalFormatting sqref="D446:N446">
    <cfRule type="cellIs" dxfId="6528" priority="508" operator="lessThan">
      <formula>0</formula>
    </cfRule>
  </conditionalFormatting>
  <conditionalFormatting sqref="D446:N446">
    <cfRule type="expression" dxfId="6527" priority="506">
      <formula>D446/C446&gt;1</formula>
    </cfRule>
    <cfRule type="expression" dxfId="6526" priority="507">
      <formula>D446/C446&lt;1</formula>
    </cfRule>
  </conditionalFormatting>
  <conditionalFormatting sqref="B446">
    <cfRule type="cellIs" dxfId="6525" priority="505" operator="lessThan">
      <formula>0</formula>
    </cfRule>
  </conditionalFormatting>
  <conditionalFormatting sqref="B446">
    <cfRule type="expression" dxfId="6524" priority="503">
      <formula>B446/#REF!&gt;1</formula>
    </cfRule>
    <cfRule type="expression" dxfId="6523" priority="504">
      <formula>B446/#REF!&lt;1</formula>
    </cfRule>
  </conditionalFormatting>
  <conditionalFormatting sqref="C497">
    <cfRule type="cellIs" dxfId="6522" priority="502" operator="lessThan">
      <formula>0</formula>
    </cfRule>
  </conditionalFormatting>
  <conditionalFormatting sqref="D497:N497">
    <cfRule type="cellIs" dxfId="6521" priority="499" operator="lessThan">
      <formula>0</formula>
    </cfRule>
  </conditionalFormatting>
  <conditionalFormatting sqref="C497">
    <cfRule type="expression" dxfId="6520" priority="500">
      <formula>C497/B497&gt;1</formula>
    </cfRule>
    <cfRule type="expression" dxfId="6519" priority="501">
      <formula>C497/B497&lt;1</formula>
    </cfRule>
  </conditionalFormatting>
  <conditionalFormatting sqref="D497:N497">
    <cfRule type="expression" dxfId="6518" priority="497">
      <formula>D497/C497&gt;1</formula>
    </cfRule>
    <cfRule type="expression" dxfId="6517" priority="498">
      <formula>D497/C497&lt;1</formula>
    </cfRule>
  </conditionalFormatting>
  <conditionalFormatting sqref="B497">
    <cfRule type="cellIs" dxfId="6516" priority="496" operator="lessThan">
      <formula>0</formula>
    </cfRule>
  </conditionalFormatting>
  <conditionalFormatting sqref="B497">
    <cfRule type="expression" dxfId="6515" priority="494">
      <formula>B497/#REF!&gt;1</formula>
    </cfRule>
    <cfRule type="expression" dxfId="6514" priority="495">
      <formula>B497/#REF!&lt;1</formula>
    </cfRule>
  </conditionalFormatting>
  <conditionalFormatting sqref="C566:N566">
    <cfRule type="expression" dxfId="6513" priority="471">
      <formula>C566/B566&gt;1</formula>
    </cfRule>
    <cfRule type="expression" dxfId="6512" priority="472">
      <formula>C566/B566&lt;1</formula>
    </cfRule>
  </conditionalFormatting>
  <conditionalFormatting sqref="B538:N538">
    <cfRule type="cellIs" dxfId="6511" priority="493" operator="lessThan">
      <formula>0</formula>
    </cfRule>
  </conditionalFormatting>
  <conditionalFormatting sqref="B538:N538">
    <cfRule type="expression" dxfId="6510" priority="491">
      <formula>B538/A538&gt;1</formula>
    </cfRule>
    <cfRule type="expression" dxfId="6509" priority="492">
      <formula>B538/A538&lt;1</formula>
    </cfRule>
  </conditionalFormatting>
  <conditionalFormatting sqref="B552:N552">
    <cfRule type="cellIs" dxfId="6508" priority="490" operator="lessThan">
      <formula>0</formula>
    </cfRule>
  </conditionalFormatting>
  <conditionalFormatting sqref="B552:N552">
    <cfRule type="expression" dxfId="6507" priority="488">
      <formula>B552/A552&gt;1</formula>
    </cfRule>
    <cfRule type="expression" dxfId="6506" priority="489">
      <formula>B552/A552&lt;1</formula>
    </cfRule>
  </conditionalFormatting>
  <conditionalFormatting sqref="N571">
    <cfRule type="cellIs" dxfId="6505" priority="464" operator="lessThan">
      <formula>0</formula>
    </cfRule>
  </conditionalFormatting>
  <conditionalFormatting sqref="C545:N545">
    <cfRule type="expression" dxfId="6504" priority="482">
      <formula>C545/B545&gt;1</formula>
    </cfRule>
    <cfRule type="expression" dxfId="6503" priority="483">
      <formula>C545/B545&lt;1</formula>
    </cfRule>
  </conditionalFormatting>
  <conditionalFormatting sqref="C571:M571">
    <cfRule type="expression" dxfId="6502" priority="466">
      <formula>C571/B571&gt;1</formula>
    </cfRule>
    <cfRule type="expression" dxfId="6501" priority="467">
      <formula>C571/B571&lt;1</formula>
    </cfRule>
  </conditionalFormatting>
  <conditionalFormatting sqref="N571">
    <cfRule type="expression" dxfId="6500" priority="461">
      <formula>N571/M571&gt;1</formula>
    </cfRule>
    <cfRule type="expression" dxfId="6499" priority="462">
      <formula>N571/M571&lt;1</formula>
    </cfRule>
  </conditionalFormatting>
  <conditionalFormatting sqref="C571:M571">
    <cfRule type="cellIs" dxfId="6498" priority="470" operator="lessThan">
      <formula>0</formula>
    </cfRule>
  </conditionalFormatting>
  <conditionalFormatting sqref="C571:M571">
    <cfRule type="cellIs" dxfId="6497" priority="469" operator="lessThan">
      <formula>0</formula>
    </cfRule>
  </conditionalFormatting>
  <conditionalFormatting sqref="B545">
    <cfRule type="cellIs" dxfId="6496" priority="485" operator="lessThan">
      <formula>0</formula>
    </cfRule>
  </conditionalFormatting>
  <conditionalFormatting sqref="B545">
    <cfRule type="expression" dxfId="6495" priority="486">
      <formula>B545/#REF!&gt;1</formula>
    </cfRule>
    <cfRule type="expression" dxfId="6494" priority="487">
      <formula>B545/#REF!&lt;1</formula>
    </cfRule>
  </conditionalFormatting>
  <conditionalFormatting sqref="C545:N545">
    <cfRule type="cellIs" dxfId="6493" priority="484" operator="lessThan">
      <formula>0</formula>
    </cfRule>
  </conditionalFormatting>
  <conditionalFormatting sqref="C598:N599">
    <cfRule type="expression" dxfId="6492" priority="479">
      <formula>C598/B598&gt;1</formula>
    </cfRule>
    <cfRule type="expression" dxfId="6491" priority="480">
      <formula>C598/B598&lt;1</formula>
    </cfRule>
  </conditionalFormatting>
  <conditionalFormatting sqref="C560:N560">
    <cfRule type="expression" dxfId="6490" priority="476">
      <formula>C560/B560&gt;1</formula>
    </cfRule>
    <cfRule type="expression" dxfId="6489" priority="477">
      <formula>C560/B560&lt;1</formula>
    </cfRule>
  </conditionalFormatting>
  <conditionalFormatting sqref="N571">
    <cfRule type="cellIs" dxfId="6488" priority="465" operator="lessThan">
      <formula>0</formula>
    </cfRule>
  </conditionalFormatting>
  <conditionalFormatting sqref="C571:M571">
    <cfRule type="cellIs" dxfId="6487" priority="468" operator="lessThan">
      <formula>0</formula>
    </cfRule>
  </conditionalFormatting>
  <conditionalFormatting sqref="N571">
    <cfRule type="cellIs" dxfId="6486" priority="463" operator="lessThan">
      <formula>0</formula>
    </cfRule>
  </conditionalFormatting>
  <conditionalFormatting sqref="B628:N631">
    <cfRule type="cellIs" dxfId="6485" priority="460" operator="lessThan">
      <formula>0</formula>
    </cfRule>
  </conditionalFormatting>
  <conditionalFormatting sqref="I630:N630 P628:Q631">
    <cfRule type="cellIs" dxfId="6484" priority="459" operator="lessThan">
      <formula>0</formula>
    </cfRule>
  </conditionalFormatting>
  <conditionalFormatting sqref="B632:N635">
    <cfRule type="cellIs" dxfId="6483" priority="458" operator="lessThan">
      <formula>0</formula>
    </cfRule>
  </conditionalFormatting>
  <conditionalFormatting sqref="I634:N634 P632:Q635">
    <cfRule type="cellIs" dxfId="6482" priority="457" operator="lessThan">
      <formula>0</formula>
    </cfRule>
  </conditionalFormatting>
  <conditionalFormatting sqref="B636:N639">
    <cfRule type="cellIs" dxfId="6481" priority="456" operator="lessThan">
      <formula>0</formula>
    </cfRule>
  </conditionalFormatting>
  <conditionalFormatting sqref="I638:N638 P636:Q639">
    <cfRule type="cellIs" dxfId="6480" priority="455" operator="lessThan">
      <formula>0</formula>
    </cfRule>
  </conditionalFormatting>
  <conditionalFormatting sqref="B640:N643">
    <cfRule type="cellIs" dxfId="6479" priority="454" operator="lessThan">
      <formula>0</formula>
    </cfRule>
  </conditionalFormatting>
  <conditionalFormatting sqref="I642:N642 P640:Q643">
    <cfRule type="cellIs" dxfId="6478" priority="453" operator="lessThan">
      <formula>0</formula>
    </cfRule>
  </conditionalFormatting>
  <conditionalFormatting sqref="B644:N647">
    <cfRule type="cellIs" dxfId="6477" priority="452" operator="lessThan">
      <formula>0</formula>
    </cfRule>
  </conditionalFormatting>
  <conditionalFormatting sqref="I646:N646 P644:Q647">
    <cfRule type="cellIs" dxfId="6476" priority="451" operator="lessThan">
      <formula>0</formula>
    </cfRule>
  </conditionalFormatting>
  <conditionalFormatting sqref="B648:N651">
    <cfRule type="cellIs" dxfId="6475" priority="450" operator="lessThan">
      <formula>0</formula>
    </cfRule>
  </conditionalFormatting>
  <conditionalFormatting sqref="I650:N650 P648:Q651">
    <cfRule type="cellIs" dxfId="6474" priority="449" operator="lessThan">
      <formula>0</formula>
    </cfRule>
  </conditionalFormatting>
  <conditionalFormatting sqref="B652:N655">
    <cfRule type="cellIs" dxfId="6473" priority="448" operator="lessThan">
      <formula>0</formula>
    </cfRule>
  </conditionalFormatting>
  <conditionalFormatting sqref="I654:N654 P652:Q655">
    <cfRule type="cellIs" dxfId="6472" priority="447" operator="lessThan">
      <formula>0</formula>
    </cfRule>
  </conditionalFormatting>
  <conditionalFormatting sqref="B656:N659">
    <cfRule type="cellIs" dxfId="6471" priority="446" operator="lessThan">
      <formula>0</formula>
    </cfRule>
  </conditionalFormatting>
  <conditionalFormatting sqref="I658:N658 P656:Q659">
    <cfRule type="cellIs" dxfId="6470" priority="445" operator="lessThan">
      <formula>0</formula>
    </cfRule>
  </conditionalFormatting>
  <conditionalFormatting sqref="B664:N667">
    <cfRule type="cellIs" dxfId="6469" priority="444" operator="lessThan">
      <formula>0</formula>
    </cfRule>
  </conditionalFormatting>
  <conditionalFormatting sqref="I666:N666 P664:Q667">
    <cfRule type="cellIs" dxfId="6468" priority="443" operator="lessThan">
      <formula>0</formula>
    </cfRule>
  </conditionalFormatting>
  <conditionalFormatting sqref="B668:N671">
    <cfRule type="cellIs" dxfId="6467" priority="442" operator="lessThan">
      <formula>0</formula>
    </cfRule>
  </conditionalFormatting>
  <conditionalFormatting sqref="I670:N670 P668:Q671">
    <cfRule type="cellIs" dxfId="6466" priority="441" operator="lessThan">
      <formula>0</formula>
    </cfRule>
  </conditionalFormatting>
  <conditionalFormatting sqref="P608">
    <cfRule type="cellIs" dxfId="6465" priority="440" operator="lessThan">
      <formula>0</formula>
    </cfRule>
  </conditionalFormatting>
  <conditionalFormatting sqref="Q447:Q448">
    <cfRule type="cellIs" dxfId="6464" priority="439" operator="lessThan">
      <formula>0</formula>
    </cfRule>
  </conditionalFormatting>
  <conditionalFormatting sqref="P447:P448">
    <cfRule type="cellIs" dxfId="6463" priority="438" operator="lessThan">
      <formula>0</formula>
    </cfRule>
  </conditionalFormatting>
  <conditionalFormatting sqref="B447:N447 B493:O499 B490:O490 B492">
    <cfRule type="cellIs" dxfId="6462" priority="437" operator="lessThan">
      <formula>0</formula>
    </cfRule>
  </conditionalFormatting>
  <conditionalFormatting sqref="B499:N499">
    <cfRule type="cellIs" dxfId="6461" priority="434" operator="lessThan">
      <formula>0</formula>
    </cfRule>
  </conditionalFormatting>
  <conditionalFormatting sqref="B553:N553">
    <cfRule type="cellIs" dxfId="6460" priority="431" operator="lessThan">
      <formula>0</formula>
    </cfRule>
  </conditionalFormatting>
  <conditionalFormatting sqref="P477:Q477 B477">
    <cfRule type="cellIs" dxfId="6459" priority="430" operator="lessThan">
      <formula>0</formula>
    </cfRule>
  </conditionalFormatting>
  <conditionalFormatting sqref="Q478:Q482">
    <cfRule type="cellIs" dxfId="6458" priority="429" operator="lessThan">
      <formula>0</formula>
    </cfRule>
  </conditionalFormatting>
  <conditionalFormatting sqref="P478:P481">
    <cfRule type="cellIs" dxfId="6457" priority="428" operator="lessThan">
      <formula>0</formula>
    </cfRule>
  </conditionalFormatting>
  <conditionalFormatting sqref="P482">
    <cfRule type="cellIs" dxfId="6456" priority="427" operator="lessThan">
      <formula>0</formula>
    </cfRule>
  </conditionalFormatting>
  <conditionalFormatting sqref="P457:Q457 B457">
    <cfRule type="cellIs" dxfId="6455" priority="426" operator="lessThan">
      <formula>0</formula>
    </cfRule>
  </conditionalFormatting>
  <conditionalFormatting sqref="Q458:Q462">
    <cfRule type="cellIs" dxfId="6454" priority="425" operator="lessThan">
      <formula>0</formula>
    </cfRule>
  </conditionalFormatting>
  <conditionalFormatting sqref="P458:P461">
    <cfRule type="cellIs" dxfId="6453" priority="424" operator="lessThan">
      <formula>0</formula>
    </cfRule>
  </conditionalFormatting>
  <conditionalFormatting sqref="P462">
    <cfRule type="cellIs" dxfId="6452" priority="423" operator="lessThan">
      <formula>0</formula>
    </cfRule>
  </conditionalFormatting>
  <conditionalFormatting sqref="P465:Q465 B465">
    <cfRule type="cellIs" dxfId="6451" priority="422" operator="lessThan">
      <formula>0</formula>
    </cfRule>
  </conditionalFormatting>
  <conditionalFormatting sqref="Q466:Q470">
    <cfRule type="cellIs" dxfId="6450" priority="421" operator="lessThan">
      <formula>0</formula>
    </cfRule>
  </conditionalFormatting>
  <conditionalFormatting sqref="P466:P469">
    <cfRule type="cellIs" dxfId="6449" priority="420" operator="lessThan">
      <formula>0</formula>
    </cfRule>
  </conditionalFormatting>
  <conditionalFormatting sqref="P470">
    <cfRule type="cellIs" dxfId="6448" priority="419" operator="lessThan">
      <formula>0</formula>
    </cfRule>
  </conditionalFormatting>
  <conditionalFormatting sqref="O574:O577">
    <cfRule type="cellIs" dxfId="6447" priority="395" operator="lessThan">
      <formula>0</formula>
    </cfRule>
  </conditionalFormatting>
  <conditionalFormatting sqref="O574:O577">
    <cfRule type="cellIs" dxfId="6446" priority="394" operator="lessThan">
      <formula>0</formula>
    </cfRule>
  </conditionalFormatting>
  <conditionalFormatting sqref="O382">
    <cfRule type="cellIs" dxfId="6445" priority="390" operator="lessThan">
      <formula>0</formula>
    </cfRule>
  </conditionalFormatting>
  <conditionalFormatting sqref="O358">
    <cfRule type="cellIs" dxfId="6444" priority="389" operator="lessThan">
      <formula>0</formula>
    </cfRule>
  </conditionalFormatting>
  <conditionalFormatting sqref="O370">
    <cfRule type="cellIs" dxfId="6443" priority="391" operator="lessThan">
      <formula>0</formula>
    </cfRule>
  </conditionalFormatting>
  <conditionalFormatting sqref="O356:O358 O368:O370 O380:O382 O386:O388 O392:O394 O398:O400 O404:O406 O410:O412 O416:O418 O422:O424 O429:O431 O435:O437 O491 O584:O587 O538 O552">
    <cfRule type="cellIs" dxfId="6442" priority="416" operator="lessThan">
      <formula>0</formula>
    </cfRule>
  </conditionalFormatting>
  <conditionalFormatting sqref="O347">
    <cfRule type="cellIs" dxfId="6441" priority="415" operator="lessThan">
      <formula>0</formula>
    </cfRule>
  </conditionalFormatting>
  <conditionalFormatting sqref="O347">
    <cfRule type="cellIs" dxfId="6440" priority="414" operator="lessThan">
      <formula>0</formula>
    </cfRule>
  </conditionalFormatting>
  <conditionalFormatting sqref="O350:O353">
    <cfRule type="cellIs" dxfId="6439" priority="413" operator="lessThan">
      <formula>0</formula>
    </cfRule>
  </conditionalFormatting>
  <conditionalFormatting sqref="O357">
    <cfRule type="cellIs" dxfId="6438" priority="412" operator="lessThan">
      <formula>0</formula>
    </cfRule>
  </conditionalFormatting>
  <conditionalFormatting sqref="O368:O369">
    <cfRule type="cellIs" dxfId="6437" priority="411" operator="lessThan">
      <formula>0</formula>
    </cfRule>
  </conditionalFormatting>
  <conditionalFormatting sqref="O380:O381">
    <cfRule type="cellIs" dxfId="6436" priority="410" operator="lessThan">
      <formula>0</formula>
    </cfRule>
  </conditionalFormatting>
  <conditionalFormatting sqref="O556:O558">
    <cfRule type="cellIs" dxfId="6435" priority="406" operator="lessThan">
      <formula>0</formula>
    </cfRule>
  </conditionalFormatting>
  <conditionalFormatting sqref="O386:O388">
    <cfRule type="cellIs" dxfId="6434" priority="409" operator="lessThan">
      <formula>0</formula>
    </cfRule>
  </conditionalFormatting>
  <conditionalFormatting sqref="O354">
    <cfRule type="cellIs" dxfId="6433" priority="408" operator="lessThan">
      <formula>0</formula>
    </cfRule>
  </conditionalFormatting>
  <conditionalFormatting sqref="O389">
    <cfRule type="cellIs" dxfId="6432" priority="385" operator="lessThan">
      <formula>0</formula>
    </cfRule>
  </conditionalFormatting>
  <conditionalFormatting sqref="O556:O558">
    <cfRule type="cellIs" dxfId="6431" priority="407" operator="lessThan">
      <formula>0</formula>
    </cfRule>
  </conditionalFormatting>
  <conditionalFormatting sqref="O562 O564:O565">
    <cfRule type="cellIs" dxfId="6430" priority="404" operator="lessThan">
      <formula>0</formula>
    </cfRule>
  </conditionalFormatting>
  <conditionalFormatting sqref="O564:O565 O562">
    <cfRule type="cellIs" dxfId="6429" priority="405" operator="lessThan">
      <formula>0</formula>
    </cfRule>
  </conditionalFormatting>
  <conditionalFormatting sqref="O579:O582">
    <cfRule type="cellIs" dxfId="6428" priority="402" operator="lessThan">
      <formula>0</formula>
    </cfRule>
  </conditionalFormatting>
  <conditionalFormatting sqref="O579:O582">
    <cfRule type="cellIs" dxfId="6427" priority="403" operator="lessThan">
      <formula>0</formula>
    </cfRule>
  </conditionalFormatting>
  <conditionalFormatting sqref="O584:O587">
    <cfRule type="cellIs" dxfId="6426" priority="400" operator="lessThan">
      <formula>0</formula>
    </cfRule>
  </conditionalFormatting>
  <conditionalFormatting sqref="O584:O587">
    <cfRule type="cellIs" dxfId="6425" priority="401" operator="lessThan">
      <formula>0</formula>
    </cfRule>
  </conditionalFormatting>
  <conditionalFormatting sqref="O589:O592">
    <cfRule type="cellIs" dxfId="6424" priority="398" operator="lessThan">
      <formula>0</formula>
    </cfRule>
  </conditionalFormatting>
  <conditionalFormatting sqref="O589:O592">
    <cfRule type="cellIs" dxfId="6423" priority="399" operator="lessThan">
      <formula>0</formula>
    </cfRule>
  </conditionalFormatting>
  <conditionalFormatting sqref="O420">
    <cfRule type="cellIs" dxfId="6422" priority="323" operator="lessThan">
      <formula>0</formula>
    </cfRule>
  </conditionalFormatting>
  <conditionalFormatting sqref="O383">
    <cfRule type="cellIs" dxfId="6421" priority="386" operator="lessThan">
      <formula>0</formula>
    </cfRule>
  </conditionalFormatting>
  <conditionalFormatting sqref="O568:O570">
    <cfRule type="cellIs" dxfId="6420" priority="396" operator="lessThan">
      <formula>0</formula>
    </cfRule>
  </conditionalFormatting>
  <conditionalFormatting sqref="O568:O570">
    <cfRule type="cellIs" dxfId="6419" priority="397" operator="lessThan">
      <formula>0</formula>
    </cfRule>
  </conditionalFormatting>
  <conditionalFormatting sqref="O371">
    <cfRule type="cellIs" dxfId="6418" priority="387" operator="lessThan">
      <formula>0</formula>
    </cfRule>
  </conditionalFormatting>
  <conditionalFormatting sqref="O420">
    <cfRule type="cellIs" dxfId="6417" priority="324" operator="lessThan">
      <formula>0</formula>
    </cfRule>
  </conditionalFormatting>
  <conditionalFormatting sqref="O435">
    <cfRule type="cellIs" dxfId="6416" priority="300" operator="lessThan">
      <formula>0</formula>
    </cfRule>
  </conditionalFormatting>
  <conditionalFormatting sqref="O433">
    <cfRule type="cellIs" dxfId="6415" priority="301" operator="lessThan">
      <formula>0</formula>
    </cfRule>
  </conditionalFormatting>
  <conditionalFormatting sqref="O435">
    <cfRule type="cellIs" dxfId="6414" priority="298" operator="lessThan">
      <formula>0</formula>
    </cfRule>
  </conditionalFormatting>
  <conditionalFormatting sqref="O435">
    <cfRule type="cellIs" dxfId="6413" priority="299" operator="lessThan">
      <formula>0</formula>
    </cfRule>
  </conditionalFormatting>
  <conditionalFormatting sqref="O429">
    <cfRule type="cellIs" dxfId="6412" priority="310" operator="lessThan">
      <formula>0</formula>
    </cfRule>
  </conditionalFormatting>
  <conditionalFormatting sqref="O422">
    <cfRule type="cellIs" dxfId="6411" priority="320" operator="lessThan">
      <formula>0</formula>
    </cfRule>
  </conditionalFormatting>
  <conditionalFormatting sqref="O429">
    <cfRule type="cellIs" dxfId="6410" priority="309" operator="lessThan">
      <formula>0</formula>
    </cfRule>
  </conditionalFormatting>
  <conditionalFormatting sqref="O429">
    <cfRule type="cellIs" dxfId="6409" priority="308" operator="lessThan">
      <formula>0</formula>
    </cfRule>
  </conditionalFormatting>
  <conditionalFormatting sqref="O422">
    <cfRule type="cellIs" dxfId="6408" priority="321" operator="lessThan">
      <formula>0</formula>
    </cfRule>
  </conditionalFormatting>
  <conditionalFormatting sqref="O429">
    <cfRule type="cellIs" dxfId="6407" priority="307" operator="lessThan">
      <formula>0</formula>
    </cfRule>
  </conditionalFormatting>
  <conditionalFormatting sqref="O422">
    <cfRule type="cellIs" dxfId="6406" priority="322" operator="lessThan">
      <formula>0</formula>
    </cfRule>
  </conditionalFormatting>
  <conditionalFormatting sqref="O422">
    <cfRule type="cellIs" dxfId="6405" priority="319" operator="lessThan">
      <formula>0</formula>
    </cfRule>
  </conditionalFormatting>
  <conditionalFormatting sqref="O429">
    <cfRule type="cellIs" dxfId="6404" priority="306" operator="lessThan">
      <formula>0</formula>
    </cfRule>
  </conditionalFormatting>
  <conditionalFormatting sqref="O604 O606:O607 O624:O627 O660:O663">
    <cfRule type="cellIs" dxfId="6403" priority="393" operator="lessThan">
      <formula>0</formula>
    </cfRule>
  </conditionalFormatting>
  <conditionalFormatting sqref="O626">
    <cfRule type="cellIs" dxfId="6402" priority="392" operator="lessThan">
      <formula>0</formula>
    </cfRule>
  </conditionalFormatting>
  <conditionalFormatting sqref="O435">
    <cfRule type="cellIs" dxfId="6401" priority="296" operator="lessThan">
      <formula>0</formula>
    </cfRule>
  </conditionalFormatting>
  <conditionalFormatting sqref="O435">
    <cfRule type="cellIs" dxfId="6400" priority="297" operator="lessThan">
      <formula>0</formula>
    </cfRule>
  </conditionalFormatting>
  <conditionalFormatting sqref="O359">
    <cfRule type="cellIs" dxfId="6399" priority="388" operator="lessThan">
      <formula>0</formula>
    </cfRule>
  </conditionalFormatting>
  <conditionalFormatting sqref="O435">
    <cfRule type="cellIs" dxfId="6398" priority="295" operator="lessThan">
      <formula>0</formula>
    </cfRule>
  </conditionalFormatting>
  <conditionalFormatting sqref="O438">
    <cfRule type="cellIs" dxfId="6397" priority="292" operator="lessThan">
      <formula>0</formula>
    </cfRule>
  </conditionalFormatting>
  <conditionalFormatting sqref="O439">
    <cfRule type="cellIs" dxfId="6396" priority="291" operator="lessThan">
      <formula>0</formula>
    </cfRule>
  </conditionalFormatting>
  <conditionalFormatting sqref="O435">
    <cfRule type="cellIs" dxfId="6395" priority="294" operator="lessThan">
      <formula>0</formula>
    </cfRule>
  </conditionalFormatting>
  <conditionalFormatting sqref="O439">
    <cfRule type="cellIs" dxfId="6394" priority="290" operator="lessThan">
      <formula>0</formula>
    </cfRule>
  </conditionalFormatting>
  <conditionalFormatting sqref="O551 O537">
    <cfRule type="cellIs" dxfId="6393" priority="274" operator="lessThan">
      <formula>0</formula>
    </cfRule>
  </conditionalFormatting>
  <conditionalFormatting sqref="O435">
    <cfRule type="cellIs" dxfId="6392" priority="293" operator="lessThan">
      <formula>0</formula>
    </cfRule>
  </conditionalFormatting>
  <conditionalFormatting sqref="O498">
    <cfRule type="cellIs" dxfId="6391" priority="284" operator="lessThan">
      <formula>0</formula>
    </cfRule>
  </conditionalFormatting>
  <conditionalFormatting sqref="O442:O445">
    <cfRule type="cellIs" dxfId="6390" priority="289" operator="lessThan">
      <formula>0</formula>
    </cfRule>
  </conditionalFormatting>
  <conditionalFormatting sqref="O392">
    <cfRule type="cellIs" dxfId="6389" priority="379" operator="lessThan">
      <formula>0</formula>
    </cfRule>
  </conditionalFormatting>
  <conditionalFormatting sqref="O392">
    <cfRule type="cellIs" dxfId="6388" priority="384" operator="lessThan">
      <formula>0</formula>
    </cfRule>
  </conditionalFormatting>
  <conditionalFormatting sqref="O392">
    <cfRule type="cellIs" dxfId="6387" priority="382" operator="lessThan">
      <formula>0</formula>
    </cfRule>
  </conditionalFormatting>
  <conditionalFormatting sqref="O392">
    <cfRule type="cellIs" dxfId="6386" priority="381" operator="lessThan">
      <formula>0</formula>
    </cfRule>
  </conditionalFormatting>
  <conditionalFormatting sqref="O395">
    <cfRule type="cellIs" dxfId="6385" priority="376" operator="lessThan">
      <formula>0</formula>
    </cfRule>
  </conditionalFormatting>
  <conditionalFormatting sqref="O398">
    <cfRule type="cellIs" dxfId="6384" priority="374" operator="lessThan">
      <formula>0</formula>
    </cfRule>
  </conditionalFormatting>
  <conditionalFormatting sqref="O372">
    <cfRule type="cellIs" dxfId="6383" priority="362" operator="lessThan">
      <formula>0</formula>
    </cfRule>
  </conditionalFormatting>
  <conditionalFormatting sqref="O392">
    <cfRule type="cellIs" dxfId="6382" priority="377" operator="lessThan">
      <formula>0</formula>
    </cfRule>
  </conditionalFormatting>
  <conditionalFormatting sqref="O392">
    <cfRule type="cellIs" dxfId="6381" priority="378" operator="lessThan">
      <formula>0</formula>
    </cfRule>
  </conditionalFormatting>
  <conditionalFormatting sqref="O392">
    <cfRule type="cellIs" dxfId="6380" priority="383" operator="lessThan">
      <formula>0</formula>
    </cfRule>
  </conditionalFormatting>
  <conditionalFormatting sqref="O392">
    <cfRule type="cellIs" dxfId="6379" priority="380" operator="lessThan">
      <formula>0</formula>
    </cfRule>
  </conditionalFormatting>
  <conditionalFormatting sqref="O398">
    <cfRule type="cellIs" dxfId="6378" priority="369" operator="lessThan">
      <formula>0</formula>
    </cfRule>
  </conditionalFormatting>
  <conditionalFormatting sqref="O398">
    <cfRule type="cellIs" dxfId="6377" priority="373" operator="lessThan">
      <formula>0</formula>
    </cfRule>
  </conditionalFormatting>
  <conditionalFormatting sqref="O398">
    <cfRule type="cellIs" dxfId="6376" priority="372" operator="lessThan">
      <formula>0</formula>
    </cfRule>
  </conditionalFormatting>
  <conditionalFormatting sqref="O398">
    <cfRule type="cellIs" dxfId="6375" priority="371" operator="lessThan">
      <formula>0</formula>
    </cfRule>
  </conditionalFormatting>
  <conditionalFormatting sqref="O398">
    <cfRule type="cellIs" dxfId="6374" priority="370" operator="lessThan">
      <formula>0</formula>
    </cfRule>
  </conditionalFormatting>
  <conditionalFormatting sqref="O398">
    <cfRule type="cellIs" dxfId="6373" priority="375" operator="lessThan">
      <formula>0</formula>
    </cfRule>
  </conditionalFormatting>
  <conditionalFormatting sqref="O390">
    <cfRule type="cellIs" dxfId="6372" priority="359" operator="lessThan">
      <formula>0</formula>
    </cfRule>
  </conditionalFormatting>
  <conditionalFormatting sqref="O398">
    <cfRule type="cellIs" dxfId="6371" priority="368" operator="lessThan">
      <formula>0</formula>
    </cfRule>
  </conditionalFormatting>
  <conditionalFormatting sqref="O401">
    <cfRule type="cellIs" dxfId="6370" priority="367" operator="lessThan">
      <formula>0</formula>
    </cfRule>
  </conditionalFormatting>
  <conditionalFormatting sqref="O354">
    <cfRule type="cellIs" dxfId="6369" priority="366" operator="lessThan">
      <formula>0</formula>
    </cfRule>
  </conditionalFormatting>
  <conditionalFormatting sqref="O360">
    <cfRule type="cellIs" dxfId="6368" priority="365" operator="lessThan">
      <formula>0</formula>
    </cfRule>
  </conditionalFormatting>
  <conditionalFormatting sqref="O360">
    <cfRule type="cellIs" dxfId="6367" priority="364" operator="lessThan">
      <formula>0</formula>
    </cfRule>
  </conditionalFormatting>
  <conditionalFormatting sqref="O372">
    <cfRule type="cellIs" dxfId="6366" priority="363" operator="lessThan">
      <formula>0</formula>
    </cfRule>
  </conditionalFormatting>
  <conditionalFormatting sqref="O384">
    <cfRule type="cellIs" dxfId="6365" priority="361" operator="lessThan">
      <formula>0</formula>
    </cfRule>
  </conditionalFormatting>
  <conditionalFormatting sqref="O384">
    <cfRule type="cellIs" dxfId="6364" priority="360" operator="lessThan">
      <formula>0</formula>
    </cfRule>
  </conditionalFormatting>
  <conditionalFormatting sqref="O396">
    <cfRule type="cellIs" dxfId="6363" priority="357" operator="lessThan">
      <formula>0</formula>
    </cfRule>
  </conditionalFormatting>
  <conditionalFormatting sqref="O396">
    <cfRule type="cellIs" dxfId="6362" priority="356" operator="lessThan">
      <formula>0</formula>
    </cfRule>
  </conditionalFormatting>
  <conditionalFormatting sqref="O390">
    <cfRule type="cellIs" dxfId="6361" priority="358" operator="lessThan">
      <formula>0</formula>
    </cfRule>
  </conditionalFormatting>
  <conditionalFormatting sqref="O413">
    <cfRule type="cellIs" dxfId="6360" priority="336" operator="lessThan">
      <formula>0</formula>
    </cfRule>
  </conditionalFormatting>
  <conditionalFormatting sqref="O414">
    <cfRule type="cellIs" dxfId="6359" priority="335" operator="lessThan">
      <formula>0</formula>
    </cfRule>
  </conditionalFormatting>
  <conditionalFormatting sqref="O404">
    <cfRule type="cellIs" dxfId="6358" priority="353" operator="lessThan">
      <formula>0</formula>
    </cfRule>
  </conditionalFormatting>
  <conditionalFormatting sqref="O404">
    <cfRule type="cellIs" dxfId="6357" priority="352" operator="lessThan">
      <formula>0</formula>
    </cfRule>
  </conditionalFormatting>
  <conditionalFormatting sqref="O404">
    <cfRule type="cellIs" dxfId="6356" priority="355" operator="lessThan">
      <formula>0</formula>
    </cfRule>
  </conditionalFormatting>
  <conditionalFormatting sqref="O404">
    <cfRule type="cellIs" dxfId="6355" priority="354" operator="lessThan">
      <formula>0</formula>
    </cfRule>
  </conditionalFormatting>
  <conditionalFormatting sqref="O416">
    <cfRule type="cellIs" dxfId="6354" priority="330" operator="lessThan">
      <formula>0</formula>
    </cfRule>
  </conditionalFormatting>
  <conditionalFormatting sqref="O416">
    <cfRule type="cellIs" dxfId="6353" priority="329" operator="lessThan">
      <formula>0</formula>
    </cfRule>
  </conditionalFormatting>
  <conditionalFormatting sqref="O404">
    <cfRule type="cellIs" dxfId="6352" priority="351" operator="lessThan">
      <formula>0</formula>
    </cfRule>
  </conditionalFormatting>
  <conditionalFormatting sqref="O404">
    <cfRule type="cellIs" dxfId="6351" priority="350" operator="lessThan">
      <formula>0</formula>
    </cfRule>
  </conditionalFormatting>
  <conditionalFormatting sqref="O404">
    <cfRule type="cellIs" dxfId="6350" priority="349" operator="lessThan">
      <formula>0</formula>
    </cfRule>
  </conditionalFormatting>
  <conditionalFormatting sqref="O404">
    <cfRule type="cellIs" dxfId="6349" priority="348" operator="lessThan">
      <formula>0</formula>
    </cfRule>
  </conditionalFormatting>
  <conditionalFormatting sqref="O407">
    <cfRule type="cellIs" dxfId="6348" priority="347" operator="lessThan">
      <formula>0</formula>
    </cfRule>
  </conditionalFormatting>
  <conditionalFormatting sqref="O408">
    <cfRule type="cellIs" dxfId="6347" priority="346" operator="lessThan">
      <formula>0</formula>
    </cfRule>
  </conditionalFormatting>
  <conditionalFormatting sqref="O408">
    <cfRule type="cellIs" dxfId="6346" priority="345" operator="lessThan">
      <formula>0</formula>
    </cfRule>
  </conditionalFormatting>
  <conditionalFormatting sqref="O414">
    <cfRule type="cellIs" dxfId="6345" priority="334" operator="lessThan">
      <formula>0</formula>
    </cfRule>
  </conditionalFormatting>
  <conditionalFormatting sqref="O416">
    <cfRule type="cellIs" dxfId="6344" priority="333" operator="lessThan">
      <formula>0</formula>
    </cfRule>
  </conditionalFormatting>
  <conditionalFormatting sqref="O416">
    <cfRule type="cellIs" dxfId="6343" priority="332" operator="lessThan">
      <formula>0</formula>
    </cfRule>
  </conditionalFormatting>
  <conditionalFormatting sqref="O416">
    <cfRule type="cellIs" dxfId="6342" priority="331" operator="lessThan">
      <formula>0</formula>
    </cfRule>
  </conditionalFormatting>
  <conditionalFormatting sqref="O416">
    <cfRule type="cellIs" dxfId="6341" priority="328" operator="lessThan">
      <formula>0</formula>
    </cfRule>
  </conditionalFormatting>
  <conditionalFormatting sqref="O410">
    <cfRule type="cellIs" dxfId="6340" priority="344" operator="lessThan">
      <formula>0</formula>
    </cfRule>
  </conditionalFormatting>
  <conditionalFormatting sqref="O410">
    <cfRule type="cellIs" dxfId="6339" priority="343" operator="lessThan">
      <formula>0</formula>
    </cfRule>
  </conditionalFormatting>
  <conditionalFormatting sqref="O410">
    <cfRule type="cellIs" dxfId="6338" priority="342" operator="lessThan">
      <formula>0</formula>
    </cfRule>
  </conditionalFormatting>
  <conditionalFormatting sqref="O410">
    <cfRule type="cellIs" dxfId="6337" priority="341" operator="lessThan">
      <formula>0</formula>
    </cfRule>
  </conditionalFormatting>
  <conditionalFormatting sqref="O416">
    <cfRule type="cellIs" dxfId="6336" priority="327" operator="lessThan">
      <formula>0</formula>
    </cfRule>
  </conditionalFormatting>
  <conditionalFormatting sqref="O416">
    <cfRule type="cellIs" dxfId="6335" priority="326" operator="lessThan">
      <formula>0</formula>
    </cfRule>
  </conditionalFormatting>
  <conditionalFormatting sqref="O419">
    <cfRule type="cellIs" dxfId="6334" priority="325" operator="lessThan">
      <formula>0</formula>
    </cfRule>
  </conditionalFormatting>
  <conditionalFormatting sqref="O410">
    <cfRule type="cellIs" dxfId="6333" priority="340" operator="lessThan">
      <formula>0</formula>
    </cfRule>
  </conditionalFormatting>
  <conditionalFormatting sqref="O410">
    <cfRule type="cellIs" dxfId="6332" priority="339" operator="lessThan">
      <formula>0</formula>
    </cfRule>
  </conditionalFormatting>
  <conditionalFormatting sqref="O410">
    <cfRule type="cellIs" dxfId="6331" priority="338" operator="lessThan">
      <formula>0</formula>
    </cfRule>
  </conditionalFormatting>
  <conditionalFormatting sqref="O410">
    <cfRule type="cellIs" dxfId="6330" priority="337" operator="lessThan">
      <formula>0</formula>
    </cfRule>
  </conditionalFormatting>
  <conditionalFormatting sqref="O559">
    <cfRule type="cellIs" dxfId="6329" priority="281" operator="lessThan">
      <formula>0</formula>
    </cfRule>
  </conditionalFormatting>
  <conditionalFormatting sqref="O563">
    <cfRule type="cellIs" dxfId="6328" priority="280" operator="lessThan">
      <formula>0</formula>
    </cfRule>
  </conditionalFormatting>
  <conditionalFormatting sqref="O563">
    <cfRule type="cellIs" dxfId="6327" priority="279" operator="lessThan">
      <formula>0</formula>
    </cfRule>
  </conditionalFormatting>
  <conditionalFormatting sqref="O608 O605 O602:O603">
    <cfRule type="cellIs" dxfId="6326" priority="267" operator="lessThan">
      <formula>0</formula>
    </cfRule>
  </conditionalFormatting>
  <conditionalFormatting sqref="O426">
    <cfRule type="cellIs" dxfId="6325" priority="312" operator="lessThan">
      <formula>0</formula>
    </cfRule>
  </conditionalFormatting>
  <conditionalFormatting sqref="O429">
    <cfRule type="cellIs" dxfId="6324" priority="311" operator="lessThan">
      <formula>0</formula>
    </cfRule>
  </conditionalFormatting>
  <conditionalFormatting sqref="B598:O599">
    <cfRule type="cellIs" dxfId="6323" priority="249" operator="lessThan">
      <formula>0</formula>
    </cfRule>
  </conditionalFormatting>
  <conditionalFormatting sqref="O560">
    <cfRule type="cellIs" dxfId="6322" priority="246" operator="lessThan">
      <formula>0</formula>
    </cfRule>
  </conditionalFormatting>
  <conditionalFormatting sqref="O566">
    <cfRule type="cellIs" dxfId="6321" priority="243" operator="lessThan">
      <formula>0</formula>
    </cfRule>
  </conditionalFormatting>
  <conditionalFormatting sqref="O566">
    <cfRule type="cellIs" dxfId="6320" priority="242" operator="lessThan">
      <formula>0</formula>
    </cfRule>
  </conditionalFormatting>
  <conditionalFormatting sqref="O566">
    <cfRule type="cellIs" dxfId="6319" priority="241" operator="lessThan">
      <formula>0</formula>
    </cfRule>
  </conditionalFormatting>
  <conditionalFormatting sqref="O429">
    <cfRule type="cellIs" dxfId="6318" priority="305" operator="lessThan">
      <formula>0</formula>
    </cfRule>
  </conditionalFormatting>
  <conditionalFormatting sqref="O429">
    <cfRule type="cellIs" dxfId="6317" priority="304" operator="lessThan">
      <formula>0</formula>
    </cfRule>
  </conditionalFormatting>
  <conditionalFormatting sqref="O432">
    <cfRule type="cellIs" dxfId="6316" priority="303" operator="lessThan">
      <formula>0</formula>
    </cfRule>
  </conditionalFormatting>
  <conditionalFormatting sqref="O433">
    <cfRule type="cellIs" dxfId="6315" priority="302" operator="lessThan">
      <formula>0</formula>
    </cfRule>
  </conditionalFormatting>
  <conditionalFormatting sqref="O422">
    <cfRule type="cellIs" dxfId="6314" priority="318" operator="lessThan">
      <formula>0</formula>
    </cfRule>
  </conditionalFormatting>
  <conditionalFormatting sqref="O422">
    <cfRule type="cellIs" dxfId="6313" priority="317" operator="lessThan">
      <formula>0</formula>
    </cfRule>
  </conditionalFormatting>
  <conditionalFormatting sqref="O422">
    <cfRule type="cellIs" dxfId="6312" priority="316" operator="lessThan">
      <formula>0</formula>
    </cfRule>
  </conditionalFormatting>
  <conditionalFormatting sqref="O422">
    <cfRule type="cellIs" dxfId="6311" priority="315" operator="lessThan">
      <formula>0</formula>
    </cfRule>
  </conditionalFormatting>
  <conditionalFormatting sqref="O425">
    <cfRule type="cellIs" dxfId="6310" priority="314" operator="lessThan">
      <formula>0</formula>
    </cfRule>
  </conditionalFormatting>
  <conditionalFormatting sqref="O426">
    <cfRule type="cellIs" dxfId="6309" priority="313" operator="lessThan">
      <formula>0</formula>
    </cfRule>
  </conditionalFormatting>
  <conditionalFormatting sqref="O442:O445">
    <cfRule type="expression" dxfId="6308" priority="287">
      <formula>O442/N442&gt;1</formula>
    </cfRule>
    <cfRule type="expression" dxfId="6307" priority="288">
      <formula>O442/N442&lt;1</formula>
    </cfRule>
  </conditionalFormatting>
  <conditionalFormatting sqref="O538 O552">
    <cfRule type="expression" dxfId="6306" priority="285">
      <formula>O538/#REF!&gt;1</formula>
    </cfRule>
    <cfRule type="expression" dxfId="6305" priority="286">
      <formula>O538/#REF!&lt;1</formula>
    </cfRule>
  </conditionalFormatting>
  <conditionalFormatting sqref="O493:O496">
    <cfRule type="cellIs" dxfId="6304" priority="277" operator="lessThan">
      <formula>0</formula>
    </cfRule>
  </conditionalFormatting>
  <conditionalFormatting sqref="O498">
    <cfRule type="expression" dxfId="6303" priority="282">
      <formula>O498/N498&gt;1</formula>
    </cfRule>
    <cfRule type="expression" dxfId="6302" priority="283">
      <formula>O498/N498&lt;1</formula>
    </cfRule>
  </conditionalFormatting>
  <conditionalFormatting sqref="O547:O550 O533:O536">
    <cfRule type="cellIs" dxfId="6301" priority="273" operator="lessThan">
      <formula>0</formula>
    </cfRule>
  </conditionalFormatting>
  <conditionalFormatting sqref="O662">
    <cfRule type="cellIs" dxfId="6300" priority="278" operator="lessThan">
      <formula>0</formula>
    </cfRule>
  </conditionalFormatting>
  <conditionalFormatting sqref="O608 O605 O602:O603">
    <cfRule type="expression" dxfId="6299" priority="265">
      <formula>O602/N602&gt;1</formula>
    </cfRule>
    <cfRule type="expression" dxfId="6298" priority="266">
      <formula>O602/N602&lt;1</formula>
    </cfRule>
  </conditionalFormatting>
  <conditionalFormatting sqref="O493:O496">
    <cfRule type="expression" dxfId="6297" priority="275">
      <formula>O493/N493&gt;1</formula>
    </cfRule>
    <cfRule type="expression" dxfId="6296" priority="276">
      <formula>O493/N493&lt;1</formula>
    </cfRule>
  </conditionalFormatting>
  <conditionalFormatting sqref="O551 O537">
    <cfRule type="cellIs" dxfId="6295" priority="270" operator="lessThan">
      <formula>0</formula>
    </cfRule>
  </conditionalFormatting>
  <conditionalFormatting sqref="O547:O550 O533:O536">
    <cfRule type="expression" dxfId="6294" priority="271">
      <formula>O533/N533&gt;1</formula>
    </cfRule>
    <cfRule type="expression" dxfId="6293" priority="272">
      <formula>O533/N533&lt;1</formula>
    </cfRule>
  </conditionalFormatting>
  <conditionalFormatting sqref="O551 O537">
    <cfRule type="expression" dxfId="6292" priority="268">
      <formula>O537/N537&gt;1</formula>
    </cfRule>
    <cfRule type="expression" dxfId="6291" priority="269">
      <formula>O537/N537&lt;1</formula>
    </cfRule>
  </conditionalFormatting>
  <conditionalFormatting sqref="O491">
    <cfRule type="expression" dxfId="6290" priority="417">
      <formula>O491/#REF!&gt;1</formula>
    </cfRule>
    <cfRule type="expression" dxfId="6289" priority="418">
      <formula>O491/#REF!&lt;1</formula>
    </cfRule>
  </conditionalFormatting>
  <conditionalFormatting sqref="O446">
    <cfRule type="cellIs" dxfId="6288" priority="264" operator="lessThan">
      <formula>0</formula>
    </cfRule>
  </conditionalFormatting>
  <conditionalFormatting sqref="O446">
    <cfRule type="expression" dxfId="6287" priority="262">
      <formula>O446/N446&gt;1</formula>
    </cfRule>
    <cfRule type="expression" dxfId="6286" priority="263">
      <formula>O446/N446&lt;1</formula>
    </cfRule>
  </conditionalFormatting>
  <conditionalFormatting sqref="O497">
    <cfRule type="cellIs" dxfId="6285" priority="261" operator="lessThan">
      <formula>0</formula>
    </cfRule>
  </conditionalFormatting>
  <conditionalFormatting sqref="O497">
    <cfRule type="expression" dxfId="6284" priority="259">
      <formula>O497/N497&gt;1</formula>
    </cfRule>
    <cfRule type="expression" dxfId="6283" priority="260">
      <formula>O497/N497&lt;1</formula>
    </cfRule>
  </conditionalFormatting>
  <conditionalFormatting sqref="O566">
    <cfRule type="expression" dxfId="6282" priority="239">
      <formula>O566/N566&gt;1</formula>
    </cfRule>
    <cfRule type="expression" dxfId="6281" priority="240">
      <formula>O566/N566&lt;1</formula>
    </cfRule>
  </conditionalFormatting>
  <conditionalFormatting sqref="O538">
    <cfRule type="cellIs" dxfId="6280" priority="258" operator="lessThan">
      <formula>0</formula>
    </cfRule>
  </conditionalFormatting>
  <conditionalFormatting sqref="O538">
    <cfRule type="expression" dxfId="6279" priority="256">
      <formula>O538/N538&gt;1</formula>
    </cfRule>
    <cfRule type="expression" dxfId="6278" priority="257">
      <formula>O538/N538&lt;1</formula>
    </cfRule>
  </conditionalFormatting>
  <conditionalFormatting sqref="O552">
    <cfRule type="cellIs" dxfId="6277" priority="255" operator="lessThan">
      <formula>0</formula>
    </cfRule>
  </conditionalFormatting>
  <conditionalFormatting sqref="O552">
    <cfRule type="expression" dxfId="6276" priority="253">
      <formula>O552/N552&gt;1</formula>
    </cfRule>
    <cfRule type="expression" dxfId="6275" priority="254">
      <formula>O552/N552&lt;1</formula>
    </cfRule>
  </conditionalFormatting>
  <conditionalFormatting sqref="O571">
    <cfRule type="cellIs" dxfId="6274" priority="237" operator="lessThan">
      <formula>0</formula>
    </cfRule>
  </conditionalFormatting>
  <conditionalFormatting sqref="O545">
    <cfRule type="expression" dxfId="6273" priority="250">
      <formula>O545/N545&gt;1</formula>
    </cfRule>
    <cfRule type="expression" dxfId="6272" priority="251">
      <formula>O545/N545&lt;1</formula>
    </cfRule>
  </conditionalFormatting>
  <conditionalFormatting sqref="O571">
    <cfRule type="expression" dxfId="6271" priority="234">
      <formula>O571/N571&gt;1</formula>
    </cfRule>
    <cfRule type="expression" dxfId="6270" priority="235">
      <formula>O571/N571&lt;1</formula>
    </cfRule>
  </conditionalFormatting>
  <conditionalFormatting sqref="O545">
    <cfRule type="cellIs" dxfId="6269" priority="252" operator="lessThan">
      <formula>0</formula>
    </cfRule>
  </conditionalFormatting>
  <conditionalFormatting sqref="B598:O599">
    <cfRule type="expression" dxfId="6268" priority="247">
      <formula>B598/A598&gt;1</formula>
    </cfRule>
    <cfRule type="expression" dxfId="6267" priority="248">
      <formula>B598/A598&lt;1</formula>
    </cfRule>
  </conditionalFormatting>
  <conditionalFormatting sqref="O560">
    <cfRule type="expression" dxfId="6266" priority="244">
      <formula>O560/N560&gt;1</formula>
    </cfRule>
    <cfRule type="expression" dxfId="6265" priority="245">
      <formula>O560/N560&lt;1</formula>
    </cfRule>
  </conditionalFormatting>
  <conditionalFormatting sqref="O571">
    <cfRule type="cellIs" dxfId="6264" priority="238" operator="lessThan">
      <formula>0</formula>
    </cfRule>
  </conditionalFormatting>
  <conditionalFormatting sqref="O571">
    <cfRule type="cellIs" dxfId="6263" priority="236" operator="lessThan">
      <formula>0</formula>
    </cfRule>
  </conditionalFormatting>
  <conditionalFormatting sqref="O628:O631">
    <cfRule type="cellIs" dxfId="6262" priority="233" operator="lessThan">
      <formula>0</formula>
    </cfRule>
  </conditionalFormatting>
  <conditionalFormatting sqref="O630">
    <cfRule type="cellIs" dxfId="6261" priority="232" operator="lessThan">
      <formula>0</formula>
    </cfRule>
  </conditionalFormatting>
  <conditionalFormatting sqref="O632:O635">
    <cfRule type="cellIs" dxfId="6260" priority="231" operator="lessThan">
      <formula>0</formula>
    </cfRule>
  </conditionalFormatting>
  <conditionalFormatting sqref="O634">
    <cfRule type="cellIs" dxfId="6259" priority="230" operator="lessThan">
      <formula>0</formula>
    </cfRule>
  </conditionalFormatting>
  <conditionalFormatting sqref="O636:O639">
    <cfRule type="cellIs" dxfId="6258" priority="229" operator="lessThan">
      <formula>0</formula>
    </cfRule>
  </conditionalFormatting>
  <conditionalFormatting sqref="O638">
    <cfRule type="cellIs" dxfId="6257" priority="228" operator="lessThan">
      <formula>0</formula>
    </cfRule>
  </conditionalFormatting>
  <conditionalFormatting sqref="O640:O643">
    <cfRule type="cellIs" dxfId="6256" priority="227" operator="lessThan">
      <formula>0</formula>
    </cfRule>
  </conditionalFormatting>
  <conditionalFormatting sqref="O642">
    <cfRule type="cellIs" dxfId="6255" priority="226" operator="lessThan">
      <formula>0</formula>
    </cfRule>
  </conditionalFormatting>
  <conditionalFormatting sqref="O644:O647">
    <cfRule type="cellIs" dxfId="6254" priority="225" operator="lessThan">
      <formula>0</formula>
    </cfRule>
  </conditionalFormatting>
  <conditionalFormatting sqref="O646">
    <cfRule type="cellIs" dxfId="6253" priority="224" operator="lessThan">
      <formula>0</formula>
    </cfRule>
  </conditionalFormatting>
  <conditionalFormatting sqref="O648:O651">
    <cfRule type="cellIs" dxfId="6252" priority="223" operator="lessThan">
      <formula>0</formula>
    </cfRule>
  </conditionalFormatting>
  <conditionalFormatting sqref="O650">
    <cfRule type="cellIs" dxfId="6251" priority="222" operator="lessThan">
      <formula>0</formula>
    </cfRule>
  </conditionalFormatting>
  <conditionalFormatting sqref="O652:O655">
    <cfRule type="cellIs" dxfId="6250" priority="221" operator="lessThan">
      <formula>0</formula>
    </cfRule>
  </conditionalFormatting>
  <conditionalFormatting sqref="O654">
    <cfRule type="cellIs" dxfId="6249" priority="220" operator="lessThan">
      <formula>0</formula>
    </cfRule>
  </conditionalFormatting>
  <conditionalFormatting sqref="O656:O659">
    <cfRule type="cellIs" dxfId="6248" priority="219" operator="lessThan">
      <formula>0</formula>
    </cfRule>
  </conditionalFormatting>
  <conditionalFormatting sqref="O658">
    <cfRule type="cellIs" dxfId="6247" priority="218" operator="lessThan">
      <formula>0</formula>
    </cfRule>
  </conditionalFormatting>
  <conditionalFormatting sqref="O664:O667">
    <cfRule type="cellIs" dxfId="6246" priority="217" operator="lessThan">
      <formula>0</formula>
    </cfRule>
  </conditionalFormatting>
  <conditionalFormatting sqref="O666">
    <cfRule type="cellIs" dxfId="6245" priority="216" operator="lessThan">
      <formula>0</formula>
    </cfRule>
  </conditionalFormatting>
  <conditionalFormatting sqref="O668:O671">
    <cfRule type="cellIs" dxfId="6244" priority="215" operator="lessThan">
      <formula>0</formula>
    </cfRule>
  </conditionalFormatting>
  <conditionalFormatting sqref="O670">
    <cfRule type="cellIs" dxfId="6243" priority="214" operator="lessThan">
      <formula>0</formula>
    </cfRule>
  </conditionalFormatting>
  <conditionalFormatting sqref="O447">
    <cfRule type="cellIs" dxfId="6242" priority="213" operator="lessThan">
      <formula>0</formula>
    </cfRule>
  </conditionalFormatting>
  <conditionalFormatting sqref="O499">
    <cfRule type="cellIs" dxfId="6241" priority="212" operator="lessThan">
      <formula>0</formula>
    </cfRule>
  </conditionalFormatting>
  <conditionalFormatting sqref="O553">
    <cfRule type="cellIs" dxfId="6240" priority="211" operator="lessThan">
      <formula>0</formula>
    </cfRule>
  </conditionalFormatting>
  <conditionalFormatting sqref="O364">
    <cfRule type="cellIs" dxfId="6239" priority="183" operator="lessThan">
      <formula>0</formula>
    </cfRule>
  </conditionalFormatting>
  <conditionalFormatting sqref="C362:M366 N362:N364 B361:B365">
    <cfRule type="cellIs" dxfId="6238" priority="210" operator="lessThan">
      <formula>0</formula>
    </cfRule>
  </conditionalFormatting>
  <conditionalFormatting sqref="C362:J362">
    <cfRule type="cellIs" dxfId="6237" priority="205" operator="lessThan">
      <formula>0</formula>
    </cfRule>
  </conditionalFormatting>
  <conditionalFormatting sqref="P361:Q361 Q362:Q364">
    <cfRule type="cellIs" dxfId="6236" priority="209" operator="lessThan">
      <formula>0</formula>
    </cfRule>
  </conditionalFormatting>
  <conditionalFormatting sqref="P361">
    <cfRule type="cellIs" dxfId="6235" priority="208" operator="lessThan">
      <formula>0</formula>
    </cfRule>
  </conditionalFormatting>
  <conditionalFormatting sqref="P362:P365">
    <cfRule type="cellIs" dxfId="6234" priority="207" operator="lessThan">
      <formula>0</formula>
    </cfRule>
  </conditionalFormatting>
  <conditionalFormatting sqref="I363 K363:N363 C364:M365 K362:M362">
    <cfRule type="cellIs" dxfId="6233" priority="206" operator="lessThan">
      <formula>0</formula>
    </cfRule>
  </conditionalFormatting>
  <conditionalFormatting sqref="B361">
    <cfRule type="cellIs" dxfId="6232" priority="203" operator="lessThan">
      <formula>0</formula>
    </cfRule>
  </conditionalFormatting>
  <conditionalFormatting sqref="I362">
    <cfRule type="cellIs" dxfId="6231" priority="204" operator="lessThan">
      <formula>0</formula>
    </cfRule>
  </conditionalFormatting>
  <conditionalFormatting sqref="Q366">
    <cfRule type="cellIs" dxfId="6230" priority="202" operator="lessThan">
      <formula>0</formula>
    </cfRule>
  </conditionalFormatting>
  <conditionalFormatting sqref="C363:J363">
    <cfRule type="cellIs" dxfId="6229" priority="201" operator="lessThan">
      <formula>0</formula>
    </cfRule>
  </conditionalFormatting>
  <conditionalFormatting sqref="Q365">
    <cfRule type="cellIs" dxfId="6228" priority="200" operator="lessThan">
      <formula>0</formula>
    </cfRule>
  </conditionalFormatting>
  <conditionalFormatting sqref="Q365">
    <cfRule type="cellIs" dxfId="6227" priority="199" operator="lessThan">
      <formula>0</formula>
    </cfRule>
  </conditionalFormatting>
  <conditionalFormatting sqref="H365">
    <cfRule type="cellIs" dxfId="6226" priority="197" operator="lessThan">
      <formula>0</formula>
    </cfRule>
  </conditionalFormatting>
  <conditionalFormatting sqref="H366">
    <cfRule type="cellIs" dxfId="6225" priority="196" operator="lessThan">
      <formula>0</formula>
    </cfRule>
  </conditionalFormatting>
  <conditionalFormatting sqref="C366:M366">
    <cfRule type="cellIs" dxfId="6224" priority="198" operator="lessThan">
      <formula>0</formula>
    </cfRule>
  </conditionalFormatting>
  <conditionalFormatting sqref="N364">
    <cfRule type="cellIs" dxfId="6223" priority="195" operator="lessThan">
      <formula>0</formula>
    </cfRule>
  </conditionalFormatting>
  <conditionalFormatting sqref="B362:B366">
    <cfRule type="cellIs" dxfId="6222" priority="194" operator="lessThan">
      <formula>0</formula>
    </cfRule>
  </conditionalFormatting>
  <conditionalFormatting sqref="B364:B365">
    <cfRule type="cellIs" dxfId="6221" priority="193" operator="lessThan">
      <formula>0</formula>
    </cfRule>
  </conditionalFormatting>
  <conditionalFormatting sqref="B362">
    <cfRule type="cellIs" dxfId="6220" priority="192" operator="lessThan">
      <formula>0</formula>
    </cfRule>
  </conditionalFormatting>
  <conditionalFormatting sqref="B363">
    <cfRule type="cellIs" dxfId="6219" priority="191" operator="lessThan">
      <formula>0</formula>
    </cfRule>
  </conditionalFormatting>
  <conditionalFormatting sqref="B366">
    <cfRule type="cellIs" dxfId="6218" priority="190" operator="lessThan">
      <formula>0</formula>
    </cfRule>
  </conditionalFormatting>
  <conditionalFormatting sqref="N365">
    <cfRule type="cellIs" dxfId="6217" priority="189" operator="lessThan">
      <formula>0</formula>
    </cfRule>
  </conditionalFormatting>
  <conditionalFormatting sqref="N366">
    <cfRule type="cellIs" dxfId="6216" priority="188" operator="lessThan">
      <formula>0</formula>
    </cfRule>
  </conditionalFormatting>
  <conditionalFormatting sqref="N366">
    <cfRule type="cellIs" dxfId="6215" priority="187" operator="lessThan">
      <formula>0</formula>
    </cfRule>
  </conditionalFormatting>
  <conditionalFormatting sqref="P366">
    <cfRule type="cellIs" dxfId="6214" priority="186" operator="lessThan">
      <formula>0</formula>
    </cfRule>
  </conditionalFormatting>
  <conditionalFormatting sqref="O362:O364">
    <cfRule type="cellIs" dxfId="6213" priority="185" operator="lessThan">
      <formula>0</formula>
    </cfRule>
  </conditionalFormatting>
  <conditionalFormatting sqref="O363">
    <cfRule type="cellIs" dxfId="6212" priority="184" operator="lessThan">
      <formula>0</formula>
    </cfRule>
  </conditionalFormatting>
  <conditionalFormatting sqref="O366">
    <cfRule type="cellIs" dxfId="6211" priority="180" operator="lessThan">
      <formula>0</formula>
    </cfRule>
  </conditionalFormatting>
  <conditionalFormatting sqref="O365">
    <cfRule type="cellIs" dxfId="6210" priority="182" operator="lessThan">
      <formula>0</formula>
    </cfRule>
  </conditionalFormatting>
  <conditionalFormatting sqref="O366">
    <cfRule type="cellIs" dxfId="6209" priority="181" operator="lessThan">
      <formula>0</formula>
    </cfRule>
  </conditionalFormatting>
  <conditionalFormatting sqref="P501:P504">
    <cfRule type="cellIs" dxfId="6208" priority="174" operator="lessThan">
      <formula>0</formula>
    </cfRule>
  </conditionalFormatting>
  <conditionalFormatting sqref="P500:Q500">
    <cfRule type="cellIs" dxfId="6207" priority="179" operator="lessThan">
      <formula>0</formula>
    </cfRule>
  </conditionalFormatting>
  <conditionalFormatting sqref="Q501:Q504">
    <cfRule type="cellIs" dxfId="6206" priority="178" operator="lessThan">
      <formula>0</formula>
    </cfRule>
  </conditionalFormatting>
  <conditionalFormatting sqref="Q505">
    <cfRule type="cellIs" dxfId="6205" priority="177" operator="lessThan">
      <formula>0</formula>
    </cfRule>
  </conditionalFormatting>
  <conditionalFormatting sqref="Q505">
    <cfRule type="cellIs" dxfId="6204" priority="176" operator="lessThan">
      <formula>0</formula>
    </cfRule>
  </conditionalFormatting>
  <conditionalFormatting sqref="B500">
    <cfRule type="cellIs" dxfId="6203" priority="175" operator="lessThan">
      <formula>0</formula>
    </cfRule>
  </conditionalFormatting>
  <conditionalFormatting sqref="Q506">
    <cfRule type="cellIs" dxfId="6202" priority="173" operator="lessThan">
      <formula>0</formula>
    </cfRule>
  </conditionalFormatting>
  <conditionalFormatting sqref="Q507">
    <cfRule type="cellIs" dxfId="6201" priority="171" operator="lessThan">
      <formula>0</formula>
    </cfRule>
  </conditionalFormatting>
  <conditionalFormatting sqref="P507">
    <cfRule type="cellIs" dxfId="6200" priority="170" operator="lessThan">
      <formula>0</formula>
    </cfRule>
  </conditionalFormatting>
  <conditionalFormatting sqref="P505:P506">
    <cfRule type="cellIs" dxfId="6199" priority="172" operator="lessThan">
      <formula>0</formula>
    </cfRule>
  </conditionalFormatting>
  <conditionalFormatting sqref="B507:N507">
    <cfRule type="cellIs" dxfId="6198" priority="169" operator="lessThan">
      <formula>0</formula>
    </cfRule>
  </conditionalFormatting>
  <conditionalFormatting sqref="B506:O506">
    <cfRule type="cellIs" dxfId="6197" priority="166" operator="lessThan">
      <formula>0</formula>
    </cfRule>
  </conditionalFormatting>
  <conditionalFormatting sqref="B506:O506">
    <cfRule type="expression" dxfId="6196" priority="167">
      <formula>B506/#REF!&gt;1</formula>
    </cfRule>
    <cfRule type="expression" dxfId="6195" priority="168">
      <formula>B506/#REF!&lt;1</formula>
    </cfRule>
  </conditionalFormatting>
  <conditionalFormatting sqref="O507">
    <cfRule type="cellIs" dxfId="6194" priority="165" operator="lessThan">
      <formula>0</formula>
    </cfRule>
  </conditionalFormatting>
  <conditionalFormatting sqref="P508:Q508">
    <cfRule type="cellIs" dxfId="6193" priority="163" operator="lessThan">
      <formula>0</formula>
    </cfRule>
  </conditionalFormatting>
  <conditionalFormatting sqref="Q509:Q512">
    <cfRule type="cellIs" dxfId="6192" priority="162" operator="lessThan">
      <formula>0</formula>
    </cfRule>
  </conditionalFormatting>
  <conditionalFormatting sqref="B601:N601">
    <cfRule type="cellIs" dxfId="6191" priority="164" operator="lessThan">
      <formula>0</formula>
    </cfRule>
  </conditionalFormatting>
  <conditionalFormatting sqref="Q513:Q514">
    <cfRule type="cellIs" dxfId="6190" priority="161" operator="lessThan">
      <formula>0</formula>
    </cfRule>
  </conditionalFormatting>
  <conditionalFormatting sqref="B508">
    <cfRule type="cellIs" dxfId="6189" priority="157" operator="lessThan">
      <formula>0</formula>
    </cfRule>
  </conditionalFormatting>
  <conditionalFormatting sqref="B514">
    <cfRule type="cellIs" dxfId="6188" priority="156" operator="lessThan">
      <formula>0</formula>
    </cfRule>
  </conditionalFormatting>
  <conditionalFormatting sqref="F514">
    <cfRule type="cellIs" dxfId="6187" priority="144" operator="lessThan">
      <formula>0</formula>
    </cfRule>
  </conditionalFormatting>
  <conditionalFormatting sqref="E514">
    <cfRule type="cellIs" dxfId="6186" priority="147" operator="lessThan">
      <formula>0</formula>
    </cfRule>
  </conditionalFormatting>
  <conditionalFormatting sqref="Q514">
    <cfRule type="cellIs" dxfId="6185" priority="160" operator="lessThan">
      <formula>0</formula>
    </cfRule>
  </conditionalFormatting>
  <conditionalFormatting sqref="Q513">
    <cfRule type="cellIs" dxfId="6184" priority="159" operator="lessThan">
      <formula>0</formula>
    </cfRule>
  </conditionalFormatting>
  <conditionalFormatting sqref="P509:P512">
    <cfRule type="cellIs" dxfId="6183" priority="158" operator="lessThan">
      <formula>0</formula>
    </cfRule>
  </conditionalFormatting>
  <conditionalFormatting sqref="D514">
    <cfRule type="cellIs" dxfId="6182" priority="150" operator="lessThan">
      <formula>0</formula>
    </cfRule>
  </conditionalFormatting>
  <conditionalFormatting sqref="C514">
    <cfRule type="cellIs" dxfId="6181" priority="153" operator="lessThan">
      <formula>0</formula>
    </cfRule>
  </conditionalFormatting>
  <conditionalFormatting sqref="Q508:Q515">
    <cfRule type="cellIs" dxfId="6180" priority="113" operator="lessThan">
      <formula>0</formula>
    </cfRule>
  </conditionalFormatting>
  <conditionalFormatting sqref="P508:P515">
    <cfRule type="cellIs" dxfId="6179" priority="112" operator="lessThan">
      <formula>0</formula>
    </cfRule>
  </conditionalFormatting>
  <conditionalFormatting sqref="Q515">
    <cfRule type="cellIs" dxfId="6178" priority="110" operator="lessThan">
      <formula>0</formula>
    </cfRule>
  </conditionalFormatting>
  <conditionalFormatting sqref="P515">
    <cfRule type="cellIs" dxfId="6177" priority="109" operator="lessThan">
      <formula>0</formula>
    </cfRule>
  </conditionalFormatting>
  <conditionalFormatting sqref="B514">
    <cfRule type="expression" dxfId="6176" priority="154">
      <formula>B514/#REF!&gt;1</formula>
    </cfRule>
    <cfRule type="expression" dxfId="6175" priority="155">
      <formula>B514/#REF!&lt;1</formula>
    </cfRule>
  </conditionalFormatting>
  <conditionalFormatting sqref="C514">
    <cfRule type="expression" dxfId="6174" priority="151">
      <formula>C514/B514&gt;1</formula>
    </cfRule>
    <cfRule type="expression" dxfId="6173" priority="152">
      <formula>C514/B514&lt;1</formula>
    </cfRule>
  </conditionalFormatting>
  <conditionalFormatting sqref="D514">
    <cfRule type="expression" dxfId="6172" priority="148">
      <formula>D514/C514&gt;1</formula>
    </cfRule>
    <cfRule type="expression" dxfId="6171" priority="149">
      <formula>D514/C514&lt;1</formula>
    </cfRule>
  </conditionalFormatting>
  <conditionalFormatting sqref="E514">
    <cfRule type="expression" dxfId="6170" priority="145">
      <formula>E514/D514&gt;1</formula>
    </cfRule>
    <cfRule type="expression" dxfId="6169" priority="146">
      <formula>E514/D514&lt;1</formula>
    </cfRule>
  </conditionalFormatting>
  <conditionalFormatting sqref="F514">
    <cfRule type="expression" dxfId="6168" priority="142">
      <formula>F514/E514&gt;1</formula>
    </cfRule>
    <cfRule type="expression" dxfId="6167" priority="143">
      <formula>F514/E514&lt;1</formula>
    </cfRule>
  </conditionalFormatting>
  <conditionalFormatting sqref="G514">
    <cfRule type="cellIs" dxfId="6166" priority="141" operator="lessThan">
      <formula>0</formula>
    </cfRule>
  </conditionalFormatting>
  <conditionalFormatting sqref="G514">
    <cfRule type="expression" dxfId="6165" priority="139">
      <formula>G514/F514&gt;1</formula>
    </cfRule>
    <cfRule type="expression" dxfId="6164" priority="140">
      <formula>G514/F514&lt;1</formula>
    </cfRule>
  </conditionalFormatting>
  <conditionalFormatting sqref="H514">
    <cfRule type="cellIs" dxfId="6163" priority="138" operator="lessThan">
      <formula>0</formula>
    </cfRule>
  </conditionalFormatting>
  <conditionalFormatting sqref="H514">
    <cfRule type="expression" dxfId="6162" priority="136">
      <formula>H514/G514&gt;1</formula>
    </cfRule>
    <cfRule type="expression" dxfId="6161" priority="137">
      <formula>H514/G514&lt;1</formula>
    </cfRule>
  </conditionalFormatting>
  <conditionalFormatting sqref="I514:N514">
    <cfRule type="cellIs" dxfId="6160" priority="135" operator="lessThan">
      <formula>0</formula>
    </cfRule>
  </conditionalFormatting>
  <conditionalFormatting sqref="I514:N514">
    <cfRule type="expression" dxfId="6159" priority="133">
      <formula>I514/H514&gt;1</formula>
    </cfRule>
    <cfRule type="expression" dxfId="6158" priority="134">
      <formula>I514/H514&lt;1</formula>
    </cfRule>
  </conditionalFormatting>
  <conditionalFormatting sqref="P513:P514">
    <cfRule type="cellIs" dxfId="6157" priority="132" operator="lessThan">
      <formula>0</formula>
    </cfRule>
  </conditionalFormatting>
  <conditionalFormatting sqref="C509:C512">
    <cfRule type="cellIs" dxfId="6156" priority="131" operator="lessThan">
      <formula>0</formula>
    </cfRule>
  </conditionalFormatting>
  <conditionalFormatting sqref="B509:B512">
    <cfRule type="cellIs" dxfId="6155" priority="125" operator="lessThan">
      <formula>0</formula>
    </cfRule>
  </conditionalFormatting>
  <conditionalFormatting sqref="C509:C512">
    <cfRule type="expression" dxfId="6154" priority="129">
      <formula>C509/B509&gt;1</formula>
    </cfRule>
    <cfRule type="expression" dxfId="6153" priority="130">
      <formula>C509/B509&lt;1</formula>
    </cfRule>
  </conditionalFormatting>
  <conditionalFormatting sqref="D509:N512">
    <cfRule type="cellIs" dxfId="6152" priority="128" operator="lessThan">
      <formula>0</formula>
    </cfRule>
  </conditionalFormatting>
  <conditionalFormatting sqref="D509:N512">
    <cfRule type="expression" dxfId="6151" priority="126">
      <formula>D509/C509&gt;1</formula>
    </cfRule>
    <cfRule type="expression" dxfId="6150" priority="127">
      <formula>D509/C509&lt;1</formula>
    </cfRule>
  </conditionalFormatting>
  <conditionalFormatting sqref="B509:B512">
    <cfRule type="expression" dxfId="6149" priority="123">
      <formula>B509/#REF!&gt;1</formula>
    </cfRule>
    <cfRule type="expression" dxfId="6148" priority="124">
      <formula>B509/#REF!&lt;1</formula>
    </cfRule>
  </conditionalFormatting>
  <conditionalFormatting sqref="C513">
    <cfRule type="cellIs" dxfId="6147" priority="122" operator="lessThan">
      <formula>0</formula>
    </cfRule>
  </conditionalFormatting>
  <conditionalFormatting sqref="D513:N513">
    <cfRule type="cellIs" dxfId="6146" priority="119" operator="lessThan">
      <formula>0</formula>
    </cfRule>
  </conditionalFormatting>
  <conditionalFormatting sqref="C513">
    <cfRule type="expression" dxfId="6145" priority="120">
      <formula>C513/B513&gt;1</formula>
    </cfRule>
    <cfRule type="expression" dxfId="6144" priority="121">
      <formula>C513/B513&lt;1</formula>
    </cfRule>
  </conditionalFormatting>
  <conditionalFormatting sqref="D513:N513">
    <cfRule type="expression" dxfId="6143" priority="117">
      <formula>D513/C513&gt;1</formula>
    </cfRule>
    <cfRule type="expression" dxfId="6142" priority="118">
      <formula>D513/C513&lt;1</formula>
    </cfRule>
  </conditionalFormatting>
  <conditionalFormatting sqref="B513">
    <cfRule type="cellIs" dxfId="6141" priority="116" operator="lessThan">
      <formula>0</formula>
    </cfRule>
  </conditionalFormatting>
  <conditionalFormatting sqref="B513">
    <cfRule type="expression" dxfId="6140" priority="114">
      <formula>B513/#REF!&gt;1</formula>
    </cfRule>
    <cfRule type="expression" dxfId="6139" priority="115">
      <formula>B513/#REF!&lt;1</formula>
    </cfRule>
  </conditionalFormatting>
  <conditionalFormatting sqref="B509:N515 B508">
    <cfRule type="cellIs" dxfId="6138" priority="111" operator="lessThan">
      <formula>0</formula>
    </cfRule>
  </conditionalFormatting>
  <conditionalFormatting sqref="B515:N515">
    <cfRule type="cellIs" dxfId="6137" priority="108" operator="lessThan">
      <formula>0</formula>
    </cfRule>
  </conditionalFormatting>
  <conditionalFormatting sqref="O514">
    <cfRule type="cellIs" dxfId="6136" priority="107" operator="lessThan">
      <formula>0</formula>
    </cfRule>
  </conditionalFormatting>
  <conditionalFormatting sqref="O514">
    <cfRule type="expression" dxfId="6135" priority="105">
      <formula>O514/N514&gt;1</formula>
    </cfRule>
    <cfRule type="expression" dxfId="6134" priority="106">
      <formula>O514/N514&lt;1</formula>
    </cfRule>
  </conditionalFormatting>
  <conditionalFormatting sqref="O509:O512">
    <cfRule type="cellIs" dxfId="6133" priority="104" operator="lessThan">
      <formula>0</formula>
    </cfRule>
  </conditionalFormatting>
  <conditionalFormatting sqref="O509:O512">
    <cfRule type="expression" dxfId="6132" priority="102">
      <formula>O509/N509&gt;1</formula>
    </cfRule>
    <cfRule type="expression" dxfId="6131" priority="103">
      <formula>O509/N509&lt;1</formula>
    </cfRule>
  </conditionalFormatting>
  <conditionalFormatting sqref="O513">
    <cfRule type="cellIs" dxfId="6130" priority="101" operator="lessThan">
      <formula>0</formula>
    </cfRule>
  </conditionalFormatting>
  <conditionalFormatting sqref="O513">
    <cfRule type="expression" dxfId="6129" priority="99">
      <formula>O513/N513&gt;1</formula>
    </cfRule>
    <cfRule type="expression" dxfId="6128" priority="100">
      <formula>O513/N513&lt;1</formula>
    </cfRule>
  </conditionalFormatting>
  <conditionalFormatting sqref="O509:O515">
    <cfRule type="cellIs" dxfId="6127" priority="98" operator="lessThan">
      <formula>0</formula>
    </cfRule>
  </conditionalFormatting>
  <conditionalFormatting sqref="O515">
    <cfRule type="cellIs" dxfId="6126" priority="97" operator="lessThan">
      <formula>0</formula>
    </cfRule>
  </conditionalFormatting>
  <conditionalFormatting sqref="O601">
    <cfRule type="cellIs" dxfId="6125" priority="96" operator="lessThan">
      <formula>0</formula>
    </cfRule>
  </conditionalFormatting>
  <conditionalFormatting sqref="P609:P611">
    <cfRule type="cellIs" dxfId="6124" priority="95" operator="lessThan">
      <formula>0</formula>
    </cfRule>
  </conditionalFormatting>
  <conditionalFormatting sqref="C374:M378 N374:N376 B373:B377">
    <cfRule type="cellIs" dxfId="6123" priority="94" operator="lessThan">
      <formula>0</formula>
    </cfRule>
  </conditionalFormatting>
  <conditionalFormatting sqref="Q377">
    <cfRule type="cellIs" dxfId="6122" priority="86" operator="lessThan">
      <formula>0</formula>
    </cfRule>
  </conditionalFormatting>
  <conditionalFormatting sqref="P373:Q373 Q374:Q376">
    <cfRule type="cellIs" dxfId="6121" priority="93" operator="lessThan">
      <formula>0</formula>
    </cfRule>
  </conditionalFormatting>
  <conditionalFormatting sqref="P373">
    <cfRule type="cellIs" dxfId="6120" priority="92" operator="lessThan">
      <formula>0</formula>
    </cfRule>
  </conditionalFormatting>
  <conditionalFormatting sqref="J374">
    <cfRule type="cellIs" dxfId="6119" priority="90" operator="lessThan">
      <formula>0</formula>
    </cfRule>
  </conditionalFormatting>
  <conditionalFormatting sqref="K374:N375 J376:M377">
    <cfRule type="cellIs" dxfId="6118" priority="91" operator="lessThan">
      <formula>0</formula>
    </cfRule>
  </conditionalFormatting>
  <conditionalFormatting sqref="Q378">
    <cfRule type="cellIs" dxfId="6117" priority="88" operator="lessThan">
      <formula>0</formula>
    </cfRule>
  </conditionalFormatting>
  <conditionalFormatting sqref="B373">
    <cfRule type="cellIs" dxfId="6116" priority="89" operator="lessThan">
      <formula>0</formula>
    </cfRule>
  </conditionalFormatting>
  <conditionalFormatting sqref="J375">
    <cfRule type="cellIs" dxfId="6115" priority="87" operator="lessThan">
      <formula>0</formula>
    </cfRule>
  </conditionalFormatting>
  <conditionalFormatting sqref="Q377">
    <cfRule type="cellIs" dxfId="6114" priority="85" operator="lessThan">
      <formula>0</formula>
    </cfRule>
  </conditionalFormatting>
  <conditionalFormatting sqref="J378:M378">
    <cfRule type="cellIs" dxfId="6113" priority="84" operator="lessThan">
      <formula>0</formula>
    </cfRule>
  </conditionalFormatting>
  <conditionalFormatting sqref="C376:I377">
    <cfRule type="cellIs" dxfId="6112" priority="83" operator="lessThan">
      <formula>0</formula>
    </cfRule>
  </conditionalFormatting>
  <conditionalFormatting sqref="C374:I374">
    <cfRule type="cellIs" dxfId="6111" priority="82" operator="lessThan">
      <formula>0</formula>
    </cfRule>
  </conditionalFormatting>
  <conditionalFormatting sqref="C375:I375">
    <cfRule type="cellIs" dxfId="6110" priority="81" operator="lessThan">
      <formula>0</formula>
    </cfRule>
  </conditionalFormatting>
  <conditionalFormatting sqref="C378:I378">
    <cfRule type="cellIs" dxfId="6109" priority="80" operator="lessThan">
      <formula>0</formula>
    </cfRule>
  </conditionalFormatting>
  <conditionalFormatting sqref="N376">
    <cfRule type="cellIs" dxfId="6108" priority="79" operator="lessThan">
      <formula>0</formula>
    </cfRule>
  </conditionalFormatting>
  <conditionalFormatting sqref="B374:B378">
    <cfRule type="cellIs" dxfId="6107" priority="78" operator="lessThan">
      <formula>0</formula>
    </cfRule>
  </conditionalFormatting>
  <conditionalFormatting sqref="B375">
    <cfRule type="cellIs" dxfId="6106" priority="75" operator="lessThan">
      <formula>0</formula>
    </cfRule>
  </conditionalFormatting>
  <conditionalFormatting sqref="B376:B377">
    <cfRule type="cellIs" dxfId="6105" priority="77" operator="lessThan">
      <formula>0</formula>
    </cfRule>
  </conditionalFormatting>
  <conditionalFormatting sqref="B374">
    <cfRule type="cellIs" dxfId="6104" priority="76" operator="lessThan">
      <formula>0</formula>
    </cfRule>
  </conditionalFormatting>
  <conditionalFormatting sqref="B378">
    <cfRule type="cellIs" dxfId="6103" priority="74" operator="lessThan">
      <formula>0</formula>
    </cfRule>
  </conditionalFormatting>
  <conditionalFormatting sqref="N377">
    <cfRule type="cellIs" dxfId="6102" priority="73" operator="lessThan">
      <formula>0</formula>
    </cfRule>
  </conditionalFormatting>
  <conditionalFormatting sqref="N378">
    <cfRule type="cellIs" dxfId="6101" priority="72" operator="lessThan">
      <formula>0</formula>
    </cfRule>
  </conditionalFormatting>
  <conditionalFormatting sqref="N378">
    <cfRule type="cellIs" dxfId="6100" priority="71" operator="lessThan">
      <formula>0</formula>
    </cfRule>
  </conditionalFormatting>
  <conditionalFormatting sqref="P374">
    <cfRule type="cellIs" dxfId="6099" priority="70" operator="lessThan">
      <formula>0</formula>
    </cfRule>
  </conditionalFormatting>
  <conditionalFormatting sqref="P375:P376">
    <cfRule type="cellIs" dxfId="6098" priority="69" operator="lessThan">
      <formula>0</formula>
    </cfRule>
  </conditionalFormatting>
  <conditionalFormatting sqref="P377:P378">
    <cfRule type="cellIs" dxfId="6097" priority="68" operator="lessThan">
      <formula>0</formula>
    </cfRule>
  </conditionalFormatting>
  <conditionalFormatting sqref="O374:O376">
    <cfRule type="cellIs" dxfId="6096" priority="67" operator="lessThan">
      <formula>0</formula>
    </cfRule>
  </conditionalFormatting>
  <conditionalFormatting sqref="O374:O375">
    <cfRule type="cellIs" dxfId="6095" priority="66" operator="lessThan">
      <formula>0</formula>
    </cfRule>
  </conditionalFormatting>
  <conditionalFormatting sqref="O376">
    <cfRule type="cellIs" dxfId="6094" priority="65" operator="lessThan">
      <formula>0</formula>
    </cfRule>
  </conditionalFormatting>
  <conditionalFormatting sqref="O378">
    <cfRule type="cellIs" dxfId="6093" priority="62" operator="lessThan">
      <formula>0</formula>
    </cfRule>
  </conditionalFormatting>
  <conditionalFormatting sqref="O377">
    <cfRule type="cellIs" dxfId="6092" priority="64" operator="lessThan">
      <formula>0</formula>
    </cfRule>
  </conditionalFormatting>
  <conditionalFormatting sqref="O378">
    <cfRule type="cellIs" dxfId="6091" priority="63" operator="lessThan">
      <formula>0</formula>
    </cfRule>
  </conditionalFormatting>
  <conditionalFormatting sqref="B478:O481 B450:O453">
    <cfRule type="cellIs" dxfId="6090" priority="61" operator="lessThan">
      <formula>0</formula>
    </cfRule>
  </conditionalFormatting>
  <conditionalFormatting sqref="B478:O481 B450:O453">
    <cfRule type="expression" dxfId="6089" priority="59">
      <formula>B450/A450&gt;1</formula>
    </cfRule>
    <cfRule type="expression" dxfId="6088" priority="60">
      <formula>B450/A450&lt;1</formula>
    </cfRule>
  </conditionalFormatting>
  <conditionalFormatting sqref="B482:O482 B454:O454">
    <cfRule type="cellIs" dxfId="6087" priority="58" operator="lessThan">
      <formula>0</formula>
    </cfRule>
  </conditionalFormatting>
  <conditionalFormatting sqref="B482:O482 B454:O454">
    <cfRule type="expression" dxfId="6086" priority="56">
      <formula>B454/A454&gt;1</formula>
    </cfRule>
    <cfRule type="expression" dxfId="6085" priority="57">
      <formula>B454/A454&lt;1</formula>
    </cfRule>
  </conditionalFormatting>
  <conditionalFormatting sqref="B448:O448">
    <cfRule type="cellIs" dxfId="6084" priority="55" operator="lessThan">
      <formula>0</formula>
    </cfRule>
  </conditionalFormatting>
  <conditionalFormatting sqref="Q455:Q456">
    <cfRule type="cellIs" dxfId="6083" priority="52" operator="lessThan">
      <formula>0</formula>
    </cfRule>
  </conditionalFormatting>
  <conditionalFormatting sqref="B448:O448">
    <cfRule type="expression" dxfId="6082" priority="53">
      <formula>B448/A448&gt;1</formula>
    </cfRule>
    <cfRule type="expression" dxfId="6081" priority="54">
      <formula>B448/A448&lt;1</formula>
    </cfRule>
  </conditionalFormatting>
  <conditionalFormatting sqref="Q483">
    <cfRule type="cellIs" dxfId="6080" priority="38" operator="lessThan">
      <formula>0</formula>
    </cfRule>
  </conditionalFormatting>
  <conditionalFormatting sqref="B456:O456">
    <cfRule type="cellIs" dxfId="6079" priority="48" operator="lessThan">
      <formula>0</formula>
    </cfRule>
  </conditionalFormatting>
  <conditionalFormatting sqref="B456:O456">
    <cfRule type="expression" dxfId="6078" priority="46">
      <formula>B456/A456&gt;1</formula>
    </cfRule>
    <cfRule type="expression" dxfId="6077" priority="47">
      <formula>B456/A456&lt;1</formula>
    </cfRule>
  </conditionalFormatting>
  <conditionalFormatting sqref="P455:P456">
    <cfRule type="cellIs" dxfId="6076" priority="51" operator="lessThan">
      <formula>0</formula>
    </cfRule>
  </conditionalFormatting>
  <conditionalFormatting sqref="B455:N455">
    <cfRule type="cellIs" dxfId="6075" priority="50" operator="lessThan">
      <formula>0</formula>
    </cfRule>
  </conditionalFormatting>
  <conditionalFormatting sqref="O455">
    <cfRule type="cellIs" dxfId="6074" priority="49" operator="lessThan">
      <formula>0</formula>
    </cfRule>
  </conditionalFormatting>
  <conditionalFormatting sqref="B464:O464">
    <cfRule type="cellIs" dxfId="6073" priority="41" operator="lessThan">
      <formula>0</formula>
    </cfRule>
  </conditionalFormatting>
  <conditionalFormatting sqref="B464:O464">
    <cfRule type="expression" dxfId="6072" priority="39">
      <formula>B464/A464&gt;1</formula>
    </cfRule>
    <cfRule type="expression" dxfId="6071" priority="40">
      <formula>B464/A464&lt;1</formula>
    </cfRule>
  </conditionalFormatting>
  <conditionalFormatting sqref="P483">
    <cfRule type="cellIs" dxfId="6070" priority="37" operator="lessThan">
      <formula>0</formula>
    </cfRule>
  </conditionalFormatting>
  <conditionalFormatting sqref="Q463:Q464">
    <cfRule type="cellIs" dxfId="6069" priority="45" operator="lessThan">
      <formula>0</formula>
    </cfRule>
  </conditionalFormatting>
  <conditionalFormatting sqref="P463:P464">
    <cfRule type="cellIs" dxfId="6068" priority="44" operator="lessThan">
      <formula>0</formula>
    </cfRule>
  </conditionalFormatting>
  <conditionalFormatting sqref="B463:N463">
    <cfRule type="cellIs" dxfId="6067" priority="43" operator="lessThan">
      <formula>0</formula>
    </cfRule>
  </conditionalFormatting>
  <conditionalFormatting sqref="O463">
    <cfRule type="cellIs" dxfId="6066" priority="42" operator="lessThan">
      <formula>0</formula>
    </cfRule>
  </conditionalFormatting>
  <conditionalFormatting sqref="B483:N483">
    <cfRule type="cellIs" dxfId="6065" priority="36" operator="lessThan">
      <formula>0</formula>
    </cfRule>
  </conditionalFormatting>
  <conditionalFormatting sqref="O483">
    <cfRule type="cellIs" dxfId="6064" priority="35" operator="lessThan">
      <formula>0</formula>
    </cfRule>
  </conditionalFormatting>
  <conditionalFormatting sqref="P517:P520">
    <cfRule type="cellIs" dxfId="6063" priority="29" operator="lessThan">
      <formula>0</formula>
    </cfRule>
  </conditionalFormatting>
  <conditionalFormatting sqref="P516:Q516">
    <cfRule type="cellIs" dxfId="6062" priority="34" operator="lessThan">
      <formula>0</formula>
    </cfRule>
  </conditionalFormatting>
  <conditionalFormatting sqref="Q517:Q520">
    <cfRule type="cellIs" dxfId="6061" priority="33" operator="lessThan">
      <formula>0</formula>
    </cfRule>
  </conditionalFormatting>
  <conditionalFormatting sqref="Q521">
    <cfRule type="cellIs" dxfId="6060" priority="32" operator="lessThan">
      <formula>0</formula>
    </cfRule>
  </conditionalFormatting>
  <conditionalFormatting sqref="Q521">
    <cfRule type="cellIs" dxfId="6059" priority="31" operator="lessThan">
      <formula>0</formula>
    </cfRule>
  </conditionalFormatting>
  <conditionalFormatting sqref="B516">
    <cfRule type="cellIs" dxfId="6058" priority="30" operator="lessThan">
      <formula>0</formula>
    </cfRule>
  </conditionalFormatting>
  <conditionalFormatting sqref="Q522">
    <cfRule type="cellIs" dxfId="6057" priority="28" operator="lessThan">
      <formula>0</formula>
    </cfRule>
  </conditionalFormatting>
  <conditionalFormatting sqref="Q523">
    <cfRule type="cellIs" dxfId="6056" priority="26" operator="lessThan">
      <formula>0</formula>
    </cfRule>
  </conditionalFormatting>
  <conditionalFormatting sqref="P523">
    <cfRule type="cellIs" dxfId="6055" priority="25" operator="lessThan">
      <formula>0</formula>
    </cfRule>
  </conditionalFormatting>
  <conditionalFormatting sqref="P521:P522">
    <cfRule type="cellIs" dxfId="6054" priority="27" operator="lessThan">
      <formula>0</formula>
    </cfRule>
  </conditionalFormatting>
  <conditionalFormatting sqref="B523:N523">
    <cfRule type="cellIs" dxfId="6053" priority="24" operator="lessThan">
      <formula>0</formula>
    </cfRule>
  </conditionalFormatting>
  <conditionalFormatting sqref="B522:O522">
    <cfRule type="cellIs" dxfId="6052" priority="21" operator="lessThan">
      <formula>0</formula>
    </cfRule>
  </conditionalFormatting>
  <conditionalFormatting sqref="B522:O522">
    <cfRule type="expression" dxfId="6051" priority="22">
      <formula>B522/#REF!&gt;1</formula>
    </cfRule>
    <cfRule type="expression" dxfId="6050" priority="23">
      <formula>B522/#REF!&lt;1</formula>
    </cfRule>
  </conditionalFormatting>
  <conditionalFormatting sqref="O523">
    <cfRule type="cellIs" dxfId="6049" priority="20" operator="lessThan">
      <formula>0</formula>
    </cfRule>
  </conditionalFormatting>
  <conditionalFormatting sqref="P525:P528">
    <cfRule type="cellIs" dxfId="6048" priority="14" operator="lessThan">
      <formula>0</formula>
    </cfRule>
  </conditionalFormatting>
  <conditionalFormatting sqref="P524:Q524">
    <cfRule type="cellIs" dxfId="6047" priority="19" operator="lessThan">
      <formula>0</formula>
    </cfRule>
  </conditionalFormatting>
  <conditionalFormatting sqref="Q525:Q528">
    <cfRule type="cellIs" dxfId="6046" priority="18" operator="lessThan">
      <formula>0</formula>
    </cfRule>
  </conditionalFormatting>
  <conditionalFormatting sqref="Q529">
    <cfRule type="cellIs" dxfId="6045" priority="17" operator="lessThan">
      <formula>0</formula>
    </cfRule>
  </conditionalFormatting>
  <conditionalFormatting sqref="Q529">
    <cfRule type="cellIs" dxfId="6044" priority="16" operator="lessThan">
      <formula>0</formula>
    </cfRule>
  </conditionalFormatting>
  <conditionalFormatting sqref="B524">
    <cfRule type="cellIs" dxfId="6043" priority="15" operator="lessThan">
      <formula>0</formula>
    </cfRule>
  </conditionalFormatting>
  <conditionalFormatting sqref="Q530">
    <cfRule type="cellIs" dxfId="6042" priority="13" operator="lessThan">
      <formula>0</formula>
    </cfRule>
  </conditionalFormatting>
  <conditionalFormatting sqref="Q531">
    <cfRule type="cellIs" dxfId="6041" priority="11" operator="lessThan">
      <formula>0</formula>
    </cfRule>
  </conditionalFormatting>
  <conditionalFormatting sqref="P531">
    <cfRule type="cellIs" dxfId="6040" priority="10" operator="lessThan">
      <formula>0</formula>
    </cfRule>
  </conditionalFormatting>
  <conditionalFormatting sqref="P529:P530">
    <cfRule type="cellIs" dxfId="6039" priority="12" operator="lessThan">
      <formula>0</formula>
    </cfRule>
  </conditionalFormatting>
  <conditionalFormatting sqref="B531:N531">
    <cfRule type="cellIs" dxfId="6038" priority="9" operator="lessThan">
      <formula>0</formula>
    </cfRule>
  </conditionalFormatting>
  <conditionalFormatting sqref="B530:O530">
    <cfRule type="cellIs" dxfId="6037" priority="6" operator="lessThan">
      <formula>0</formula>
    </cfRule>
  </conditionalFormatting>
  <conditionalFormatting sqref="B530:O530">
    <cfRule type="expression" dxfId="6036" priority="7">
      <formula>B530/#REF!&gt;1</formula>
    </cfRule>
    <cfRule type="expression" dxfId="6035" priority="8">
      <formula>B530/#REF!&lt;1</formula>
    </cfRule>
  </conditionalFormatting>
  <conditionalFormatting sqref="O531">
    <cfRule type="cellIs" dxfId="6034" priority="5" operator="lessThan">
      <formula>0</formula>
    </cfRule>
  </conditionalFormatting>
  <conditionalFormatting sqref="P471:Q471 B471">
    <cfRule type="cellIs" dxfId="6033" priority="4" operator="lessThan">
      <formula>0</formula>
    </cfRule>
  </conditionalFormatting>
  <conditionalFormatting sqref="Q472:Q476">
    <cfRule type="cellIs" dxfId="6032" priority="3" operator="lessThan">
      <formula>0</formula>
    </cfRule>
  </conditionalFormatting>
  <conditionalFormatting sqref="P472:P475">
    <cfRule type="cellIs" dxfId="6031" priority="2" operator="lessThan">
      <formula>0</formula>
    </cfRule>
  </conditionalFormatting>
  <conditionalFormatting sqref="P476">
    <cfRule type="cellIs" dxfId="6030"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FB1E-5494-48D1-A5F3-A76985F836AC}">
  <sheetPr>
    <tabColor rgb="FFFF0000"/>
    <outlinePr summaryBelow="0" summaryRight="0"/>
  </sheetPr>
  <dimension ref="A1:DN723"/>
  <sheetViews>
    <sheetView topLeftCell="F531"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2903</v>
      </c>
      <c r="C2" t="s">
        <v>2414</v>
      </c>
      <c r="D2" t="s">
        <v>2415</v>
      </c>
      <c r="E2" t="s">
        <v>2416</v>
      </c>
      <c r="F2" t="s">
        <v>2417</v>
      </c>
      <c r="G2" t="s">
        <v>2418</v>
      </c>
      <c r="H2" t="s">
        <v>2419</v>
      </c>
      <c r="I2" t="s">
        <v>2420</v>
      </c>
      <c r="J2" t="s">
        <v>2421</v>
      </c>
      <c r="K2" t="s">
        <v>2422</v>
      </c>
      <c r="L2" t="s">
        <v>2423</v>
      </c>
      <c r="M2" t="s">
        <v>2424</v>
      </c>
      <c r="N2" t="s">
        <v>2425</v>
      </c>
      <c r="O2" t="s">
        <v>2426</v>
      </c>
      <c r="P2" t="s">
        <v>2427</v>
      </c>
      <c r="Q2" t="s">
        <v>2428</v>
      </c>
      <c r="R2" t="s">
        <v>2429</v>
      </c>
      <c r="S2" t="s">
        <v>2430</v>
      </c>
      <c r="T2" t="s">
        <v>2431</v>
      </c>
      <c r="U2" t="s">
        <v>2432</v>
      </c>
      <c r="V2" t="s">
        <v>2433</v>
      </c>
      <c r="W2" t="s">
        <v>2434</v>
      </c>
      <c r="X2" t="s">
        <v>2435</v>
      </c>
      <c r="Y2" t="s">
        <v>2436</v>
      </c>
      <c r="Z2" t="s">
        <v>2437</v>
      </c>
      <c r="AA2" t="s">
        <v>2438</v>
      </c>
      <c r="AB2" t="s">
        <v>2439</v>
      </c>
      <c r="AC2" t="s">
        <v>2440</v>
      </c>
      <c r="AD2" t="s">
        <v>2441</v>
      </c>
      <c r="AE2" t="s">
        <v>2442</v>
      </c>
      <c r="AF2" t="s">
        <v>2443</v>
      </c>
      <c r="AG2" t="s">
        <v>2444</v>
      </c>
      <c r="AH2" t="s">
        <v>2445</v>
      </c>
      <c r="AI2" t="s">
        <v>2446</v>
      </c>
      <c r="AJ2" t="s">
        <v>2447</v>
      </c>
      <c r="AK2" t="s">
        <v>2448</v>
      </c>
      <c r="AL2" t="s">
        <v>2449</v>
      </c>
      <c r="AM2" t="s">
        <v>2450</v>
      </c>
      <c r="AN2" t="s">
        <v>2451</v>
      </c>
      <c r="AO2" t="s">
        <v>2452</v>
      </c>
      <c r="AP2" t="s">
        <v>2453</v>
      </c>
      <c r="AQ2" t="s">
        <v>2454</v>
      </c>
      <c r="AR2" t="s">
        <v>2455</v>
      </c>
      <c r="AS2" t="s">
        <v>2456</v>
      </c>
      <c r="AT2" t="s">
        <v>2457</v>
      </c>
      <c r="AU2" t="s">
        <v>2458</v>
      </c>
      <c r="AV2" t="s">
        <v>2459</v>
      </c>
      <c r="AW2" t="s">
        <v>2460</v>
      </c>
      <c r="AX2" t="s">
        <v>2461</v>
      </c>
      <c r="AY2" t="s">
        <v>2462</v>
      </c>
      <c r="AZ2" t="s">
        <v>2463</v>
      </c>
      <c r="BA2" t="s">
        <v>2464</v>
      </c>
      <c r="BB2" t="s">
        <v>2465</v>
      </c>
      <c r="BC2" t="s">
        <v>2466</v>
      </c>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789</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2469</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2497</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2470</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2711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2497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791</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2471</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2712</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2713</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2714</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2715</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2716</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2717</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2718</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2473</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2474</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792</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2476</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2469</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2477</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2485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2487</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793</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2488</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794</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2719</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2489</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2490</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2491</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2492</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2493</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795</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796</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2494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2495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798</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2469</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2497</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2720</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799</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2469</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800</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2498</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2500</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2504</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2505</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2506</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801</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2507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2721</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2469</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2722</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802</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2498</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2508</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2509</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2723</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2512</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2513</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2514</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803</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804</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2515</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2516</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2517</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2518</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2519</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2520</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2521</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2523</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2524</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2525</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805</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2526</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2527</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2529</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2530</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2531</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2532</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806</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2533</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2534</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2535</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2654</v>
      </c>
      <c r="B95" t="s">
        <v>2904</v>
      </c>
      <c r="C95" t="s">
        <v>2655</v>
      </c>
      <c r="D95" t="s">
        <v>2656</v>
      </c>
      <c r="E95" t="s">
        <v>2657</v>
      </c>
      <c r="F95" t="s">
        <v>2658</v>
      </c>
      <c r="G95" t="s">
        <v>2659</v>
      </c>
      <c r="H95" t="s">
        <v>2660</v>
      </c>
      <c r="I95" t="s">
        <v>2661</v>
      </c>
      <c r="J95" t="s">
        <v>2662</v>
      </c>
      <c r="K95" t="s">
        <v>2663</v>
      </c>
      <c r="L95" t="s">
        <v>2664</v>
      </c>
      <c r="M95" t="s">
        <v>2665</v>
      </c>
      <c r="N95" t="s">
        <v>2666</v>
      </c>
      <c r="O95" t="s">
        <v>2667</v>
      </c>
      <c r="P95" t="s">
        <v>2668</v>
      </c>
      <c r="Q95" t="s">
        <v>2669</v>
      </c>
      <c r="R95" t="s">
        <v>2670</v>
      </c>
      <c r="S95" t="s">
        <v>2671</v>
      </c>
      <c r="T95" t="s">
        <v>2672</v>
      </c>
      <c r="U95" t="s">
        <v>2673</v>
      </c>
      <c r="V95" t="s">
        <v>2674</v>
      </c>
      <c r="W95" t="s">
        <v>2675</v>
      </c>
      <c r="X95" t="s">
        <v>2676</v>
      </c>
      <c r="Y95" t="s">
        <v>2677</v>
      </c>
      <c r="Z95" t="s">
        <v>2678</v>
      </c>
      <c r="AA95" t="s">
        <v>2679</v>
      </c>
      <c r="AB95" t="s">
        <v>2680</v>
      </c>
      <c r="AC95" t="s">
        <v>2681</v>
      </c>
      <c r="AD95" t="s">
        <v>2682</v>
      </c>
      <c r="AE95" t="s">
        <v>2683</v>
      </c>
      <c r="AF95" t="s">
        <v>2684</v>
      </c>
      <c r="AG95" t="s">
        <v>2685</v>
      </c>
      <c r="AH95" t="s">
        <v>2686</v>
      </c>
      <c r="AI95" t="s">
        <v>2687</v>
      </c>
      <c r="AJ95" t="s">
        <v>2688</v>
      </c>
      <c r="AK95" t="s">
        <v>2689</v>
      </c>
      <c r="AL95" t="s">
        <v>2690</v>
      </c>
      <c r="AM95" t="s">
        <v>2691</v>
      </c>
      <c r="AN95" t="s">
        <v>2692</v>
      </c>
      <c r="AO95" t="s">
        <v>2693</v>
      </c>
      <c r="AP95" t="s">
        <v>2694</v>
      </c>
      <c r="AQ95" t="s">
        <v>2695</v>
      </c>
      <c r="AR95" t="s">
        <v>2696</v>
      </c>
      <c r="AS95" t="s">
        <v>2697</v>
      </c>
      <c r="AT95" t="s">
        <v>2698</v>
      </c>
      <c r="AU95" t="s">
        <v>2699</v>
      </c>
      <c r="AV95" t="s">
        <v>2700</v>
      </c>
      <c r="AW95" t="s">
        <v>2701</v>
      </c>
      <c r="AX95" t="s">
        <v>2702</v>
      </c>
      <c r="AY95" t="s">
        <v>2703</v>
      </c>
      <c r="AZ95" t="s">
        <v>2704</v>
      </c>
      <c r="BA95" t="s">
        <v>2705</v>
      </c>
      <c r="BB95" t="s">
        <v>2706</v>
      </c>
      <c r="BC95" t="s">
        <v>2707</v>
      </c>
      <c r="BD95"/>
      <c r="BE95"/>
      <c r="BF95"/>
      <c r="BG95"/>
      <c r="BH95"/>
      <c r="BI95"/>
      <c r="BJ95"/>
      <c r="BK95"/>
      <c r="BL95"/>
      <c r="BM95"/>
      <c r="BN95"/>
      <c r="BO95"/>
      <c r="BP95"/>
      <c r="BQ95"/>
      <c r="BR95"/>
      <c r="BS95"/>
      <c r="BT95"/>
    </row>
    <row r="96" spans="1:72" x14ac:dyDescent="0.3">
      <c r="A96" t="s">
        <v>2708</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2709</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2710</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2903</v>
      </c>
      <c r="C128" t="s">
        <v>2414</v>
      </c>
      <c r="D128" t="s">
        <v>2536</v>
      </c>
      <c r="E128" t="s">
        <v>2416</v>
      </c>
      <c r="F128" t="s">
        <v>2417</v>
      </c>
      <c r="G128" t="s">
        <v>2418</v>
      </c>
      <c r="H128" t="s">
        <v>2537</v>
      </c>
      <c r="I128" t="s">
        <v>2420</v>
      </c>
      <c r="J128" t="s">
        <v>2421</v>
      </c>
      <c r="K128" t="s">
        <v>2422</v>
      </c>
      <c r="L128" t="s">
        <v>2538</v>
      </c>
      <c r="M128" t="s">
        <v>2424</v>
      </c>
      <c r="N128" t="s">
        <v>2425</v>
      </c>
      <c r="O128" t="s">
        <v>2426</v>
      </c>
      <c r="P128" t="s">
        <v>2539</v>
      </c>
      <c r="Q128" t="s">
        <v>2428</v>
      </c>
      <c r="R128" t="s">
        <v>2429</v>
      </c>
      <c r="S128" t="s">
        <v>2430</v>
      </c>
      <c r="T128" t="s">
        <v>2540</v>
      </c>
      <c r="U128" t="s">
        <v>2432</v>
      </c>
      <c r="V128" t="s">
        <v>2433</v>
      </c>
      <c r="W128" t="s">
        <v>2434</v>
      </c>
      <c r="X128" t="s">
        <v>2541</v>
      </c>
      <c r="Y128" t="s">
        <v>2436</v>
      </c>
      <c r="Z128" t="s">
        <v>2437</v>
      </c>
      <c r="AA128" t="s">
        <v>2438</v>
      </c>
      <c r="AB128" t="s">
        <v>2542</v>
      </c>
      <c r="AC128" t="s">
        <v>2440</v>
      </c>
      <c r="AD128" t="s">
        <v>2441</v>
      </c>
      <c r="AE128" t="s">
        <v>2442</v>
      </c>
      <c r="AF128" t="s">
        <v>2543</v>
      </c>
      <c r="AG128" t="s">
        <v>2444</v>
      </c>
      <c r="AH128" t="s">
        <v>2445</v>
      </c>
      <c r="AI128" t="s">
        <v>2446</v>
      </c>
      <c r="AJ128" t="s">
        <v>2544</v>
      </c>
      <c r="AK128" t="s">
        <v>2448</v>
      </c>
      <c r="AL128" t="s">
        <v>2449</v>
      </c>
      <c r="AM128" t="s">
        <v>2450</v>
      </c>
      <c r="AN128" t="s">
        <v>2545</v>
      </c>
      <c r="AO128" t="s">
        <v>2452</v>
      </c>
      <c r="AP128" t="s">
        <v>2453</v>
      </c>
      <c r="AQ128" t="s">
        <v>2454</v>
      </c>
      <c r="AR128" t="s">
        <v>2546</v>
      </c>
      <c r="AS128" t="s">
        <v>2456</v>
      </c>
      <c r="AT128" t="s">
        <v>2457</v>
      </c>
      <c r="AU128" t="s">
        <v>2458</v>
      </c>
      <c r="AV128" t="s">
        <v>2547</v>
      </c>
      <c r="AW128" t="s">
        <v>2460</v>
      </c>
      <c r="AX128" t="s">
        <v>2461</v>
      </c>
      <c r="AY128" t="s">
        <v>2462</v>
      </c>
      <c r="AZ128" t="s">
        <v>2548</v>
      </c>
      <c r="BA128" t="s">
        <v>2464</v>
      </c>
      <c r="BB128" t="s">
        <v>2465</v>
      </c>
      <c r="BC128" t="s">
        <v>2466</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2724</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2725</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787</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872</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2726</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874</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875</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876</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2727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2554</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2728</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2557</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880</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881</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2558</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2559</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2561</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2564</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2566</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2569</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2570</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2571</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2944</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2945</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2946</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2947</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2577</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2578</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2654</v>
      </c>
      <c r="B173" t="s">
        <v>2904</v>
      </c>
      <c r="C173" t="s">
        <v>2655</v>
      </c>
      <c r="D173" t="s">
        <v>2656</v>
      </c>
      <c r="E173" t="s">
        <v>2657</v>
      </c>
      <c r="F173" t="s">
        <v>2658</v>
      </c>
      <c r="G173" t="s">
        <v>2659</v>
      </c>
      <c r="H173" t="s">
        <v>2660</v>
      </c>
      <c r="I173" t="s">
        <v>2661</v>
      </c>
      <c r="J173" t="s">
        <v>2662</v>
      </c>
      <c r="K173" t="s">
        <v>2663</v>
      </c>
      <c r="L173" t="s">
        <v>2664</v>
      </c>
      <c r="M173" t="s">
        <v>2665</v>
      </c>
      <c r="N173" t="s">
        <v>2666</v>
      </c>
      <c r="O173" t="s">
        <v>2667</v>
      </c>
      <c r="P173" t="s">
        <v>2668</v>
      </c>
      <c r="Q173" t="s">
        <v>2669</v>
      </c>
      <c r="R173" t="s">
        <v>2670</v>
      </c>
      <c r="S173" t="s">
        <v>2671</v>
      </c>
      <c r="T173" t="s">
        <v>2672</v>
      </c>
      <c r="U173" t="s">
        <v>2673</v>
      </c>
      <c r="V173" t="s">
        <v>2674</v>
      </c>
      <c r="W173" t="s">
        <v>2675</v>
      </c>
      <c r="X173" t="s">
        <v>2676</v>
      </c>
      <c r="Y173" t="s">
        <v>2677</v>
      </c>
      <c r="Z173" t="s">
        <v>2678</v>
      </c>
      <c r="AA173" t="s">
        <v>2679</v>
      </c>
      <c r="AB173" t="s">
        <v>2680</v>
      </c>
      <c r="AC173" t="s">
        <v>2681</v>
      </c>
      <c r="AD173" t="s">
        <v>2682</v>
      </c>
      <c r="AE173" t="s">
        <v>2683</v>
      </c>
      <c r="AF173" t="s">
        <v>2684</v>
      </c>
      <c r="AG173" t="s">
        <v>2685</v>
      </c>
      <c r="AH173" t="s">
        <v>2686</v>
      </c>
      <c r="AI173" t="s">
        <v>2687</v>
      </c>
      <c r="AJ173" t="s">
        <v>2688</v>
      </c>
      <c r="AK173" t="s">
        <v>2689</v>
      </c>
      <c r="AL173" t="s">
        <v>2690</v>
      </c>
      <c r="AM173" t="s">
        <v>2691</v>
      </c>
      <c r="AN173" t="s">
        <v>2692</v>
      </c>
      <c r="AO173" t="s">
        <v>2693</v>
      </c>
      <c r="AP173" t="s">
        <v>2694</v>
      </c>
      <c r="AQ173" t="s">
        <v>2695</v>
      </c>
      <c r="AR173" t="s">
        <v>2696</v>
      </c>
      <c r="AS173" t="s">
        <v>2697</v>
      </c>
      <c r="AT173" t="s">
        <v>2698</v>
      </c>
      <c r="AU173" t="s">
        <v>2699</v>
      </c>
      <c r="AV173" t="s">
        <v>2700</v>
      </c>
      <c r="AW173" t="s">
        <v>2701</v>
      </c>
      <c r="AX173" t="s">
        <v>2702</v>
      </c>
      <c r="AY173" t="s">
        <v>2703</v>
      </c>
      <c r="AZ173" t="s">
        <v>2704</v>
      </c>
      <c r="BA173" t="s">
        <v>2705</v>
      </c>
      <c r="BB173" t="s">
        <v>2706</v>
      </c>
      <c r="BC173" t="s">
        <v>2707</v>
      </c>
      <c r="BD173"/>
      <c r="BE173"/>
      <c r="BF173"/>
      <c r="BG173"/>
      <c r="BH173"/>
      <c r="BI173"/>
      <c r="BJ173"/>
      <c r="BK173"/>
      <c r="BL173"/>
      <c r="BM173"/>
      <c r="BN173"/>
      <c r="BO173"/>
      <c r="BP173"/>
      <c r="BQ173"/>
      <c r="BR173"/>
      <c r="BS173"/>
      <c r="BT173"/>
    </row>
    <row r="174" spans="1:72" x14ac:dyDescent="0.3">
      <c r="A174" t="s">
        <v>2708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2709</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2710</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2903</v>
      </c>
      <c r="C219" t="s">
        <v>2414</v>
      </c>
      <c r="D219" t="s">
        <v>2415</v>
      </c>
      <c r="E219" t="s">
        <v>2416</v>
      </c>
      <c r="F219" t="s">
        <v>2417</v>
      </c>
      <c r="G219" t="s">
        <v>2418</v>
      </c>
      <c r="H219" t="s">
        <v>2419</v>
      </c>
      <c r="I219" t="s">
        <v>2420</v>
      </c>
      <c r="J219" t="s">
        <v>2421</v>
      </c>
      <c r="K219" t="s">
        <v>2422</v>
      </c>
      <c r="L219" t="s">
        <v>2423</v>
      </c>
      <c r="M219" t="s">
        <v>2424</v>
      </c>
      <c r="N219" t="s">
        <v>2425</v>
      </c>
      <c r="O219" t="s">
        <v>2426</v>
      </c>
      <c r="P219" t="s">
        <v>2427</v>
      </c>
      <c r="Q219" t="s">
        <v>2428</v>
      </c>
      <c r="R219" t="s">
        <v>2429</v>
      </c>
      <c r="S219" t="s">
        <v>2430</v>
      </c>
      <c r="T219" t="s">
        <v>2431</v>
      </c>
      <c r="U219" t="s">
        <v>2432</v>
      </c>
      <c r="V219" t="s">
        <v>2433</v>
      </c>
      <c r="W219" t="s">
        <v>2434</v>
      </c>
      <c r="X219" t="s">
        <v>2435</v>
      </c>
      <c r="Y219" t="s">
        <v>2436</v>
      </c>
      <c r="Z219" t="s">
        <v>2437</v>
      </c>
      <c r="AA219" t="s">
        <v>2438</v>
      </c>
      <c r="AB219" t="s">
        <v>2439</v>
      </c>
      <c r="AC219" t="s">
        <v>2440</v>
      </c>
      <c r="AD219" t="s">
        <v>2441</v>
      </c>
      <c r="AE219" t="s">
        <v>2442</v>
      </c>
      <c r="AF219" t="s">
        <v>2443</v>
      </c>
      <c r="AG219" t="s">
        <v>2444</v>
      </c>
      <c r="AH219" t="s">
        <v>2445</v>
      </c>
      <c r="AI219" t="s">
        <v>2446</v>
      </c>
      <c r="AJ219" t="s">
        <v>2447</v>
      </c>
      <c r="AK219" t="s">
        <v>2448</v>
      </c>
      <c r="AL219" t="s">
        <v>2449</v>
      </c>
      <c r="AM219" t="s">
        <v>2450</v>
      </c>
      <c r="AN219" t="s">
        <v>2451</v>
      </c>
      <c r="AO219" t="s">
        <v>2452</v>
      </c>
      <c r="AP219" t="s">
        <v>2453</v>
      </c>
      <c r="AQ219" t="s">
        <v>2454</v>
      </c>
      <c r="AR219" t="s">
        <v>2455</v>
      </c>
      <c r="AS219" t="s">
        <v>2456</v>
      </c>
      <c r="AT219" t="s">
        <v>2457</v>
      </c>
      <c r="AU219" t="s">
        <v>2458</v>
      </c>
      <c r="AV219" t="s">
        <v>2459</v>
      </c>
      <c r="AW219" t="s">
        <v>2460</v>
      </c>
      <c r="AX219" t="s">
        <v>2461</v>
      </c>
      <c r="AY219" t="s">
        <v>2462</v>
      </c>
      <c r="AZ219" t="s">
        <v>2463</v>
      </c>
      <c r="BA219" t="s">
        <v>2464</v>
      </c>
      <c r="BB219" t="s">
        <v>2465</v>
      </c>
      <c r="BC219" t="s">
        <v>2466</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2729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883</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2581</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2582</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884</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2583</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2585</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2588</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2589</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2590</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2591</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2592</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2730</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2593</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2595</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2596</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871</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880</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881</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2597</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2598</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2599</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2600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2601</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2602</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2603</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2604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2605</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2731</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2606</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2607</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2608</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2623</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2647</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2609</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885</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2612</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2616</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2617</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2618</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2619</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2620</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886</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2618</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2619</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2621</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2624</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887</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2625</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2626</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2627</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2628</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2629</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2632</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2633</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2635</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2636</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2637</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2948</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2639</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2640</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2732</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2642</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2646</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2648</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888</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889</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2650</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2652</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2653</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2654</v>
      </c>
      <c r="B294" t="s">
        <v>2904</v>
      </c>
      <c r="C294" t="s">
        <v>2655</v>
      </c>
      <c r="D294" t="s">
        <v>2656</v>
      </c>
      <c r="E294" t="s">
        <v>2657</v>
      </c>
      <c r="F294" t="s">
        <v>2658</v>
      </c>
      <c r="G294" t="s">
        <v>2659</v>
      </c>
      <c r="H294" t="s">
        <v>2660</v>
      </c>
      <c r="I294" t="s">
        <v>2661</v>
      </c>
      <c r="J294" t="s">
        <v>2662</v>
      </c>
      <c r="K294" t="s">
        <v>2663</v>
      </c>
      <c r="L294" t="s">
        <v>2664</v>
      </c>
      <c r="M294" t="s">
        <v>2665</v>
      </c>
      <c r="N294" t="s">
        <v>2666</v>
      </c>
      <c r="O294" t="s">
        <v>2667</v>
      </c>
      <c r="P294" t="s">
        <v>2668</v>
      </c>
      <c r="Q294" t="s">
        <v>2669</v>
      </c>
      <c r="R294" t="s">
        <v>2670</v>
      </c>
      <c r="S294" t="s">
        <v>2671</v>
      </c>
      <c r="T294" t="s">
        <v>2672</v>
      </c>
      <c r="U294" t="s">
        <v>2673</v>
      </c>
      <c r="V294" t="s">
        <v>2674</v>
      </c>
      <c r="W294" t="s">
        <v>2675</v>
      </c>
      <c r="X294" t="s">
        <v>2676</v>
      </c>
      <c r="Y294" t="s">
        <v>2677</v>
      </c>
      <c r="Z294" t="s">
        <v>2678</v>
      </c>
      <c r="AA294" t="s">
        <v>2679</v>
      </c>
      <c r="AB294" t="s">
        <v>2680</v>
      </c>
      <c r="AC294" t="s">
        <v>2681</v>
      </c>
      <c r="AD294" t="s">
        <v>2682</v>
      </c>
      <c r="AE294" t="s">
        <v>2683</v>
      </c>
      <c r="AF294" t="s">
        <v>2684</v>
      </c>
      <c r="AG294" t="s">
        <v>2685</v>
      </c>
      <c r="AH294" t="s">
        <v>2686</v>
      </c>
      <c r="AI294" t="s">
        <v>2687</v>
      </c>
      <c r="AJ294" t="s">
        <v>2688</v>
      </c>
      <c r="AK294" t="s">
        <v>2689</v>
      </c>
      <c r="AL294" t="s">
        <v>2690</v>
      </c>
      <c r="AM294" t="s">
        <v>2691</v>
      </c>
      <c r="AN294" t="s">
        <v>2692</v>
      </c>
      <c r="AO294" t="s">
        <v>2693</v>
      </c>
      <c r="AP294" t="s">
        <v>2694</v>
      </c>
      <c r="AQ294" t="s">
        <v>2695</v>
      </c>
      <c r="AR294" t="s">
        <v>2696</v>
      </c>
      <c r="AS294" t="s">
        <v>2697</v>
      </c>
      <c r="AT294" t="s">
        <v>2698</v>
      </c>
      <c r="AU294" t="s">
        <v>2699</v>
      </c>
      <c r="AV294" t="s">
        <v>2700</v>
      </c>
      <c r="AW294" t="s">
        <v>2701</v>
      </c>
      <c r="AX294" t="s">
        <v>2702</v>
      </c>
      <c r="AY294" t="s">
        <v>2703</v>
      </c>
      <c r="AZ294" t="s">
        <v>2704</v>
      </c>
      <c r="BA294" t="s">
        <v>2705</v>
      </c>
      <c r="BB294" t="s">
        <v>2706</v>
      </c>
      <c r="BC294" t="s">
        <v>2707</v>
      </c>
    </row>
    <row r="295" spans="1:55" x14ac:dyDescent="0.3">
      <c r="A295" t="s">
        <v>2708</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2709</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2710</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f t="shared" si="13"/>
        <v>1591249</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2.2689673922552084E-2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f t="shared" si="15"/>
        <v>13883785</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0.1979693652349945</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f t="shared" si="17"/>
        <v>24200254</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0.34507224959948868</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f t="shared" si="19"/>
        <v>30205080</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0.43069526893943028</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f t="shared" si="21"/>
        <v>2115253</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3.016146488305731E-2</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f t="shared" si="23"/>
        <v>45930723</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0.65492775040051132</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f t="shared" si="25"/>
        <v>70130977</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f t="shared" si="26"/>
        <v>26546483</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0.3785272091674981</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f t="shared" si="28"/>
        <v>32939231</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0.46968162157501386</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27979981</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f t="shared" si="30"/>
        <v>2634327</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3.7562958804922969E-2</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f t="shared" si="32"/>
        <v>5001572</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7.1317586235822725E-2</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27979981</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f t="shared" si="34"/>
        <v>7635899</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0.34128161433165755</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f t="shared" si="36"/>
        <v>14334975</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0.20440289887876509</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f t="shared" si="38"/>
        <v>47274206</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0.67408452045377898</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f t="shared" si="40"/>
        <v>16652181</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0.23744401849699029</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f t="shared" si="42"/>
        <v>22374188</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0.3190343120415961</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f t="shared" si="44"/>
        <v>54722719</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1.5167122520524767E-2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f t="shared" si="47"/>
        <v>232690</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903598</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f t="shared" si="53"/>
        <v>0</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f t="shared" si="55"/>
        <v>54955409</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f t="shared" si="57"/>
        <v>48644306</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0.88586976324609557</v>
      </c>
      <c r="P504" s="6"/>
      <c r="Q504" s="11" t="s">
        <v>2409</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2.0521286099296265E-2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f t="shared" si="61"/>
        <v>6078413</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25245838</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0.11413023675390439</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-2.4555796981798994E-2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f t="shared" si="64"/>
        <v>3283858</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5.8266587683219705E-2</v>
      </c>
      <c r="P521" s="6"/>
      <c r="Q521" s="11" t="s">
        <v>2409</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2.0231058683957137E-2</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f t="shared" si="68"/>
        <v>1276626</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2.2802242590810741E-2</v>
      </c>
      <c r="P529" s="6"/>
      <c r="Q529" s="11" t="s">
        <v>2409</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6.8378833230011704E-3</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f t="shared" si="72"/>
        <v>4560484</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8.1068830274030446E-2</v>
      </c>
      <c r="P537" s="6"/>
      <c r="Q537" s="11" t="s">
        <v>2409</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1.6428076287097637E-2</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f t="shared" si="79"/>
        <v>1750619</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8143594</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3.6665413358987195E-2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-9.0761911922331406E-2</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f t="shared" si="83"/>
        <v>2647629</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11708986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5.2718101087135982E-2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-6.5794564597825511E-2</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f t="shared" si="87"/>
        <v>142463</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2.4470791170020426E-3</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f t="shared" si="90"/>
        <v>1608156</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7600084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3.421833424198515E-2</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f t="shared" si="93"/>
        <v>331067</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0.2084934850720071</v>
      </c>
      <c r="P582" s="6"/>
      <c r="Q582" s="11" t="s">
        <v>31</v>
      </c>
    </row>
    <row r="583" spans="1:17" x14ac:dyDescent="0.3">
      <c r="B583" s="200" t="s">
        <v>2944</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f t="shared" si="96"/>
        <v>1287117</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2.7202023397788107E-2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-7.9380134122353563E-2</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f t="shared" si="100"/>
        <v>1782696</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1.6052687728148784E-2</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f t="shared" si="102"/>
        <v>1749657</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5"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ref="B606:N608" si="105">IFERROR(B600+B612,"")</f>
        <v>-103915</v>
      </c>
      <c r="C606" s="7">
        <f t="shared" si="105"/>
        <v>792489</v>
      </c>
      <c r="D606" s="7">
        <f t="shared" si="105"/>
        <v>353209</v>
      </c>
      <c r="E606" s="7">
        <f t="shared" si="105"/>
        <v>-746908</v>
      </c>
      <c r="F606" s="7">
        <f t="shared" si="105"/>
        <v>-481861</v>
      </c>
      <c r="G606" s="7">
        <f t="shared" si="105"/>
        <v>-1766581</v>
      </c>
      <c r="H606" s="7">
        <f t="shared" si="105"/>
        <v>-1821993</v>
      </c>
      <c r="I606" s="7">
        <f t="shared" si="105"/>
        <v>-1499282</v>
      </c>
      <c r="J606" s="7">
        <f t="shared" si="105"/>
        <v>-758689</v>
      </c>
      <c r="K606" s="7">
        <f t="shared" si="105"/>
        <v>562495</v>
      </c>
      <c r="L606" s="7">
        <f t="shared" si="105"/>
        <v>-1237634</v>
      </c>
      <c r="M606" s="7">
        <f t="shared" si="105"/>
        <v>1100512</v>
      </c>
      <c r="N606" s="8">
        <f t="shared" si="105"/>
        <v>2535769</v>
      </c>
      <c r="O606" s="8">
        <f>IFERROR(O600+O612,"")</f>
        <v>683180</v>
      </c>
      <c r="P606" s="6"/>
      <c r="Q606" s="9" t="s">
        <v>13</v>
      </c>
    </row>
    <row r="607" spans="2:17" x14ac:dyDescent="0.3">
      <c r="B607" s="7">
        <f t="shared" si="105"/>
        <v>282362</v>
      </c>
      <c r="C607" s="7">
        <f t="shared" si="105"/>
        <v>1762697</v>
      </c>
      <c r="D607" s="7">
        <f t="shared" si="105"/>
        <v>802500</v>
      </c>
      <c r="E607" s="7">
        <f t="shared" si="105"/>
        <v>-1294886</v>
      </c>
      <c r="F607" s="7">
        <f t="shared" si="105"/>
        <v>-1764951</v>
      </c>
      <c r="G607" s="7">
        <f t="shared" si="105"/>
        <v>-173263</v>
      </c>
      <c r="H607" s="7">
        <f t="shared" si="105"/>
        <v>-1103896</v>
      </c>
      <c r="I607" s="7">
        <f t="shared" si="105"/>
        <v>-734919</v>
      </c>
      <c r="J607" s="7">
        <f t="shared" si="105"/>
        <v>747085</v>
      </c>
      <c r="K607" s="7">
        <f t="shared" si="105"/>
        <v>3928308</v>
      </c>
      <c r="L607" s="7">
        <f t="shared" si="105"/>
        <v>-453974</v>
      </c>
      <c r="M607" s="7">
        <f t="shared" si="105"/>
        <v>2765471</v>
      </c>
      <c r="N607" s="8">
        <f t="shared" si="105"/>
        <v>6196729</v>
      </c>
      <c r="O607" s="8" t="str">
        <f>IFERROR(O601+O613,"")</f>
        <v/>
      </c>
      <c r="P607" s="6"/>
      <c r="Q607" s="9" t="s">
        <v>14</v>
      </c>
    </row>
    <row r="608" spans="2:17" x14ac:dyDescent="0.3">
      <c r="B608" s="7">
        <f t="shared" si="105"/>
        <v>677357</v>
      </c>
      <c r="C608" s="18">
        <f t="shared" si="105"/>
        <v>2811816.18</v>
      </c>
      <c r="D608" s="18">
        <f t="shared" si="105"/>
        <v>3360294.7600000007</v>
      </c>
      <c r="E608" s="18">
        <f t="shared" si="105"/>
        <v>2353770.9599999995</v>
      </c>
      <c r="F608" s="18">
        <f t="shared" si="105"/>
        <v>2320757.0299999998</v>
      </c>
      <c r="G608" s="18">
        <f t="shared" si="105"/>
        <v>2294712.4400000004</v>
      </c>
      <c r="H608" s="18">
        <f t="shared" si="105"/>
        <v>1354228.7399999993</v>
      </c>
      <c r="I608" s="18">
        <f t="shared" si="105"/>
        <v>916035.06000000052</v>
      </c>
      <c r="J608" s="18">
        <f t="shared" si="105"/>
        <v>3787575.99</v>
      </c>
      <c r="K608" s="18">
        <f t="shared" si="105"/>
        <v>8406181.0300000012</v>
      </c>
      <c r="L608" s="18">
        <f t="shared" si="105"/>
        <v>3361025.8499999996</v>
      </c>
      <c r="M608" s="18">
        <f t="shared" si="105"/>
        <v>7279511.6899999995</v>
      </c>
      <c r="N608" s="18">
        <f t="shared" si="105"/>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6">IFERROR(VLOOKUP($B$610,$221:$343,MATCH($Q611&amp;"/"&amp;B$348,$219:$219,0),FALSE),"")</f>
        <v>-375924</v>
      </c>
      <c r="C611" s="7">
        <f t="shared" si="106"/>
        <v>-120715</v>
      </c>
      <c r="D611" s="7">
        <f t="shared" si="106"/>
        <v>-545881</v>
      </c>
      <c r="E611" s="7">
        <f t="shared" si="106"/>
        <v>-784622</v>
      </c>
      <c r="F611" s="7">
        <f t="shared" si="106"/>
        <v>-471092</v>
      </c>
      <c r="G611" s="7">
        <f t="shared" si="106"/>
        <v>-767556</v>
      </c>
      <c r="H611" s="7">
        <f t="shared" si="106"/>
        <v>-1451292</v>
      </c>
      <c r="I611" s="7">
        <f t="shared" si="106"/>
        <v>-1955526</v>
      </c>
      <c r="J611" s="7">
        <f t="shared" si="106"/>
        <v>-1150677</v>
      </c>
      <c r="K611" s="7">
        <f t="shared" si="106"/>
        <v>-558763</v>
      </c>
      <c r="L611" s="7">
        <f t="shared" si="106"/>
        <v>-402427</v>
      </c>
      <c r="M611" s="7">
        <f t="shared" si="106"/>
        <v>-736943</v>
      </c>
      <c r="N611" s="8">
        <f t="shared" si="106"/>
        <v>-646202</v>
      </c>
      <c r="O611" s="8">
        <f t="shared" si="106"/>
        <v>-469227</v>
      </c>
      <c r="P611" s="6"/>
      <c r="Q611" s="9" t="s">
        <v>12</v>
      </c>
    </row>
    <row r="612" spans="2:17" x14ac:dyDescent="0.3">
      <c r="B612" s="7">
        <f t="shared" si="106"/>
        <v>-582286</v>
      </c>
      <c r="C612" s="7">
        <f t="shared" si="106"/>
        <v>-684960</v>
      </c>
      <c r="D612" s="7">
        <f t="shared" si="106"/>
        <v>-954685</v>
      </c>
      <c r="E612" s="7">
        <f t="shared" si="106"/>
        <v>-1328980</v>
      </c>
      <c r="F612" s="7">
        <f t="shared" si="106"/>
        <v>-1245009</v>
      </c>
      <c r="G612" s="7">
        <f t="shared" si="106"/>
        <v>-1562130</v>
      </c>
      <c r="H612" s="7">
        <f t="shared" si="106"/>
        <v>-2642246</v>
      </c>
      <c r="I612" s="7">
        <f t="shared" si="106"/>
        <v>-3110779</v>
      </c>
      <c r="J612" s="7">
        <f t="shared" si="106"/>
        <v>-2774854</v>
      </c>
      <c r="K612" s="7">
        <f t="shared" si="106"/>
        <v>-1520377</v>
      </c>
      <c r="L612" s="7">
        <f t="shared" si="106"/>
        <v>-863625</v>
      </c>
      <c r="M612" s="7">
        <f t="shared" si="106"/>
        <v>-1298887</v>
      </c>
      <c r="N612" s="8">
        <f t="shared" si="106"/>
        <v>-1252294</v>
      </c>
      <c r="O612" s="8">
        <f t="shared" si="106"/>
        <v>-1066477</v>
      </c>
      <c r="P612" s="6"/>
      <c r="Q612" s="9" t="s">
        <v>13</v>
      </c>
    </row>
    <row r="613" spans="2:17" x14ac:dyDescent="0.3">
      <c r="B613" s="7">
        <f t="shared" si="106"/>
        <v>-701702</v>
      </c>
      <c r="C613" s="7">
        <f t="shared" si="106"/>
        <v>-979791</v>
      </c>
      <c r="D613" s="7">
        <f t="shared" si="106"/>
        <v>-1293537</v>
      </c>
      <c r="E613" s="7">
        <f t="shared" si="106"/>
        <v>-2654486</v>
      </c>
      <c r="F613" s="7">
        <f t="shared" si="106"/>
        <v>-1951151</v>
      </c>
      <c r="G613" s="7">
        <f t="shared" si="106"/>
        <v>-2264219</v>
      </c>
      <c r="H613" s="7">
        <f t="shared" si="106"/>
        <v>-3963626</v>
      </c>
      <c r="I613" s="7">
        <f t="shared" si="106"/>
        <v>-4364200</v>
      </c>
      <c r="J613" s="7">
        <f t="shared" si="106"/>
        <v>-4000110</v>
      </c>
      <c r="K613" s="7">
        <f t="shared" si="106"/>
        <v>-2563993</v>
      </c>
      <c r="L613" s="7">
        <f t="shared" si="106"/>
        <v>-1538431</v>
      </c>
      <c r="M613" s="7">
        <f t="shared" si="106"/>
        <v>-2076762</v>
      </c>
      <c r="N613" s="8">
        <f t="shared" si="106"/>
        <v>-1702062</v>
      </c>
      <c r="O613" s="8" t="str">
        <f t="shared" si="106"/>
        <v/>
      </c>
      <c r="P613" s="6"/>
      <c r="Q613" s="9" t="s">
        <v>14</v>
      </c>
    </row>
    <row r="614" spans="2:17" x14ac:dyDescent="0.3">
      <c r="B614" s="7">
        <f t="shared" si="106"/>
        <v>-1138960</v>
      </c>
      <c r="C614" s="7">
        <f t="shared" si="106"/>
        <v>-1539886.15</v>
      </c>
      <c r="D614" s="7">
        <f t="shared" si="106"/>
        <v>-1490429.97</v>
      </c>
      <c r="E614" s="7">
        <f t="shared" si="106"/>
        <v>-3242784.35</v>
      </c>
      <c r="F614" s="7">
        <f t="shared" si="106"/>
        <v>-2845549.27</v>
      </c>
      <c r="G614" s="7">
        <f t="shared" si="106"/>
        <v>-3011539.17</v>
      </c>
      <c r="H614" s="7">
        <f t="shared" si="106"/>
        <v>-6306652.9000000004</v>
      </c>
      <c r="I614" s="7">
        <f t="shared" si="106"/>
        <v>-5785085.2999999998</v>
      </c>
      <c r="J614" s="7">
        <f t="shared" si="106"/>
        <v>-5283914.0999999996</v>
      </c>
      <c r="K614" s="7">
        <f t="shared" si="106"/>
        <v>-3521644.62</v>
      </c>
      <c r="L614" s="7">
        <f t="shared" si="106"/>
        <v>-2650576.96</v>
      </c>
      <c r="M614" s="7">
        <f t="shared" si="106"/>
        <v>-2990369.75</v>
      </c>
      <c r="N614" s="8">
        <f t="shared" si="106"/>
        <v>-2122955.17</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7">IFERROR(VLOOKUP($B$615,$221:$343,MATCH($Q616&amp;"/"&amp;B$348,$219:$219,0),FALSE),"")</f>
        <v>-375451</v>
      </c>
      <c r="C616" s="7">
        <f t="shared" si="107"/>
        <v>-114416</v>
      </c>
      <c r="D616" s="7">
        <f t="shared" si="107"/>
        <v>-538101</v>
      </c>
      <c r="E616" s="7">
        <f t="shared" si="107"/>
        <v>-821060</v>
      </c>
      <c r="F616" s="7">
        <f t="shared" si="107"/>
        <v>-469027</v>
      </c>
      <c r="G616" s="7">
        <f t="shared" si="107"/>
        <v>-765818</v>
      </c>
      <c r="H616" s="7">
        <f t="shared" si="107"/>
        <v>-1583794</v>
      </c>
      <c r="I616" s="7">
        <f t="shared" si="107"/>
        <v>-2224790</v>
      </c>
      <c r="J616" s="7">
        <f t="shared" si="107"/>
        <v>-1267038</v>
      </c>
      <c r="K616" s="7">
        <f t="shared" si="107"/>
        <v>-3176815</v>
      </c>
      <c r="L616" s="7">
        <f t="shared" si="107"/>
        <v>-693019</v>
      </c>
      <c r="M616" s="7">
        <f t="shared" si="107"/>
        <v>-735365</v>
      </c>
      <c r="N616" s="8">
        <f t="shared" si="107"/>
        <v>-663436</v>
      </c>
      <c r="O616" s="8">
        <f t="shared" si="107"/>
        <v>-431526</v>
      </c>
      <c r="P616" s="6"/>
      <c r="Q616" s="9" t="s">
        <v>12</v>
      </c>
    </row>
    <row r="617" spans="2:17" x14ac:dyDescent="0.3">
      <c r="B617" s="7">
        <f t="shared" si="107"/>
        <v>-317914</v>
      </c>
      <c r="C617" s="7">
        <f t="shared" si="107"/>
        <v>-676814</v>
      </c>
      <c r="D617" s="7">
        <f t="shared" si="107"/>
        <v>-945578</v>
      </c>
      <c r="E617" s="7">
        <f t="shared" si="107"/>
        <v>-1364776</v>
      </c>
      <c r="F617" s="7">
        <f t="shared" si="107"/>
        <v>-1244596</v>
      </c>
      <c r="G617" s="7">
        <f t="shared" si="107"/>
        <v>-1557338</v>
      </c>
      <c r="H617" s="7">
        <f t="shared" si="107"/>
        <v>-3093915</v>
      </c>
      <c r="I617" s="7">
        <f t="shared" si="107"/>
        <v>-3475467</v>
      </c>
      <c r="J617" s="7">
        <f t="shared" si="107"/>
        <v>-2913798</v>
      </c>
      <c r="K617" s="7">
        <f t="shared" si="107"/>
        <v>-4234720</v>
      </c>
      <c r="L617" s="7">
        <f t="shared" si="107"/>
        <v>-861525</v>
      </c>
      <c r="M617" s="7">
        <f t="shared" si="107"/>
        <v>-1411213</v>
      </c>
      <c r="N617" s="8">
        <f t="shared" si="107"/>
        <v>-1306879</v>
      </c>
      <c r="O617" s="8">
        <f t="shared" si="107"/>
        <v>-1024413</v>
      </c>
      <c r="P617" s="6"/>
      <c r="Q617" s="9" t="s">
        <v>13</v>
      </c>
    </row>
    <row r="618" spans="2:17" x14ac:dyDescent="0.3">
      <c r="B618" s="7">
        <f t="shared" si="107"/>
        <v>-226918</v>
      </c>
      <c r="C618" s="7">
        <f t="shared" si="107"/>
        <v>-971430</v>
      </c>
      <c r="D618" s="7">
        <f t="shared" si="107"/>
        <v>-1288565</v>
      </c>
      <c r="E618" s="7">
        <f t="shared" si="107"/>
        <v>-2687762</v>
      </c>
      <c r="F618" s="7">
        <f t="shared" si="107"/>
        <v>-1945095</v>
      </c>
      <c r="G618" s="7">
        <f t="shared" si="107"/>
        <v>-2305846</v>
      </c>
      <c r="H618" s="7">
        <f t="shared" si="107"/>
        <v>-4413764</v>
      </c>
      <c r="I618" s="7">
        <f t="shared" si="107"/>
        <v>-4874930</v>
      </c>
      <c r="J618" s="7">
        <f t="shared" si="107"/>
        <v>-4141354</v>
      </c>
      <c r="K618" s="7">
        <f t="shared" si="107"/>
        <v>-5343813</v>
      </c>
      <c r="L618" s="7">
        <f t="shared" si="107"/>
        <v>-1690316</v>
      </c>
      <c r="M618" s="7">
        <f t="shared" si="107"/>
        <v>-2140381</v>
      </c>
      <c r="N618" s="8">
        <f t="shared" si="107"/>
        <v>-1759753</v>
      </c>
      <c r="O618" s="8" t="str">
        <f t="shared" si="107"/>
        <v/>
      </c>
      <c r="P618" s="6"/>
      <c r="Q618" s="9" t="s">
        <v>14</v>
      </c>
    </row>
    <row r="619" spans="2:17" x14ac:dyDescent="0.3">
      <c r="B619" s="7">
        <f t="shared" si="107"/>
        <v>-664948</v>
      </c>
      <c r="C619" s="7">
        <f t="shared" si="107"/>
        <v>-1531899.51</v>
      </c>
      <c r="D619" s="7">
        <f t="shared" si="107"/>
        <v>-1480971.91</v>
      </c>
      <c r="E619" s="7">
        <f t="shared" si="107"/>
        <v>-3319403.16</v>
      </c>
      <c r="F619" s="7">
        <f t="shared" si="107"/>
        <v>-2831390.23</v>
      </c>
      <c r="G619" s="7">
        <f t="shared" si="107"/>
        <v>-3239179.45</v>
      </c>
      <c r="H619" s="7">
        <f t="shared" si="107"/>
        <v>-6967412.3600000003</v>
      </c>
      <c r="I619" s="7">
        <f t="shared" si="107"/>
        <v>-6370762</v>
      </c>
      <c r="J619" s="7">
        <f t="shared" si="107"/>
        <v>-5543881.2699999996</v>
      </c>
      <c r="K619" s="7">
        <f t="shared" si="107"/>
        <v>-6467662.0800000001</v>
      </c>
      <c r="L619" s="7">
        <f t="shared" si="107"/>
        <v>-2865700.7</v>
      </c>
      <c r="M619" s="7">
        <f t="shared" si="107"/>
        <v>-3130015.11</v>
      </c>
      <c r="N619" s="8">
        <f t="shared" si="107"/>
        <v>-2287887.6</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8">IFERROR(VLOOKUP($B$620,$221:$343,MATCH($Q621&amp;"/"&amp;B$348,$219:$219,0),FALSE),"")</f>
        <v>-540280</v>
      </c>
      <c r="C621" s="7">
        <f t="shared" si="108"/>
        <v>-145810</v>
      </c>
      <c r="D621" s="7">
        <f t="shared" si="108"/>
        <v>-19659</v>
      </c>
      <c r="E621" s="7">
        <f t="shared" si="108"/>
        <v>850193</v>
      </c>
      <c r="F621" s="7">
        <f t="shared" si="108"/>
        <v>51974</v>
      </c>
      <c r="G621" s="7">
        <f t="shared" si="108"/>
        <v>6942</v>
      </c>
      <c r="H621" s="7">
        <f t="shared" si="108"/>
        <v>46636</v>
      </c>
      <c r="I621" s="7">
        <f t="shared" si="108"/>
        <v>-2003</v>
      </c>
      <c r="J621" s="7">
        <f t="shared" si="108"/>
        <v>670224</v>
      </c>
      <c r="K621" s="7">
        <f t="shared" si="108"/>
        <v>1696886</v>
      </c>
      <c r="L621" s="7">
        <f t="shared" si="108"/>
        <v>-732524</v>
      </c>
      <c r="M621" s="7">
        <f t="shared" si="108"/>
        <v>-2947608</v>
      </c>
      <c r="N621" s="7">
        <f t="shared" si="108"/>
        <v>-356763</v>
      </c>
      <c r="O621" s="7">
        <f t="shared" si="108"/>
        <v>-596796</v>
      </c>
      <c r="P621" s="6"/>
      <c r="Q621" s="9" t="s">
        <v>12</v>
      </c>
    </row>
    <row r="622" spans="2:17" x14ac:dyDescent="0.3">
      <c r="B622" s="7">
        <f t="shared" si="108"/>
        <v>-889022</v>
      </c>
      <c r="C622" s="7">
        <f t="shared" si="108"/>
        <v>-722838</v>
      </c>
      <c r="D622" s="7">
        <f t="shared" si="108"/>
        <v>-664937</v>
      </c>
      <c r="E622" s="7">
        <f t="shared" si="108"/>
        <v>-1096</v>
      </c>
      <c r="F622" s="7">
        <f t="shared" si="108"/>
        <v>-1195578</v>
      </c>
      <c r="G622" s="7">
        <f t="shared" si="108"/>
        <v>-1752820</v>
      </c>
      <c r="H622" s="7">
        <f t="shared" si="108"/>
        <v>-455158</v>
      </c>
      <c r="I622" s="7">
        <f t="shared" si="108"/>
        <v>-1440663</v>
      </c>
      <c r="J622" s="7">
        <f t="shared" si="108"/>
        <v>-400885</v>
      </c>
      <c r="K622" s="7">
        <f t="shared" si="108"/>
        <v>1265419</v>
      </c>
      <c r="L622" s="7">
        <f t="shared" si="108"/>
        <v>-604827</v>
      </c>
      <c r="M622" s="7">
        <f t="shared" si="108"/>
        <v>-2600016</v>
      </c>
      <c r="N622" s="7">
        <f t="shared" si="108"/>
        <v>2390525</v>
      </c>
      <c r="O622" s="7">
        <f t="shared" si="108"/>
        <v>-3774031</v>
      </c>
      <c r="P622" s="6"/>
      <c r="Q622" s="9" t="s">
        <v>13</v>
      </c>
    </row>
    <row r="623" spans="2:17" x14ac:dyDescent="0.3">
      <c r="B623" s="7">
        <f t="shared" si="108"/>
        <v>-576672</v>
      </c>
      <c r="C623" s="7">
        <f t="shared" si="108"/>
        <v>-1225778</v>
      </c>
      <c r="D623" s="7">
        <f t="shared" si="108"/>
        <v>-1158131</v>
      </c>
      <c r="E623" s="7">
        <f t="shared" si="108"/>
        <v>-783721</v>
      </c>
      <c r="F623" s="7">
        <f t="shared" si="108"/>
        <v>-2078885</v>
      </c>
      <c r="G623" s="7">
        <f t="shared" si="108"/>
        <v>-1741829</v>
      </c>
      <c r="H623" s="7">
        <f t="shared" si="108"/>
        <v>-675340</v>
      </c>
      <c r="I623" s="7">
        <f t="shared" si="108"/>
        <v>-2423399</v>
      </c>
      <c r="J623" s="7">
        <f t="shared" si="108"/>
        <v>-1908648</v>
      </c>
      <c r="K623" s="7">
        <f t="shared" si="108"/>
        <v>-1284792</v>
      </c>
      <c r="L623" s="7">
        <f t="shared" si="108"/>
        <v>-645610</v>
      </c>
      <c r="M623" s="7">
        <f t="shared" si="108"/>
        <v>-5218797</v>
      </c>
      <c r="N623" s="7">
        <f t="shared" si="108"/>
        <v>-5009050</v>
      </c>
      <c r="O623" s="7" t="str">
        <f t="shared" si="108"/>
        <v/>
      </c>
      <c r="P623" s="6"/>
      <c r="Q623" s="9" t="s">
        <v>14</v>
      </c>
    </row>
    <row r="624" spans="2:17" x14ac:dyDescent="0.3">
      <c r="B624" s="7">
        <f t="shared" si="108"/>
        <v>-790099</v>
      </c>
      <c r="C624" s="7">
        <f t="shared" si="108"/>
        <v>-1737343.44</v>
      </c>
      <c r="D624" s="7">
        <f t="shared" si="108"/>
        <v>-1084005.6599999999</v>
      </c>
      <c r="E624" s="7">
        <f t="shared" si="108"/>
        <v>-1282417.05</v>
      </c>
      <c r="F624" s="7">
        <f t="shared" si="108"/>
        <v>-2567413.5099999998</v>
      </c>
      <c r="G624" s="7">
        <f t="shared" si="108"/>
        <v>-3112081.14</v>
      </c>
      <c r="H624" s="7">
        <f t="shared" si="108"/>
        <v>-1140056.1499999999</v>
      </c>
      <c r="I624" s="7">
        <f t="shared" si="108"/>
        <v>-2665058.2999999998</v>
      </c>
      <c r="J624" s="7">
        <f t="shared" si="108"/>
        <v>-3207008.78</v>
      </c>
      <c r="K624" s="7">
        <f t="shared" si="108"/>
        <v>-3649310.59</v>
      </c>
      <c r="L624" s="7">
        <f t="shared" si="108"/>
        <v>-2411276.63</v>
      </c>
      <c r="M624" s="7">
        <f t="shared" si="108"/>
        <v>-7402339.71</v>
      </c>
      <c r="N624" s="7">
        <f t="shared" si="108"/>
        <v>-5412595.7000000002</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61"/>
    </row>
    <row r="626" spans="2:17" x14ac:dyDescent="0.3">
      <c r="B626" s="7">
        <f t="shared" ref="B626:O629" si="109">IFERROR(VLOOKUP($B$625,$221:$343,MATCH($Q626&amp;"/"&amp;B$348,$219:$219,0),FALSE),"")</f>
        <v>-794417</v>
      </c>
      <c r="C626" s="7">
        <f t="shared" si="109"/>
        <v>305319</v>
      </c>
      <c r="D626" s="7">
        <f t="shared" si="109"/>
        <v>21951</v>
      </c>
      <c r="E626" s="7">
        <f t="shared" si="109"/>
        <v>579094</v>
      </c>
      <c r="F626" s="7">
        <f t="shared" si="109"/>
        <v>-187894</v>
      </c>
      <c r="G626" s="7">
        <f t="shared" si="109"/>
        <v>1230673</v>
      </c>
      <c r="H626" s="7">
        <f t="shared" si="109"/>
        <v>-622340</v>
      </c>
      <c r="I626" s="7">
        <f t="shared" si="109"/>
        <v>-590773</v>
      </c>
      <c r="J626" s="7">
        <f t="shared" si="109"/>
        <v>346560</v>
      </c>
      <c r="K626" s="7">
        <f t="shared" si="109"/>
        <v>-331773</v>
      </c>
      <c r="L626" s="7">
        <f t="shared" si="109"/>
        <v>-1057406</v>
      </c>
      <c r="M626" s="7">
        <f t="shared" si="109"/>
        <v>-703650</v>
      </c>
      <c r="N626" s="8">
        <f t="shared" si="109"/>
        <v>2325924</v>
      </c>
      <c r="O626" s="8">
        <f t="shared" si="109"/>
        <v>1740936</v>
      </c>
      <c r="P626" s="6"/>
      <c r="Q626" s="9" t="s">
        <v>12</v>
      </c>
    </row>
    <row r="627" spans="2:17" x14ac:dyDescent="0.3">
      <c r="B627" s="7">
        <f t="shared" si="109"/>
        <v>-728565</v>
      </c>
      <c r="C627" s="7">
        <f t="shared" si="109"/>
        <v>77797</v>
      </c>
      <c r="D627" s="7">
        <f t="shared" si="109"/>
        <v>-302621</v>
      </c>
      <c r="E627" s="7">
        <f t="shared" si="109"/>
        <v>-783800</v>
      </c>
      <c r="F627" s="7">
        <f t="shared" si="109"/>
        <v>-1677026</v>
      </c>
      <c r="G627" s="7">
        <f t="shared" si="109"/>
        <v>-3514609</v>
      </c>
      <c r="H627" s="7">
        <f t="shared" si="109"/>
        <v>-2728820</v>
      </c>
      <c r="I627" s="7">
        <f t="shared" si="109"/>
        <v>-3304633</v>
      </c>
      <c r="J627" s="7">
        <f t="shared" si="109"/>
        <v>-1298518</v>
      </c>
      <c r="K627" s="7">
        <f t="shared" si="109"/>
        <v>-886429</v>
      </c>
      <c r="L627" s="7">
        <f t="shared" si="109"/>
        <v>-1840361</v>
      </c>
      <c r="M627" s="7">
        <f t="shared" si="109"/>
        <v>-1611830</v>
      </c>
      <c r="N627" s="8">
        <f t="shared" si="109"/>
        <v>4871709</v>
      </c>
      <c r="O627" s="8">
        <f t="shared" si="109"/>
        <v>-3048787</v>
      </c>
      <c r="P627" s="6"/>
      <c r="Q627" s="9" t="s">
        <v>13</v>
      </c>
    </row>
    <row r="628" spans="2:17" x14ac:dyDescent="0.3">
      <c r="B628" s="7">
        <f t="shared" si="109"/>
        <v>180474</v>
      </c>
      <c r="C628" s="7">
        <f t="shared" si="109"/>
        <v>545280</v>
      </c>
      <c r="D628" s="7">
        <f t="shared" si="109"/>
        <v>-350659</v>
      </c>
      <c r="E628" s="7">
        <f t="shared" si="109"/>
        <v>-2111883</v>
      </c>
      <c r="F628" s="7">
        <f t="shared" si="109"/>
        <v>-3837780</v>
      </c>
      <c r="G628" s="7">
        <f t="shared" si="109"/>
        <v>-1956719</v>
      </c>
      <c r="H628" s="7">
        <f t="shared" si="109"/>
        <v>-2229374</v>
      </c>
      <c r="I628" s="7">
        <f t="shared" si="109"/>
        <v>-3669048</v>
      </c>
      <c r="J628" s="7">
        <f t="shared" si="109"/>
        <v>-1302807</v>
      </c>
      <c r="K628" s="7">
        <f t="shared" si="109"/>
        <v>-136304</v>
      </c>
      <c r="L628" s="7">
        <f t="shared" si="109"/>
        <v>-1251469</v>
      </c>
      <c r="M628" s="7">
        <f t="shared" si="109"/>
        <v>-2516945</v>
      </c>
      <c r="N628" s="8">
        <f t="shared" si="109"/>
        <v>1129988</v>
      </c>
      <c r="O628" s="8" t="str">
        <f t="shared" si="109"/>
        <v/>
      </c>
      <c r="P628" s="6"/>
      <c r="Q628" s="9" t="s">
        <v>14</v>
      </c>
    </row>
    <row r="629" spans="2:17" x14ac:dyDescent="0.3">
      <c r="B629" s="7">
        <f t="shared" si="109"/>
        <v>361269</v>
      </c>
      <c r="C629" s="7">
        <f t="shared" si="109"/>
        <v>1082459.3799999999</v>
      </c>
      <c r="D629" s="7">
        <f t="shared" si="109"/>
        <v>2285747.16</v>
      </c>
      <c r="E629" s="7">
        <f t="shared" si="109"/>
        <v>994735.1</v>
      </c>
      <c r="F629" s="7">
        <f t="shared" si="109"/>
        <v>-232497.44</v>
      </c>
      <c r="G629" s="7">
        <f t="shared" si="109"/>
        <v>-1045008.98</v>
      </c>
      <c r="H629" s="7">
        <f t="shared" si="109"/>
        <v>-446586.87</v>
      </c>
      <c r="I629" s="7">
        <f t="shared" si="109"/>
        <v>-2334699.94</v>
      </c>
      <c r="J629" s="7">
        <f t="shared" si="109"/>
        <v>320600.03999999998</v>
      </c>
      <c r="K629" s="7">
        <f t="shared" si="109"/>
        <v>1810852.98</v>
      </c>
      <c r="L629" s="7">
        <f t="shared" si="109"/>
        <v>734625.49</v>
      </c>
      <c r="M629" s="7">
        <f t="shared" si="109"/>
        <v>-262473.39</v>
      </c>
      <c r="N629" s="8">
        <f t="shared" si="109"/>
        <v>5652547.5499999998</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10">B588/B402</f>
        <v>8.0929082128667812E-2</v>
      </c>
      <c r="C632" s="29">
        <f t="shared" si="110"/>
        <v>6.6619978628911336E-2</v>
      </c>
      <c r="D632" s="29">
        <f t="shared" si="110"/>
        <v>7.3790125818055566E-2</v>
      </c>
      <c r="E632" s="29">
        <f t="shared" si="110"/>
        <v>8.5899885024186107E-2</v>
      </c>
      <c r="F632" s="29">
        <f t="shared" si="110"/>
        <v>0.11082949110668906</v>
      </c>
      <c r="G632" s="29">
        <f t="shared" si="110"/>
        <v>0.11905987937910888</v>
      </c>
      <c r="H632" s="29">
        <f t="shared" si="110"/>
        <v>0.11187065316484376</v>
      </c>
      <c r="I632" s="29">
        <f t="shared" si="110"/>
        <v>0.11226265228826876</v>
      </c>
      <c r="J632" s="29">
        <f t="shared" si="110"/>
        <v>0.10239458276861865</v>
      </c>
      <c r="K632" s="29">
        <f t="shared" si="110"/>
        <v>0.1047567688624471</v>
      </c>
      <c r="L632" s="29">
        <f t="shared" si="110"/>
        <v>9.5737826603284767E-2</v>
      </c>
      <c r="M632" s="29">
        <f t="shared" si="110"/>
        <v>9.9688047837617436E-2</v>
      </c>
      <c r="N632" s="29">
        <f t="shared" si="110"/>
        <v>8.8643781124045931E-2</v>
      </c>
      <c r="O632" s="29">
        <f t="shared" si="110"/>
        <v>8.6149120666036069E-2</v>
      </c>
      <c r="P632" s="6"/>
      <c r="Q632" s="89" t="s">
        <v>37</v>
      </c>
    </row>
    <row r="633" spans="2:17" x14ac:dyDescent="0.3">
      <c r="B633" s="29">
        <f t="shared" ref="B633:O633" si="111">((B551*(1-B582))/(B457+B432))</f>
        <v>0.15811828663982788</v>
      </c>
      <c r="C633" s="29">
        <f t="shared" si="111"/>
        <v>0.16985100557711927</v>
      </c>
      <c r="D633" s="29">
        <f t="shared" si="111"/>
        <v>0.18057632293212017</v>
      </c>
      <c r="E633" s="29">
        <f t="shared" si="111"/>
        <v>0.24430330682493925</v>
      </c>
      <c r="F633" s="29">
        <f t="shared" si="111"/>
        <v>0.28187052701190768</v>
      </c>
      <c r="G633" s="29">
        <f t="shared" si="111"/>
        <v>0.30765854148416744</v>
      </c>
      <c r="H633" s="29">
        <f t="shared" si="111"/>
        <v>0.27856630918205277</v>
      </c>
      <c r="I633" s="29">
        <f t="shared" si="111"/>
        <v>0.26731088750280679</v>
      </c>
      <c r="J633" s="29">
        <f t="shared" si="111"/>
        <v>0.24349939793365</v>
      </c>
      <c r="K633" s="29">
        <f t="shared" si="111"/>
        <v>0.24809979124212983</v>
      </c>
      <c r="L633" s="29">
        <f t="shared" si="111"/>
        <v>0.20934460103351168</v>
      </c>
      <c r="M633" s="29">
        <f t="shared" si="111"/>
        <v>0.22882558229193142</v>
      </c>
      <c r="N633" s="29">
        <f t="shared" si="111"/>
        <v>0.18245219025431708</v>
      </c>
      <c r="O633" s="29">
        <f t="shared" si="111"/>
        <v>0.21478470575338598</v>
      </c>
      <c r="P633" s="6"/>
      <c r="Q633" s="89" t="s">
        <v>38</v>
      </c>
    </row>
    <row r="634" spans="2:17" x14ac:dyDescent="0.3">
      <c r="B634" s="29">
        <f t="shared" ref="B634:O634" si="112">B588/B457</f>
        <v>0.19630852395484299</v>
      </c>
      <c r="C634" s="29">
        <f t="shared" si="112"/>
        <v>0.17481675977728972</v>
      </c>
      <c r="D634" s="29">
        <f t="shared" si="112"/>
        <v>0.20499283962672632</v>
      </c>
      <c r="E634" s="29">
        <f t="shared" si="112"/>
        <v>0.26903867858355995</v>
      </c>
      <c r="F634" s="29">
        <f t="shared" si="112"/>
        <v>0.3336824335565628</v>
      </c>
      <c r="G634" s="29">
        <f t="shared" si="112"/>
        <v>0.3900211699915318</v>
      </c>
      <c r="H634" s="29">
        <f t="shared" si="112"/>
        <v>0.38202865125267937</v>
      </c>
      <c r="I634" s="29">
        <f t="shared" si="112"/>
        <v>0.37858090256325838</v>
      </c>
      <c r="J634" s="29">
        <f t="shared" si="112"/>
        <v>0.34427620239785245</v>
      </c>
      <c r="K634" s="29">
        <f t="shared" si="112"/>
        <v>0.3519718827365606</v>
      </c>
      <c r="L634" s="29">
        <f t="shared" si="112"/>
        <v>0.3172609294074637</v>
      </c>
      <c r="M634" s="29">
        <f t="shared" si="112"/>
        <v>0.30848090817763546</v>
      </c>
      <c r="N634" s="29">
        <f t="shared" si="112"/>
        <v>0.29509533678709743</v>
      </c>
      <c r="O634" s="29">
        <f t="shared" si="112"/>
        <v>0.2700308945289992</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3">B378/B414</f>
        <v>0.72723110501058319</v>
      </c>
      <c r="C636" s="27">
        <f t="shared" si="113"/>
        <v>0.71333288559197194</v>
      </c>
      <c r="D636" s="27">
        <f t="shared" si="113"/>
        <v>0.76664716112361497</v>
      </c>
      <c r="E636" s="27">
        <f t="shared" si="113"/>
        <v>0.7203205054256907</v>
      </c>
      <c r="F636" s="27">
        <f t="shared" si="113"/>
        <v>0.69936564087929676</v>
      </c>
      <c r="G636" s="27">
        <f t="shared" si="113"/>
        <v>0.66975448627943268</v>
      </c>
      <c r="H636" s="27">
        <f t="shared" si="113"/>
        <v>0.62217654041005799</v>
      </c>
      <c r="I636" s="27">
        <f t="shared" si="113"/>
        <v>0.60402259498155308</v>
      </c>
      <c r="J636" s="27">
        <f t="shared" si="113"/>
        <v>0.54973827937601294</v>
      </c>
      <c r="K636" s="27">
        <f t="shared" si="113"/>
        <v>0.54994649643249771</v>
      </c>
      <c r="L636" s="27">
        <f t="shared" si="113"/>
        <v>0.67456071464967515</v>
      </c>
      <c r="M636" s="27">
        <f t="shared" si="113"/>
        <v>0.71247838068189462</v>
      </c>
      <c r="N636" s="27">
        <f t="shared" si="113"/>
        <v>0.69661496961623726</v>
      </c>
      <c r="O636" s="27">
        <f>O378/O414</f>
        <v>0.73469395809513582</v>
      </c>
      <c r="P636" s="6"/>
      <c r="Q636" s="89" t="s">
        <v>2411</v>
      </c>
    </row>
    <row r="637" spans="2:17" x14ac:dyDescent="0.3">
      <c r="B637" s="27">
        <f t="shared" ref="B637:N637" si="114">(B378-B372)/B414</f>
        <v>0.2595301091084572</v>
      </c>
      <c r="C637" s="27">
        <f t="shared" si="114"/>
        <v>0.28536977699534366</v>
      </c>
      <c r="D637" s="27">
        <f t="shared" si="114"/>
        <v>0.39681516342662232</v>
      </c>
      <c r="E637" s="27">
        <f t="shared" si="114"/>
        <v>0.36414091786558234</v>
      </c>
      <c r="F637" s="27">
        <f t="shared" si="114"/>
        <v>0.3529332595132304</v>
      </c>
      <c r="G637" s="27">
        <f t="shared" si="114"/>
        <v>0.27073426875576567</v>
      </c>
      <c r="H637" s="27">
        <f t="shared" si="114"/>
        <v>0.24227912362943219</v>
      </c>
      <c r="I637" s="27">
        <f t="shared" si="114"/>
        <v>0.15241970426395618</v>
      </c>
      <c r="J637" s="27">
        <f t="shared" si="114"/>
        <v>0.14963043696017642</v>
      </c>
      <c r="K637" s="27">
        <f t="shared" si="114"/>
        <v>0.1985486947845653</v>
      </c>
      <c r="L637" s="27">
        <f t="shared" si="114"/>
        <v>0.25333585546826443</v>
      </c>
      <c r="M637" s="27">
        <f t="shared" si="114"/>
        <v>0.26134320337851463</v>
      </c>
      <c r="N637" s="27">
        <f t="shared" si="114"/>
        <v>0.33962811058739184</v>
      </c>
      <c r="O637" s="27">
        <f>(O378-O372)/O414</f>
        <v>0.31319702029473606</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5">B432/B457</f>
        <v>0.1506366362668965</v>
      </c>
      <c r="C639" s="27">
        <f t="shared" si="115"/>
        <v>0.10129971512924472</v>
      </c>
      <c r="D639" s="27">
        <f t="shared" si="115"/>
        <v>0.13907000407041437</v>
      </c>
      <c r="E639" s="27">
        <f t="shared" si="115"/>
        <v>0.22032930929116981</v>
      </c>
      <c r="F639" s="27">
        <f t="shared" si="115"/>
        <v>0.20531690470526126</v>
      </c>
      <c r="G639" s="27">
        <f t="shared" si="115"/>
        <v>0.28731827229222734</v>
      </c>
      <c r="H639" s="27">
        <f t="shared" si="115"/>
        <v>0.40873601819773941</v>
      </c>
      <c r="I639" s="27">
        <f t="shared" si="115"/>
        <v>0.46555473955144394</v>
      </c>
      <c r="J639" s="27">
        <f t="shared" si="115"/>
        <v>0.47212998134119588</v>
      </c>
      <c r="K639" s="27">
        <f t="shared" si="115"/>
        <v>0.47573797895668662</v>
      </c>
      <c r="L639" s="27">
        <f t="shared" si="115"/>
        <v>0.56515682210053086</v>
      </c>
      <c r="M639" s="27">
        <f t="shared" si="115"/>
        <v>0.38756242007618136</v>
      </c>
      <c r="N639" s="27">
        <f t="shared" si="115"/>
        <v>0.72737335582294693</v>
      </c>
      <c r="O639" s="27">
        <f>O432/O457</f>
        <v>0.34128161433165755</v>
      </c>
      <c r="P639" s="6"/>
      <c r="Q639" s="89" t="s">
        <v>40</v>
      </c>
    </row>
    <row r="640" spans="2:17" x14ac:dyDescent="0.3">
      <c r="B640" s="27">
        <f t="shared" ref="B640:N640" si="116">B432/B588</f>
        <v>0.767346385333464</v>
      </c>
      <c r="C640" s="27">
        <f t="shared" si="116"/>
        <v>0.57946226241864296</v>
      </c>
      <c r="D640" s="27">
        <f t="shared" si="116"/>
        <v>0.67841395984195563</v>
      </c>
      <c r="E640" s="27">
        <f t="shared" si="116"/>
        <v>0.81895031023481024</v>
      </c>
      <c r="F640" s="27">
        <f t="shared" si="116"/>
        <v>0.61530630341215675</v>
      </c>
      <c r="G640" s="27">
        <f t="shared" si="116"/>
        <v>0.73667353056365026</v>
      </c>
      <c r="H640" s="27">
        <f t="shared" si="116"/>
        <v>1.0699093297256268</v>
      </c>
      <c r="I640" s="27">
        <f t="shared" si="116"/>
        <v>1.2297364616104818</v>
      </c>
      <c r="J640" s="27">
        <f t="shared" si="116"/>
        <v>1.3713697840653913</v>
      </c>
      <c r="K640" s="27">
        <f t="shared" si="116"/>
        <v>1.3516363161109686</v>
      </c>
      <c r="L640" s="27">
        <f t="shared" si="116"/>
        <v>1.7813628143750733</v>
      </c>
      <c r="M640" s="27">
        <f t="shared" si="116"/>
        <v>1.2563578808352303</v>
      </c>
      <c r="N640" s="27">
        <f t="shared" si="116"/>
        <v>2.4648758050274626</v>
      </c>
      <c r="O640" s="27">
        <f>O432/O588</f>
        <v>1.2638613627042092</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7">365/(C465/((C366+B366)/2))</f>
        <v>0.70804114339770352</v>
      </c>
      <c r="D642" s="43">
        <f t="shared" si="117"/>
        <v>0.66984859147793696</v>
      </c>
      <c r="E642" s="43">
        <f t="shared" si="117"/>
        <v>0.63910395197683645</v>
      </c>
      <c r="F642" s="43">
        <f t="shared" si="117"/>
        <v>0.65422051138231363</v>
      </c>
      <c r="G642" s="43">
        <f t="shared" si="117"/>
        <v>0.72561199665152076</v>
      </c>
      <c r="H642" s="43">
        <f t="shared" si="117"/>
        <v>0.75932114854385169</v>
      </c>
      <c r="I642" s="43">
        <f t="shared" si="117"/>
        <v>0.83013314169877239</v>
      </c>
      <c r="J642" s="43">
        <f t="shared" si="117"/>
        <v>0.89042699988617546</v>
      </c>
      <c r="K642" s="43">
        <f t="shared" si="117"/>
        <v>1.689950189288935</v>
      </c>
      <c r="L642" s="43">
        <f t="shared" si="117"/>
        <v>2.7702915481334123</v>
      </c>
      <c r="M642" s="43">
        <f t="shared" si="117"/>
        <v>2.8791460076123547</v>
      </c>
      <c r="N642" s="44">
        <f t="shared" si="117"/>
        <v>2.5943926677173437</v>
      </c>
      <c r="O642" s="44">
        <f t="shared" si="117"/>
        <v>2.4905990518296006</v>
      </c>
      <c r="P642" s="40"/>
      <c r="Q642" s="41" t="s">
        <v>60</v>
      </c>
    </row>
    <row r="643" spans="2:17" x14ac:dyDescent="0.3">
      <c r="B643" s="42"/>
      <c r="C643" s="43">
        <f t="shared" ref="C643:O643" si="118">365/(C503/((C372+B372)/2))</f>
        <v>29.543500994153664</v>
      </c>
      <c r="D643" s="43">
        <f t="shared" si="118"/>
        <v>26.937383930041374</v>
      </c>
      <c r="E643" s="43">
        <f t="shared" si="118"/>
        <v>26.762934340617672</v>
      </c>
      <c r="F643" s="43">
        <f t="shared" si="118"/>
        <v>25.729682181892453</v>
      </c>
      <c r="G643" s="43">
        <f t="shared" si="118"/>
        <v>26.927666038458892</v>
      </c>
      <c r="H643" s="43">
        <f t="shared" si="118"/>
        <v>29.396318014232644</v>
      </c>
      <c r="I643" s="43">
        <f t="shared" si="118"/>
        <v>31.199940351638318</v>
      </c>
      <c r="J643" s="43">
        <f t="shared" si="118"/>
        <v>31.388670028447255</v>
      </c>
      <c r="K643" s="43">
        <f t="shared" si="118"/>
        <v>29.457705410677217</v>
      </c>
      <c r="L643" s="43">
        <f t="shared" si="118"/>
        <v>29.481981768418954</v>
      </c>
      <c r="M643" s="43">
        <f t="shared" si="118"/>
        <v>28.740033133316629</v>
      </c>
      <c r="N643" s="44">
        <f t="shared" si="118"/>
        <v>27.802215801156464</v>
      </c>
      <c r="O643" s="44">
        <f t="shared" si="118"/>
        <v>26.413740674993988</v>
      </c>
      <c r="P643" s="40"/>
      <c r="Q643" s="41" t="s">
        <v>61</v>
      </c>
    </row>
    <row r="644" spans="2:17" x14ac:dyDescent="0.3">
      <c r="B644" s="42"/>
      <c r="C644" s="43">
        <f t="shared" ref="C644:O644" si="119">365/(C503/((C408+B408)/2))</f>
        <v>55.320672375297484</v>
      </c>
      <c r="D644" s="43">
        <f t="shared" si="119"/>
        <v>57.540126719778144</v>
      </c>
      <c r="E644" s="43">
        <f t="shared" si="119"/>
        <v>60.428973735384524</v>
      </c>
      <c r="F644" s="43">
        <f t="shared" si="119"/>
        <v>58.485737651768211</v>
      </c>
      <c r="G644" s="43">
        <f t="shared" si="119"/>
        <v>56.671702560337266</v>
      </c>
      <c r="H644" s="43">
        <f t="shared" si="119"/>
        <v>59.97349851141977</v>
      </c>
      <c r="I644" s="43">
        <f t="shared" si="119"/>
        <v>60.841368045188581</v>
      </c>
      <c r="J644" s="43">
        <f t="shared" si="119"/>
        <v>58.681277919880991</v>
      </c>
      <c r="K644" s="43">
        <f t="shared" si="119"/>
        <v>59.127546386029692</v>
      </c>
      <c r="L644" s="43">
        <f t="shared" si="119"/>
        <v>58.726911720665875</v>
      </c>
      <c r="M644" s="43">
        <f t="shared" si="119"/>
        <v>54.760317392875471</v>
      </c>
      <c r="N644" s="44">
        <f t="shared" si="119"/>
        <v>55.415432886538852</v>
      </c>
      <c r="O644" s="44">
        <f t="shared" si="119"/>
        <v>52.617174426844038</v>
      </c>
      <c r="P644" s="40"/>
      <c r="Q644" s="41" t="s">
        <v>62</v>
      </c>
    </row>
    <row r="645" spans="2:17" x14ac:dyDescent="0.3">
      <c r="B645" s="45"/>
      <c r="C645" s="46">
        <f t="shared" ref="C645:M645" si="120">C643+C642-C644</f>
        <v>-25.069130237746116</v>
      </c>
      <c r="D645" s="46">
        <f t="shared" si="120"/>
        <v>-29.932894198258833</v>
      </c>
      <c r="E645" s="46">
        <f t="shared" si="120"/>
        <v>-33.02693544279002</v>
      </c>
      <c r="F645" s="46">
        <f t="shared" si="120"/>
        <v>-32.101834958493441</v>
      </c>
      <c r="G645" s="46">
        <f t="shared" si="120"/>
        <v>-29.018424525226855</v>
      </c>
      <c r="H645" s="46">
        <f t="shared" si="120"/>
        <v>-29.817859348643275</v>
      </c>
      <c r="I645" s="46">
        <f t="shared" si="120"/>
        <v>-28.811294551851489</v>
      </c>
      <c r="J645" s="46">
        <f t="shared" si="120"/>
        <v>-26.402180891547559</v>
      </c>
      <c r="K645" s="46">
        <f t="shared" si="120"/>
        <v>-27.979890786063539</v>
      </c>
      <c r="L645" s="46">
        <f t="shared" si="120"/>
        <v>-26.474638404113506</v>
      </c>
      <c r="M645" s="46">
        <f t="shared" si="120"/>
        <v>-23.141138251946487</v>
      </c>
      <c r="N645" s="47">
        <f>N643+N642-N644</f>
        <v>-25.018824417665044</v>
      </c>
      <c r="O645" s="47">
        <f>O643+O642-O644</f>
        <v>-23.712834700020448</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v>240000</v>
      </c>
      <c r="C647">
        <v>240000</v>
      </c>
      <c r="D647">
        <v>240000</v>
      </c>
      <c r="E647">
        <v>240000</v>
      </c>
      <c r="F647">
        <v>240000</v>
      </c>
      <c r="G647">
        <v>4800000</v>
      </c>
      <c r="H647">
        <v>4800000</v>
      </c>
      <c r="I647">
        <v>4800000</v>
      </c>
      <c r="J647">
        <v>4800000</v>
      </c>
      <c r="K647">
        <v>4800000</v>
      </c>
      <c r="L647">
        <v>4800000</v>
      </c>
      <c r="M647">
        <v>4800000</v>
      </c>
      <c r="N647">
        <v>4800000</v>
      </c>
      <c r="O647">
        <v>4800000</v>
      </c>
      <c r="P647" s="30"/>
      <c r="Q647" s="90" t="s">
        <v>43</v>
      </c>
    </row>
    <row r="648" spans="2:17" x14ac:dyDescent="0.3">
      <c r="B648" s="13">
        <f t="shared" ref="B648:O648" si="121">B457/B647</f>
        <v>35.533437499999998</v>
      </c>
      <c r="C648" s="13">
        <f t="shared" si="121"/>
        <v>36.396081291666668</v>
      </c>
      <c r="D648" s="13">
        <f t="shared" si="121"/>
        <v>38.233720208333331</v>
      </c>
      <c r="E648" s="13">
        <f t="shared" si="121"/>
        <v>40.33554075</v>
      </c>
      <c r="F648" s="13">
        <f t="shared" si="121"/>
        <v>44.402443041666665</v>
      </c>
      <c r="G648" s="13">
        <f t="shared" si="121"/>
        <v>2.2961245604166667</v>
      </c>
      <c r="H648" s="13">
        <f t="shared" si="121"/>
        <v>2.6638986499999997</v>
      </c>
      <c r="I648" s="13">
        <f t="shared" si="121"/>
        <v>2.9597822000000003</v>
      </c>
      <c r="J648" s="13">
        <f t="shared" si="121"/>
        <v>3.2753036916666667</v>
      </c>
      <c r="K648" s="13">
        <f t="shared" si="121"/>
        <v>3.6568571791666669</v>
      </c>
      <c r="L648" s="13">
        <f t="shared" si="121"/>
        <v>3.9018833416666663</v>
      </c>
      <c r="M648" s="13">
        <f t="shared" si="121"/>
        <v>4.2173005041666674</v>
      </c>
      <c r="N648" s="13">
        <f t="shared" si="121"/>
        <v>4.6331548104166664</v>
      </c>
      <c r="O648" s="13">
        <f t="shared" si="121"/>
        <v>4.6612891666666663</v>
      </c>
      <c r="P648" s="6"/>
      <c r="Q648" s="90" t="s">
        <v>44</v>
      </c>
    </row>
    <row r="649" spans="2:17" x14ac:dyDescent="0.3">
      <c r="B649" s="13">
        <f t="shared" ref="B649:O649" si="122">B588/B647</f>
        <v>6.9755166666666666</v>
      </c>
      <c r="C649" s="13">
        <f t="shared" si="122"/>
        <v>6.3626450000000006</v>
      </c>
      <c r="D649" s="13">
        <f t="shared" si="122"/>
        <v>7.8376388750000006</v>
      </c>
      <c r="E649" s="13">
        <f t="shared" si="122"/>
        <v>10.851820583333334</v>
      </c>
      <c r="F649" s="13">
        <f t="shared" si="122"/>
        <v>14.816315250000001</v>
      </c>
      <c r="G649" s="13">
        <f t="shared" si="122"/>
        <v>0.8955371875</v>
      </c>
      <c r="H649" s="13">
        <f t="shared" si="122"/>
        <v>1.0176856083333332</v>
      </c>
      <c r="I649" s="13">
        <f t="shared" si="122"/>
        <v>1.1205170166666667</v>
      </c>
      <c r="J649" s="13">
        <f t="shared" si="122"/>
        <v>1.1276091166666666</v>
      </c>
      <c r="K649" s="13">
        <f t="shared" si="122"/>
        <v>1.2871109062499999</v>
      </c>
      <c r="L649" s="13">
        <f t="shared" si="122"/>
        <v>1.2379151354166666</v>
      </c>
      <c r="M649" s="13">
        <f t="shared" si="122"/>
        <v>1.3009566895833333</v>
      </c>
      <c r="N649" s="13">
        <f t="shared" si="122"/>
        <v>1.3672223791666667</v>
      </c>
      <c r="O649" s="13">
        <f t="shared" si="122"/>
        <v>1.2586920833333333</v>
      </c>
      <c r="P649" s="6"/>
      <c r="Q649" s="89" t="s">
        <v>45</v>
      </c>
    </row>
    <row r="650" spans="2:17" x14ac:dyDescent="0.3">
      <c r="B650" s="91"/>
      <c r="C650" s="91">
        <f t="shared" ref="C650:M650" si="123">+C649/B649-1</f>
        <v>-8.7860397437704685E-2</v>
      </c>
      <c r="D650" s="92">
        <f t="shared" si="123"/>
        <v>0.23182086616493613</v>
      </c>
      <c r="E650" s="91">
        <f t="shared" si="123"/>
        <v>0.3845777735368463</v>
      </c>
      <c r="F650" s="92">
        <f t="shared" si="123"/>
        <v>0.36532991272962057</v>
      </c>
      <c r="G650" s="91">
        <f t="shared" si="123"/>
        <v>-0.93955736143640711</v>
      </c>
      <c r="H650" s="92">
        <f t="shared" si="123"/>
        <v>0.13639681583109375</v>
      </c>
      <c r="I650" s="91">
        <f t="shared" si="123"/>
        <v>0.10104437705642777</v>
      </c>
      <c r="J650" s="92">
        <f t="shared" si="123"/>
        <v>6.3293103937838158E-3</v>
      </c>
      <c r="K650" s="91">
        <f t="shared" si="123"/>
        <v>0.1414513125389032</v>
      </c>
      <c r="L650" s="92">
        <f t="shared" si="123"/>
        <v>-3.8221858422958443E-2</v>
      </c>
      <c r="M650" s="91">
        <f t="shared" si="123"/>
        <v>5.0925586385570432E-2</v>
      </c>
      <c r="N650" s="93">
        <f>+N649/M649-1</f>
        <v>5.0936122711784382E-2</v>
      </c>
      <c r="O650" s="93">
        <f>+O649/N649-1</f>
        <v>-7.9380134122353563E-2</v>
      </c>
      <c r="P650" s="31"/>
      <c r="Q650" s="94" t="s">
        <v>46</v>
      </c>
    </row>
    <row r="651" spans="2:17" x14ac:dyDescent="0.3">
      <c r="B651">
        <v>0.32500000000000001</v>
      </c>
      <c r="C651">
        <v>0.28749999999999998</v>
      </c>
      <c r="D651">
        <v>0.35</v>
      </c>
      <c r="E651">
        <v>0.52500000000000002</v>
      </c>
      <c r="F651">
        <v>0.62500000000000011</v>
      </c>
      <c r="G651">
        <v>0.8</v>
      </c>
      <c r="H651">
        <v>0.77</v>
      </c>
      <c r="I651">
        <v>0.85000000000000009</v>
      </c>
      <c r="J651">
        <v>0.85</v>
      </c>
      <c r="K651">
        <v>0.96000000000000008</v>
      </c>
      <c r="L651">
        <v>0.96000000000000008</v>
      </c>
      <c r="M651">
        <v>0.96000000000000008</v>
      </c>
      <c r="N651">
        <v>1</v>
      </c>
      <c r="O651" s="141"/>
      <c r="P651" s="6"/>
      <c r="Q651" s="90" t="s">
        <v>47</v>
      </c>
    </row>
    <row r="652" spans="2:17" x14ac:dyDescent="0.3">
      <c r="B652" s="91">
        <f t="shared" ref="B652:O652" si="124">+B651/B661</f>
        <v>7.3826745076465153E-2</v>
      </c>
      <c r="C652" s="91">
        <f t="shared" si="124"/>
        <v>7.7247478146325932E-2</v>
      </c>
      <c r="D652" s="92">
        <f t="shared" si="124"/>
        <v>5.8860244389790053E-2</v>
      </c>
      <c r="E652" s="91">
        <f t="shared" si="124"/>
        <v>5.3835507059212126E-2</v>
      </c>
      <c r="F652" s="92">
        <f t="shared" si="124"/>
        <v>3.2622362759207761E-2</v>
      </c>
      <c r="G652" s="91">
        <f t="shared" si="124"/>
        <v>2.2949141491841761E-2</v>
      </c>
      <c r="H652" s="92">
        <f t="shared" si="124"/>
        <v>2.0966031230311717E-2</v>
      </c>
      <c r="I652" s="91">
        <f t="shared" si="124"/>
        <v>2.2144177012996074E-2</v>
      </c>
      <c r="J652" s="92">
        <f t="shared" si="124"/>
        <v>2.5169388223552431E-2</v>
      </c>
      <c r="K652" s="91">
        <f t="shared" si="124"/>
        <v>2.7034713658169399E-2</v>
      </c>
      <c r="L652" s="92">
        <f t="shared" si="124"/>
        <v>2.2294342162810104E-2</v>
      </c>
      <c r="M652" s="91">
        <f t="shared" si="124"/>
        <v>2.7031419573942245E-2</v>
      </c>
      <c r="N652" s="93">
        <f t="shared" si="124"/>
        <v>2.5611616639819399E-2</v>
      </c>
      <c r="O652" s="93">
        <f t="shared" si="124"/>
        <v>0</v>
      </c>
      <c r="P652" s="6"/>
      <c r="Q652" s="94" t="s">
        <v>48</v>
      </c>
    </row>
    <row r="653" spans="2:17" x14ac:dyDescent="0.3">
      <c r="B653" s="95">
        <f t="shared" ref="B653:M653" si="125">+B651/B649</f>
        <v>4.6591530854345323E-2</v>
      </c>
      <c r="C653" s="95">
        <f t="shared" si="125"/>
        <v>4.5185610701209945E-2</v>
      </c>
      <c r="D653" s="96">
        <f t="shared" si="125"/>
        <v>4.4656306010271485E-2</v>
      </c>
      <c r="E653" s="95">
        <f t="shared" si="125"/>
        <v>4.8378978989600724E-2</v>
      </c>
      <c r="F653" s="96">
        <f t="shared" si="125"/>
        <v>4.2183227709062146E-2</v>
      </c>
      <c r="G653" s="95">
        <f t="shared" si="125"/>
        <v>0.89331857031341877</v>
      </c>
      <c r="H653" s="96">
        <f t="shared" si="125"/>
        <v>0.75661873735350482</v>
      </c>
      <c r="I653" s="95">
        <f t="shared" si="125"/>
        <v>0.7585783949346836</v>
      </c>
      <c r="J653" s="96">
        <f t="shared" si="125"/>
        <v>0.75380731446433413</v>
      </c>
      <c r="K653" s="95">
        <f t="shared" si="125"/>
        <v>0.74585647230428798</v>
      </c>
      <c r="L653" s="96">
        <f t="shared" si="125"/>
        <v>0.77549742509358377</v>
      </c>
      <c r="M653" s="95">
        <f t="shared" si="125"/>
        <v>0.73791849312636693</v>
      </c>
      <c r="N653" s="97">
        <f>+N651/N649</f>
        <v>0.73140991197752936</v>
      </c>
      <c r="O653" s="97">
        <f>+O651/O649</f>
        <v>0</v>
      </c>
      <c r="P653" s="28"/>
      <c r="Q653" s="98" t="s">
        <v>49</v>
      </c>
    </row>
    <row r="654" spans="2:17" x14ac:dyDescent="0.3">
      <c r="B654" s="16">
        <f t="shared" ref="B654:M654" si="126">+B661*B647</f>
        <v>1056527.6840962237</v>
      </c>
      <c r="C654" s="16">
        <f t="shared" si="126"/>
        <v>893233.0434049489</v>
      </c>
      <c r="D654" s="16">
        <f t="shared" si="126"/>
        <v>1427109.2631509819</v>
      </c>
      <c r="E654" s="16">
        <f t="shared" si="126"/>
        <v>2340462.7704428649</v>
      </c>
      <c r="F654" s="16">
        <f t="shared" si="126"/>
        <v>4598072.8344902629</v>
      </c>
      <c r="G654" s="16">
        <f t="shared" si="126"/>
        <v>167326520.74872127</v>
      </c>
      <c r="H654" s="16">
        <f t="shared" si="126"/>
        <v>176285151.89162242</v>
      </c>
      <c r="I654" s="16">
        <f t="shared" si="126"/>
        <v>184247082.09320727</v>
      </c>
      <c r="J654" s="16">
        <f t="shared" si="126"/>
        <v>162101675.4067193</v>
      </c>
      <c r="K654" s="16">
        <f t="shared" si="126"/>
        <v>170447523.81194711</v>
      </c>
      <c r="L654" s="16">
        <f t="shared" si="126"/>
        <v>206689211.385961</v>
      </c>
      <c r="M654" s="16">
        <f t="shared" si="126"/>
        <v>170468294.77065352</v>
      </c>
      <c r="N654" s="16">
        <f>+N661*N647</f>
        <v>187414955.77976319</v>
      </c>
      <c r="O654" s="16">
        <f>+O661*O647</f>
        <v>188400000</v>
      </c>
      <c r="P654" s="6"/>
      <c r="Q654" s="89" t="s">
        <v>50</v>
      </c>
    </row>
    <row r="655" spans="2:17" x14ac:dyDescent="0.3">
      <c r="B655" s="32">
        <f t="shared" ref="B655:M655" si="127">+B661/B$648</f>
        <v>0.12388890559024202</v>
      </c>
      <c r="C655" s="32">
        <f t="shared" si="127"/>
        <v>0.10225838099698864</v>
      </c>
      <c r="D655" s="33">
        <f t="shared" si="127"/>
        <v>0.15552471912388963</v>
      </c>
      <c r="E655" s="32">
        <f t="shared" si="127"/>
        <v>0.24177011213562577</v>
      </c>
      <c r="F655" s="33">
        <f t="shared" si="127"/>
        <v>0.43147708769983406</v>
      </c>
      <c r="G655" s="32">
        <f t="shared" si="127"/>
        <v>15.181968967887544</v>
      </c>
      <c r="H655" s="33">
        <f t="shared" si="127"/>
        <v>13.786588056101412</v>
      </c>
      <c r="I655" s="32">
        <f t="shared" si="127"/>
        <v>12.968795058439833</v>
      </c>
      <c r="J655" s="33">
        <f t="shared" si="127"/>
        <v>10.310855284144688</v>
      </c>
      <c r="K655" s="32">
        <f t="shared" si="127"/>
        <v>9.7104970345732031</v>
      </c>
      <c r="L655" s="33">
        <f t="shared" si="127"/>
        <v>11.035761093175655</v>
      </c>
      <c r="M655" s="32">
        <f t="shared" si="127"/>
        <v>8.4210807463522332</v>
      </c>
      <c r="N655" s="34">
        <f>+N661/N$648</f>
        <v>8.4272561681585554</v>
      </c>
      <c r="O655" s="34">
        <f>+O661/O$648</f>
        <v>8.4204173130215949</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8">+B661/B$649</f>
        <v>0.63109284861588721</v>
      </c>
      <c r="C656" s="32">
        <f t="shared" si="128"/>
        <v>0.58494609514134766</v>
      </c>
      <c r="D656" s="33">
        <f t="shared" si="128"/>
        <v>0.75868366625432504</v>
      </c>
      <c r="E656" s="32">
        <f t="shared" si="128"/>
        <v>0.89864443807300043</v>
      </c>
      <c r="F656" s="33">
        <f t="shared" si="128"/>
        <v>1.2930770226677037</v>
      </c>
      <c r="G656" s="32">
        <f t="shared" si="128"/>
        <v>38.926012575720385</v>
      </c>
      <c r="H656" s="33">
        <f t="shared" si="128"/>
        <v>36.087837943292797</v>
      </c>
      <c r="I656" s="32">
        <f t="shared" si="128"/>
        <v>34.25633720727059</v>
      </c>
      <c r="J656" s="33">
        <f t="shared" si="128"/>
        <v>29.949369756987323</v>
      </c>
      <c r="K656" s="32">
        <f t="shared" si="128"/>
        <v>27.588843060629337</v>
      </c>
      <c r="L656" s="33">
        <f t="shared" si="128"/>
        <v>34.78449462335854</v>
      </c>
      <c r="M656" s="32">
        <f t="shared" si="128"/>
        <v>27.298547570091575</v>
      </c>
      <c r="N656" s="34">
        <f>+N661/N$649</f>
        <v>28.557740897947742</v>
      </c>
      <c r="O656" s="34">
        <f>+O661/O$649</f>
        <v>31.18316268110317</v>
      </c>
      <c r="P656" s="35">
        <f>(SUM(INDEX($B656:$O656,,$Q$348-$B$348-$P$348+1):INDEX($B656:$O656,$Q$348-$B$348+1))-MAX(INDEX($B656:$O656,,$Q$348-$B$348-$P$348+1):INDEX($B656:$O656,$Q$348-$B$348+1))-MIN(INDEX($B656:$O656,,$Q$348-$B$348-$P$348+1):INDEX($B656:$O656,$Q$348-$B$348+1)))/(COUNT(INDEX($B656:$O656,,$Q$348-$B$348-$P$348+1):INDEX($B656:$O656,$Q$348-$B$348+1))-2)</f>
        <v>31.772540881512786</v>
      </c>
      <c r="Q656" s="36" t="s">
        <v>52</v>
      </c>
    </row>
    <row r="657" spans="1:17" x14ac:dyDescent="0.3">
      <c r="B657" s="32">
        <f t="shared" ref="B657:O657" si="129">+(B654+B432-B354-B360)/B559</f>
        <v>0.129264070133815</v>
      </c>
      <c r="C657" s="32">
        <f t="shared" si="129"/>
        <v>-0.37492761761628834</v>
      </c>
      <c r="D657" s="33">
        <f t="shared" si="129"/>
        <v>-0.66627033165625649</v>
      </c>
      <c r="E657" s="32">
        <f t="shared" si="129"/>
        <v>-0.34881717826988262</v>
      </c>
      <c r="F657" s="33">
        <f t="shared" si="129"/>
        <v>0.12233243137279463</v>
      </c>
      <c r="G657" s="32">
        <f t="shared" si="129"/>
        <v>24.191291822414684</v>
      </c>
      <c r="H657" s="33">
        <f t="shared" si="129"/>
        <v>22.775925744490507</v>
      </c>
      <c r="I657" s="32">
        <f t="shared" si="129"/>
        <v>21.146526067474028</v>
      </c>
      <c r="J657" s="33">
        <f t="shared" si="129"/>
        <v>18.29913149770216</v>
      </c>
      <c r="K657" s="32">
        <f t="shared" si="129"/>
        <v>16.760833198746077</v>
      </c>
      <c r="L657" s="33">
        <f t="shared" si="129"/>
        <v>20.478397286238557</v>
      </c>
      <c r="M657" s="32">
        <f t="shared" si="129"/>
        <v>15.874538971301197</v>
      </c>
      <c r="N657" s="34">
        <f t="shared" si="129"/>
        <v>15.40437690153205</v>
      </c>
      <c r="O657" s="34">
        <f t="shared" si="129"/>
        <v>16.106755187853157</v>
      </c>
      <c r="P657" s="35">
        <f>(SUM(INDEX($B657:$O657,,$Q$348-$B$348-$P$348+1):INDEX($B657:$O657,$Q$348-$B$348+1))-MAX(INDEX($B657:$O657,,$Q$348-$B$348-$P$348+1):INDEX($B657:$O657,$Q$348-$B$348+1))-MIN(INDEX($B657:$O657,,$Q$348-$B$348-$P$348+1):INDEX($B657:$O657,$Q$348-$B$348+1)))/(COUNT(INDEX($B657:$O657,,$Q$348-$B$348-$P$348+1):INDEX($B657:$O657,$Q$348-$B$348+1))-2)</f>
        <v>18.777443993400816</v>
      </c>
      <c r="Q657" s="36" t="s">
        <v>53</v>
      </c>
    </row>
    <row r="658" spans="1:17" x14ac:dyDescent="0.3">
      <c r="B658" s="32">
        <f t="shared" ref="B658:O658" si="130">B654/B465</f>
        <v>1.4351687409886243E-2</v>
      </c>
      <c r="C658" s="32">
        <f t="shared" si="130"/>
        <v>1.145067172572287E-2</v>
      </c>
      <c r="D658" s="33">
        <f t="shared" si="130"/>
        <v>1.6182654887775746E-2</v>
      </c>
      <c r="E658" s="32">
        <f t="shared" si="130"/>
        <v>2.3616811516318233E-2</v>
      </c>
      <c r="F658" s="33">
        <f t="shared" si="130"/>
        <v>4.0216582100021964E-2</v>
      </c>
      <c r="G658" s="32">
        <f t="shared" si="130"/>
        <v>1.2962343756503325</v>
      </c>
      <c r="H658" s="33">
        <f t="shared" si="130"/>
        <v>1.2429470950897648</v>
      </c>
      <c r="I658" s="32">
        <f t="shared" si="130"/>
        <v>1.1870264704006741</v>
      </c>
      <c r="J658" s="33">
        <f t="shared" si="130"/>
        <v>0.9419446231665809</v>
      </c>
      <c r="K658" s="32">
        <f t="shared" si="130"/>
        <v>0.91735141184302249</v>
      </c>
      <c r="L658" s="33">
        <f t="shared" si="130"/>
        <v>1.0765240409984904</v>
      </c>
      <c r="M658" s="32">
        <f t="shared" si="130"/>
        <v>0.81263669550769979</v>
      </c>
      <c r="N658" s="34">
        <f t="shared" si="130"/>
        <v>0.86010746311047848</v>
      </c>
      <c r="O658" s="34">
        <f t="shared" si="130"/>
        <v>0.85171015533077521</v>
      </c>
      <c r="P658" s="35">
        <f>(SUM(INDEX($B658:$O658,,$Q$348-$B$348-$P$348+1):INDEX($B658:$O658,$Q$348-$B$348+1))-MAX(INDEX($B658:$O658,,$Q$348-$B$348-$P$348+1):INDEX($B658:$O658,$Q$348-$B$348+1))-MIN(INDEX($B658:$O658,,$Q$348-$B$348-$P$348+1):INDEX($B658:$O658,$Q$348-$B$348+1)))/(COUNT(INDEX($B658:$O658,,$Q$348-$B$348-$P$348+1):INDEX($B658:$O658,$Q$348-$B$348+1))-2)</f>
        <v>1.0110873228485409</v>
      </c>
      <c r="Q658" s="36" t="s">
        <v>54</v>
      </c>
    </row>
    <row r="659" spans="1:17" s="15" customFormat="1" x14ac:dyDescent="0.3">
      <c r="A659" s="99"/>
      <c r="B659">
        <v>5.5500000000000007</v>
      </c>
      <c r="C659">
        <v>4.55</v>
      </c>
      <c r="D659">
        <v>8.5</v>
      </c>
      <c r="E659">
        <v>12.65</v>
      </c>
      <c r="F659">
        <v>25.3</v>
      </c>
      <c r="G659">
        <v>50.7</v>
      </c>
      <c r="H659">
        <v>43.25</v>
      </c>
      <c r="I659">
        <v>41.75</v>
      </c>
      <c r="J659">
        <v>38</v>
      </c>
      <c r="K659">
        <v>40.75</v>
      </c>
      <c r="L659">
        <v>57</v>
      </c>
      <c r="M659">
        <v>40.75</v>
      </c>
      <c r="N659">
        <v>46.25</v>
      </c>
      <c r="O659">
        <v>40.5</v>
      </c>
      <c r="P659" s="31"/>
      <c r="Q659" s="37" t="s">
        <v>55</v>
      </c>
    </row>
    <row r="660" spans="1:17" s="71" customFormat="1" x14ac:dyDescent="0.3">
      <c r="A660" s="100"/>
      <c r="B660">
        <v>2.8250000000000002</v>
      </c>
      <c r="C660">
        <v>3.2</v>
      </c>
      <c r="D660">
        <v>4.2250000000000005</v>
      </c>
      <c r="E660">
        <v>6.75</v>
      </c>
      <c r="F660">
        <v>12</v>
      </c>
      <c r="G660">
        <v>21.1</v>
      </c>
      <c r="H660">
        <v>28.5</v>
      </c>
      <c r="I660">
        <v>34.5</v>
      </c>
      <c r="J660">
        <v>30</v>
      </c>
      <c r="K660">
        <v>33</v>
      </c>
      <c r="L660">
        <v>30</v>
      </c>
      <c r="M660">
        <v>30</v>
      </c>
      <c r="N660">
        <v>27</v>
      </c>
      <c r="O660">
        <v>35</v>
      </c>
      <c r="P660" s="38"/>
      <c r="Q660" s="39" t="s">
        <v>56</v>
      </c>
    </row>
    <row r="661" spans="1:17" s="3" customFormat="1" x14ac:dyDescent="0.3">
      <c r="A661" s="101"/>
      <c r="B661">
        <v>4.402198683734265</v>
      </c>
      <c r="C661">
        <v>3.7218043475206204</v>
      </c>
      <c r="D661">
        <v>5.9462885964624244</v>
      </c>
      <c r="E661">
        <v>9.7519282101786029</v>
      </c>
      <c r="F661">
        <v>19.158636810376095</v>
      </c>
      <c r="G661">
        <v>34.859691822650262</v>
      </c>
      <c r="H661">
        <v>36.726073310754671</v>
      </c>
      <c r="I661">
        <v>38.384808769418179</v>
      </c>
      <c r="J661">
        <v>33.771182376399857</v>
      </c>
      <c r="K661">
        <v>35.509900794155648</v>
      </c>
      <c r="L661">
        <v>43.060252372075205</v>
      </c>
      <c r="M661">
        <v>35.514228077219485</v>
      </c>
      <c r="N661">
        <v>39.044782454117332</v>
      </c>
      <c r="O661" s="152">
        <f>VLOOKUP($P661,Price!$A:$E,5,FALSE)</f>
        <v>39.25</v>
      </c>
      <c r="P661" s="151" t="s">
        <v>2949</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1">+C656/C650/100</f>
        <v>-6.6576764071217612E-2</v>
      </c>
      <c r="D663" s="102">
        <f t="shared" si="131"/>
        <v>3.272715173596738E-2</v>
      </c>
      <c r="E663" s="103">
        <f t="shared" si="131"/>
        <v>2.336704042483884E-2</v>
      </c>
      <c r="F663" s="102">
        <f t="shared" si="131"/>
        <v>3.5394775451215395E-2</v>
      </c>
      <c r="G663" s="103">
        <f t="shared" si="131"/>
        <v>-0.41430160811267347</v>
      </c>
      <c r="H663" s="102">
        <f t="shared" si="131"/>
        <v>2.6457976840149975</v>
      </c>
      <c r="I663" s="103">
        <f t="shared" si="131"/>
        <v>3.390226968111278</v>
      </c>
      <c r="J663" s="102">
        <f t="shared" si="131"/>
        <v>47.318535343757823</v>
      </c>
      <c r="K663" s="103">
        <f t="shared" si="131"/>
        <v>1.9504126589876365</v>
      </c>
      <c r="L663" s="102">
        <f t="shared" si="131"/>
        <v>-9.1006811438725848</v>
      </c>
      <c r="M663" s="103">
        <f t="shared" si="131"/>
        <v>5.3604778084256903</v>
      </c>
      <c r="N663" s="104">
        <f t="shared" si="131"/>
        <v>5.6065792560494074</v>
      </c>
      <c r="O663" s="104">
        <f t="shared" si="131"/>
        <v>-3.9283333324983567</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2">($P655-B655)/$P655</f>
        <v>0.98838450765731622</v>
      </c>
      <c r="C665" s="49">
        <f t="shared" si="132"/>
        <v>0.9904125277740824</v>
      </c>
      <c r="D665" s="48">
        <f t="shared" si="132"/>
        <v>0.98541841841708977</v>
      </c>
      <c r="E665" s="49">
        <f t="shared" si="132"/>
        <v>0.97733228110441583</v>
      </c>
      <c r="F665" s="48">
        <f t="shared" si="132"/>
        <v>0.95954586260696062</v>
      </c>
      <c r="G665" s="49">
        <f t="shared" si="132"/>
        <v>-0.4234207934374602</v>
      </c>
      <c r="H665" s="48">
        <f t="shared" si="132"/>
        <v>-0.29259361227253455</v>
      </c>
      <c r="I665" s="49">
        <f t="shared" si="132"/>
        <v>-0.21591952868948702</v>
      </c>
      <c r="J665" s="48">
        <f t="shared" si="132"/>
        <v>3.3281793644832386E-2</v>
      </c>
      <c r="K665" s="49">
        <f t="shared" si="132"/>
        <v>8.9569776959731368E-2</v>
      </c>
      <c r="L665" s="48">
        <f t="shared" si="132"/>
        <v>-3.4683435637404496E-2</v>
      </c>
      <c r="M665" s="49">
        <f t="shared" si="132"/>
        <v>0.21046199851102185</v>
      </c>
      <c r="N665" s="50">
        <f t="shared" si="132"/>
        <v>0.20988300748383962</v>
      </c>
      <c r="O665" s="50">
        <f t="shared" si="132"/>
        <v>0.21052420024519003</v>
      </c>
      <c r="P665" s="31"/>
      <c r="Q665" s="51" t="s">
        <v>67</v>
      </c>
    </row>
    <row r="666" spans="1:17" x14ac:dyDescent="0.3">
      <c r="B666" s="48">
        <f t="shared" si="132"/>
        <v>0.98013716148892915</v>
      </c>
      <c r="C666" s="49">
        <f t="shared" si="132"/>
        <v>0.98158957140624203</v>
      </c>
      <c r="D666" s="48">
        <f t="shared" si="132"/>
        <v>0.97612140404245185</v>
      </c>
      <c r="E666" s="49">
        <f t="shared" si="132"/>
        <v>0.97171631814325921</v>
      </c>
      <c r="F666" s="48">
        <f t="shared" si="132"/>
        <v>0.95930205810451585</v>
      </c>
      <c r="G666" s="49">
        <f t="shared" si="132"/>
        <v>-0.22514635265981917</v>
      </c>
      <c r="H666" s="48">
        <f t="shared" si="132"/>
        <v>-0.13581844391585679</v>
      </c>
      <c r="I666" s="49">
        <f t="shared" si="132"/>
        <v>-7.8174305763598212E-2</v>
      </c>
      <c r="J666" s="48">
        <f t="shared" si="132"/>
        <v>5.7381974306823381E-2</v>
      </c>
      <c r="K666" s="49">
        <f t="shared" si="132"/>
        <v>0.13167652648510025</v>
      </c>
      <c r="L666" s="48">
        <f t="shared" si="132"/>
        <v>-9.4797383472666932E-2</v>
      </c>
      <c r="M666" s="49">
        <f t="shared" si="132"/>
        <v>0.14081320496543778</v>
      </c>
      <c r="N666" s="50">
        <f t="shared" si="132"/>
        <v>0.10118170893394339</v>
      </c>
      <c r="O666" s="50">
        <f t="shared" si="132"/>
        <v>1.8549923426254913E-2</v>
      </c>
      <c r="P666" s="31"/>
      <c r="Q666" s="51" t="s">
        <v>68</v>
      </c>
    </row>
    <row r="667" spans="1:17" x14ac:dyDescent="0.3">
      <c r="B667" s="48">
        <f t="shared" si="132"/>
        <v>0.99311599224158287</v>
      </c>
      <c r="C667" s="49">
        <f t="shared" si="132"/>
        <v>1.019966914439902</v>
      </c>
      <c r="D667" s="48">
        <f t="shared" si="132"/>
        <v>1.0354824827005429</v>
      </c>
      <c r="E667" s="49">
        <f t="shared" si="132"/>
        <v>1.0185763929527614</v>
      </c>
      <c r="F667" s="48">
        <f t="shared" si="132"/>
        <v>0.99348513932909155</v>
      </c>
      <c r="G667" s="49">
        <f t="shared" si="132"/>
        <v>-0.28831654781750499</v>
      </c>
      <c r="H667" s="48">
        <f t="shared" si="132"/>
        <v>-0.21294068311400244</v>
      </c>
      <c r="I667" s="49">
        <f t="shared" si="132"/>
        <v>-0.1261663767925926</v>
      </c>
      <c r="J667" s="48">
        <f t="shared" si="132"/>
        <v>2.5472715874788675E-2</v>
      </c>
      <c r="K667" s="49">
        <f t="shared" si="132"/>
        <v>0.10739538327812137</v>
      </c>
      <c r="L667" s="48">
        <f t="shared" si="132"/>
        <v>-9.0584921645114655E-2</v>
      </c>
      <c r="M667" s="49">
        <f t="shared" si="132"/>
        <v>0.15459532315046828</v>
      </c>
      <c r="N667" s="50">
        <f t="shared" si="132"/>
        <v>0.17963398495845354</v>
      </c>
      <c r="O667" s="50">
        <f t="shared" si="132"/>
        <v>0.1422285592483328</v>
      </c>
      <c r="P667" s="31"/>
      <c r="Q667" s="51" t="s">
        <v>69</v>
      </c>
    </row>
    <row r="668" spans="1:17" x14ac:dyDescent="0.3">
      <c r="B668" s="48">
        <f t="shared" si="132"/>
        <v>0.98580568949331382</v>
      </c>
      <c r="C668" s="49">
        <f t="shared" si="132"/>
        <v>0.98867489338758308</v>
      </c>
      <c r="D668" s="48">
        <f t="shared" si="132"/>
        <v>0.98399479993262673</v>
      </c>
      <c r="E668" s="49">
        <f t="shared" si="132"/>
        <v>0.97664216434859208</v>
      </c>
      <c r="F668" s="48">
        <f t="shared" si="132"/>
        <v>0.96022442256844875</v>
      </c>
      <c r="G668" s="49">
        <f t="shared" si="132"/>
        <v>-0.28202020375297115</v>
      </c>
      <c r="H668" s="48">
        <f t="shared" si="132"/>
        <v>-0.22931725776959039</v>
      </c>
      <c r="I668" s="49">
        <f t="shared" si="132"/>
        <v>-0.17400984423032731</v>
      </c>
      <c r="J668" s="48">
        <f t="shared" si="132"/>
        <v>6.8384498667398902E-2</v>
      </c>
      <c r="K668" s="49">
        <f t="shared" si="132"/>
        <v>9.2708027177549571E-2</v>
      </c>
      <c r="L668" s="48">
        <f t="shared" si="132"/>
        <v>-6.4719155973189738E-2</v>
      </c>
      <c r="M668" s="49">
        <f t="shared" si="132"/>
        <v>0.19627446893681272</v>
      </c>
      <c r="N668" s="50">
        <f t="shared" si="132"/>
        <v>0.14932425353005727</v>
      </c>
      <c r="O668" s="50">
        <f t="shared" si="132"/>
        <v>0.15762947859810134</v>
      </c>
      <c r="P668" s="31"/>
      <c r="Q668" s="51" t="s">
        <v>70</v>
      </c>
    </row>
    <row r="669" spans="1:17" x14ac:dyDescent="0.3">
      <c r="B669" s="105"/>
      <c r="D669" s="105"/>
      <c r="F669" s="105"/>
      <c r="H669" s="105"/>
      <c r="I669" s="96"/>
      <c r="J669" s="95"/>
      <c r="K669" s="96"/>
      <c r="L669" s="95"/>
      <c r="M669" s="96"/>
      <c r="N669" s="97">
        <f>N664/N661-1</f>
        <v>-1</v>
      </c>
      <c r="O669" s="97">
        <f>O664/O661-1</f>
        <v>0.16560509554140124</v>
      </c>
      <c r="P669" s="28"/>
      <c r="Q669" s="98" t="s">
        <v>71</v>
      </c>
    </row>
    <row r="670" spans="1:17" x14ac:dyDescent="0.3">
      <c r="B670" s="109">
        <f t="shared" ref="B670:M670" si="133">AVERAGE(B665:B669)</f>
        <v>0.98686083772028566</v>
      </c>
      <c r="C670" s="110">
        <f t="shared" si="133"/>
        <v>0.99516097675195236</v>
      </c>
      <c r="D670" s="109">
        <f t="shared" si="133"/>
        <v>0.99525427627317775</v>
      </c>
      <c r="E670" s="110">
        <f t="shared" si="133"/>
        <v>0.98606678913725709</v>
      </c>
      <c r="F670" s="109">
        <f t="shared" si="133"/>
        <v>0.96813937065225419</v>
      </c>
      <c r="G670" s="110">
        <f t="shared" si="133"/>
        <v>-0.30472597441693888</v>
      </c>
      <c r="H670" s="109">
        <f t="shared" si="133"/>
        <v>-0.21766749926799606</v>
      </c>
      <c r="I670" s="110">
        <f t="shared" si="133"/>
        <v>-0.14856751386900127</v>
      </c>
      <c r="J670" s="52">
        <f t="shared" si="133"/>
        <v>4.6130245623460839E-2</v>
      </c>
      <c r="K670" s="53">
        <f t="shared" si="133"/>
        <v>0.10533742847512564</v>
      </c>
      <c r="L670" s="52">
        <f t="shared" si="133"/>
        <v>-7.1196224182093953E-2</v>
      </c>
      <c r="M670" s="53">
        <f t="shared" si="133"/>
        <v>0.17553624889093516</v>
      </c>
      <c r="N670" s="54">
        <f>AVERAGE(N665:N669)</f>
        <v>-7.1995409018741241E-2</v>
      </c>
      <c r="O670" s="54">
        <f>AVERAGE(O665:O669)</f>
        <v>0.13890745141185606</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0.32500000000000001</v>
      </c>
      <c r="D672" s="56">
        <f t="shared" ref="D672:N672" si="134">+C$651+C672</f>
        <v>0.61250000000000004</v>
      </c>
      <c r="E672" s="56">
        <f t="shared" si="134"/>
        <v>0.96250000000000002</v>
      </c>
      <c r="F672" s="56">
        <f t="shared" si="134"/>
        <v>1.4875</v>
      </c>
      <c r="G672" s="56">
        <f t="shared" si="134"/>
        <v>2.1125000000000003</v>
      </c>
      <c r="H672" s="56">
        <f t="shared" si="134"/>
        <v>2.9125000000000005</v>
      </c>
      <c r="I672" s="56">
        <f t="shared" si="134"/>
        <v>3.6825000000000006</v>
      </c>
      <c r="J672" s="56">
        <f t="shared" si="134"/>
        <v>4.5325000000000006</v>
      </c>
      <c r="K672" s="56">
        <f t="shared" si="134"/>
        <v>5.3825000000000003</v>
      </c>
      <c r="L672" s="56">
        <f t="shared" si="134"/>
        <v>6.3425000000000002</v>
      </c>
      <c r="M672" s="56">
        <f t="shared" si="134"/>
        <v>7.3025000000000002</v>
      </c>
      <c r="N672" s="57">
        <f t="shared" si="134"/>
        <v>8.2625000000000011</v>
      </c>
      <c r="O672" s="57">
        <f>+N$651+N672</f>
        <v>9.2625000000000011</v>
      </c>
      <c r="P672" s="31"/>
      <c r="Q672" s="36" t="s">
        <v>74</v>
      </c>
    </row>
    <row r="673" spans="1:17" s="3" customFormat="1" ht="14.25" x14ac:dyDescent="0.2">
      <c r="B673" s="58">
        <f>+B$661+B672</f>
        <v>4.402198683734265</v>
      </c>
      <c r="C673" s="59">
        <f t="shared" ref="C673:O673" si="135">+C$661+C672</f>
        <v>4.0468043475206201</v>
      </c>
      <c r="D673" s="59">
        <f t="shared" si="135"/>
        <v>6.5587885964624242</v>
      </c>
      <c r="E673" s="59">
        <f t="shared" si="135"/>
        <v>10.714428210178603</v>
      </c>
      <c r="F673" s="59">
        <f t="shared" si="135"/>
        <v>20.646136810376095</v>
      </c>
      <c r="G673" s="59">
        <f t="shared" si="135"/>
        <v>36.972191822650259</v>
      </c>
      <c r="H673" s="59">
        <f t="shared" si="135"/>
        <v>39.638573310754673</v>
      </c>
      <c r="I673" s="59">
        <f t="shared" si="135"/>
        <v>42.067308769418176</v>
      </c>
      <c r="J673" s="59">
        <f t="shared" si="135"/>
        <v>38.303682376399856</v>
      </c>
      <c r="K673" s="59">
        <f t="shared" si="135"/>
        <v>40.892400794155648</v>
      </c>
      <c r="L673" s="59">
        <f t="shared" si="135"/>
        <v>49.402752372075206</v>
      </c>
      <c r="M673" s="59">
        <f t="shared" si="135"/>
        <v>42.816728077219487</v>
      </c>
      <c r="N673" s="60">
        <f t="shared" si="135"/>
        <v>47.307282454117335</v>
      </c>
      <c r="O673" s="60">
        <f t="shared" si="135"/>
        <v>48.512500000000003</v>
      </c>
      <c r="P673" s="31"/>
      <c r="Q673" s="36" t="s">
        <v>75</v>
      </c>
    </row>
    <row r="674" spans="1:17" s="3" customFormat="1" ht="14.25" x14ac:dyDescent="0.2">
      <c r="B674" s="72"/>
      <c r="I674" s="61"/>
      <c r="J674" s="61"/>
      <c r="K674" s="61"/>
      <c r="L674" s="61"/>
      <c r="M674" s="61"/>
      <c r="N674" s="62"/>
      <c r="O674" s="62">
        <f>+O673/B673-1</f>
        <v>10.020061447760048</v>
      </c>
      <c r="P674" s="31"/>
      <c r="Q674" s="63" t="s">
        <v>76</v>
      </c>
    </row>
    <row r="675" spans="1:17" s="70" customFormat="1" ht="14.25" x14ac:dyDescent="0.2">
      <c r="A675" s="64"/>
      <c r="B675" s="65"/>
      <c r="C675" s="66">
        <f>RATE(C$348-$B$348,,-$B673,C673)</f>
        <v>-8.0731098650044034E-2</v>
      </c>
      <c r="D675" s="66">
        <f t="shared" ref="D675:O675" si="136">RATE(D$348-$B$348,,-$B673,D673)</f>
        <v>0.22061020517981159</v>
      </c>
      <c r="E675" s="66">
        <f t="shared" si="136"/>
        <v>0.34513679699075406</v>
      </c>
      <c r="F675" s="66">
        <f t="shared" si="136"/>
        <v>0.47160850902110657</v>
      </c>
      <c r="G675" s="66">
        <f t="shared" si="136"/>
        <v>0.53052740958135503</v>
      </c>
      <c r="H675" s="66">
        <f t="shared" si="136"/>
        <v>0.44236351813955094</v>
      </c>
      <c r="I675" s="66">
        <f t="shared" si="136"/>
        <v>0.38050917869141604</v>
      </c>
      <c r="J675" s="66">
        <f t="shared" si="136"/>
        <v>0.31052817112992542</v>
      </c>
      <c r="K675" s="66">
        <f t="shared" si="136"/>
        <v>0.28101009473774652</v>
      </c>
      <c r="L675" s="66">
        <f t="shared" si="136"/>
        <v>0.27352698159083511</v>
      </c>
      <c r="M675" s="66">
        <f t="shared" si="136"/>
        <v>0.22973936701798756</v>
      </c>
      <c r="N675" s="67">
        <f t="shared" si="136"/>
        <v>0.21881614028765736</v>
      </c>
      <c r="O675" s="67">
        <f t="shared" si="136"/>
        <v>0.20272960513768071</v>
      </c>
      <c r="P675" s="68"/>
      <c r="Q675" s="69" t="s">
        <v>77</v>
      </c>
    </row>
    <row r="676" spans="1:17" s="3" customFormat="1" ht="14.25" x14ac:dyDescent="0.2">
      <c r="B676" s="55"/>
      <c r="C676" s="56"/>
      <c r="D676" s="56">
        <f t="shared" ref="D676:N676" si="137">+C$651+C676</f>
        <v>0.28749999999999998</v>
      </c>
      <c r="E676" s="56">
        <f t="shared" si="137"/>
        <v>0.63749999999999996</v>
      </c>
      <c r="F676" s="56">
        <f t="shared" si="137"/>
        <v>1.1625000000000001</v>
      </c>
      <c r="G676" s="56">
        <f t="shared" si="137"/>
        <v>1.7875000000000001</v>
      </c>
      <c r="H676" s="56">
        <f t="shared" si="137"/>
        <v>2.5875000000000004</v>
      </c>
      <c r="I676" s="56">
        <f t="shared" si="137"/>
        <v>3.3575000000000004</v>
      </c>
      <c r="J676" s="56">
        <f t="shared" si="137"/>
        <v>4.2075000000000005</v>
      </c>
      <c r="K676" s="56">
        <f t="shared" si="137"/>
        <v>5.0575000000000001</v>
      </c>
      <c r="L676" s="56">
        <f t="shared" si="137"/>
        <v>6.0175000000000001</v>
      </c>
      <c r="M676" s="56">
        <f t="shared" si="137"/>
        <v>6.9775</v>
      </c>
      <c r="N676" s="57">
        <f t="shared" si="137"/>
        <v>7.9375</v>
      </c>
      <c r="O676" s="57">
        <f>+N$651+N676</f>
        <v>8.9375</v>
      </c>
      <c r="P676" s="31"/>
      <c r="Q676" s="36" t="s">
        <v>74</v>
      </c>
    </row>
    <row r="677" spans="1:17" s="3" customFormat="1" ht="14.25" x14ac:dyDescent="0.2">
      <c r="B677" s="58"/>
      <c r="C677" s="59">
        <f t="shared" ref="C677:O677" si="138">+C$661+C676</f>
        <v>3.7218043475206204</v>
      </c>
      <c r="D677" s="59">
        <f t="shared" si="138"/>
        <v>6.233788596462424</v>
      </c>
      <c r="E677" s="59">
        <f t="shared" si="138"/>
        <v>10.389428210178602</v>
      </c>
      <c r="F677" s="59">
        <f t="shared" si="138"/>
        <v>20.321136810376096</v>
      </c>
      <c r="G677" s="59">
        <f t="shared" si="138"/>
        <v>36.647191822650264</v>
      </c>
      <c r="H677" s="59">
        <f t="shared" si="138"/>
        <v>39.31357331075467</v>
      </c>
      <c r="I677" s="59">
        <f t="shared" si="138"/>
        <v>41.74230876941818</v>
      </c>
      <c r="J677" s="59">
        <f t="shared" si="138"/>
        <v>37.97868237639986</v>
      </c>
      <c r="K677" s="59">
        <f t="shared" si="138"/>
        <v>40.567400794155645</v>
      </c>
      <c r="L677" s="59">
        <f t="shared" si="138"/>
        <v>49.077752372075203</v>
      </c>
      <c r="M677" s="59">
        <f t="shared" si="138"/>
        <v>42.491728077219484</v>
      </c>
      <c r="N677" s="60">
        <f t="shared" si="138"/>
        <v>46.982282454117332</v>
      </c>
      <c r="O677" s="60">
        <f t="shared" si="138"/>
        <v>48.1875</v>
      </c>
      <c r="P677" s="31"/>
      <c r="Q677" s="36" t="s">
        <v>75</v>
      </c>
    </row>
    <row r="678" spans="1:17" s="3" customFormat="1" ht="14.25" x14ac:dyDescent="0.2">
      <c r="B678" s="72"/>
      <c r="I678" s="61"/>
      <c r="J678" s="61"/>
      <c r="K678" s="61"/>
      <c r="L678" s="61"/>
      <c r="M678" s="61"/>
      <c r="N678" s="62"/>
      <c r="O678" s="62">
        <f>+O677/C677-1</f>
        <v>11.9473490545255</v>
      </c>
      <c r="P678" s="31"/>
      <c r="Q678" s="63" t="s">
        <v>76</v>
      </c>
    </row>
    <row r="679" spans="1:17" s="70" customFormat="1" ht="14.25" x14ac:dyDescent="0.2">
      <c r="A679" s="64"/>
      <c r="B679" s="65"/>
      <c r="C679" s="66"/>
      <c r="D679" s="66">
        <f>RATE(D$348-$C$348,,-$C677,D677)</f>
        <v>0.67493721173581567</v>
      </c>
      <c r="E679" s="66">
        <f t="shared" ref="E679:O679" si="139">RATE(E$348-$C$348,,-$C677,E677)</f>
        <v>0.67077917633199791</v>
      </c>
      <c r="F679" s="66">
        <f t="shared" si="139"/>
        <v>0.76088699887526901</v>
      </c>
      <c r="G679" s="66">
        <f t="shared" si="139"/>
        <v>0.77142100715152306</v>
      </c>
      <c r="H679" s="66">
        <f t="shared" si="139"/>
        <v>0.60235151817150301</v>
      </c>
      <c r="I679" s="66">
        <f t="shared" si="139"/>
        <v>0.49613398416271826</v>
      </c>
      <c r="J679" s="66">
        <f t="shared" si="139"/>
        <v>0.39351720909297339</v>
      </c>
      <c r="K679" s="66">
        <f t="shared" si="139"/>
        <v>0.34796295034312047</v>
      </c>
      <c r="L679" s="66">
        <f t="shared" si="139"/>
        <v>0.33186134368075609</v>
      </c>
      <c r="M679" s="66">
        <f t="shared" si="139"/>
        <v>0.27571918125444922</v>
      </c>
      <c r="N679" s="67">
        <f t="shared" si="139"/>
        <v>0.25923656148251006</v>
      </c>
      <c r="O679" s="67">
        <f t="shared" si="139"/>
        <v>0.23788909768802399</v>
      </c>
      <c r="P679" s="68"/>
      <c r="Q679" s="69" t="s">
        <v>77</v>
      </c>
    </row>
    <row r="680" spans="1:17" s="3" customFormat="1" ht="14.25" x14ac:dyDescent="0.2">
      <c r="B680" s="55"/>
      <c r="C680" s="56"/>
      <c r="D680" s="56"/>
      <c r="E680" s="56">
        <f t="shared" ref="E680:N680" si="140">+D$651+D680</f>
        <v>0.35</v>
      </c>
      <c r="F680" s="56">
        <f t="shared" si="140"/>
        <v>0.875</v>
      </c>
      <c r="G680" s="56">
        <f t="shared" si="140"/>
        <v>1.5</v>
      </c>
      <c r="H680" s="56">
        <f t="shared" si="140"/>
        <v>2.2999999999999998</v>
      </c>
      <c r="I680" s="56">
        <f t="shared" si="140"/>
        <v>3.07</v>
      </c>
      <c r="J680" s="56">
        <f t="shared" si="140"/>
        <v>3.92</v>
      </c>
      <c r="K680" s="56">
        <f t="shared" si="140"/>
        <v>4.7699999999999996</v>
      </c>
      <c r="L680" s="56">
        <f t="shared" si="140"/>
        <v>5.7299999999999995</v>
      </c>
      <c r="M680" s="56">
        <f t="shared" si="140"/>
        <v>6.6899999999999995</v>
      </c>
      <c r="N680" s="57">
        <f t="shared" si="140"/>
        <v>7.6499999999999995</v>
      </c>
      <c r="O680" s="57">
        <f>+N$651+N680</f>
        <v>8.6499999999999986</v>
      </c>
      <c r="P680" s="31"/>
      <c r="Q680" s="36" t="s">
        <v>74</v>
      </c>
    </row>
    <row r="681" spans="1:17" s="3" customFormat="1" ht="14.25" x14ac:dyDescent="0.2">
      <c r="B681" s="58"/>
      <c r="C681" s="59"/>
      <c r="D681" s="59">
        <f t="shared" ref="D681:O681" si="141">+D$661+D680</f>
        <v>5.9462885964624244</v>
      </c>
      <c r="E681" s="59">
        <f t="shared" si="141"/>
        <v>10.101928210178603</v>
      </c>
      <c r="F681" s="59">
        <f t="shared" si="141"/>
        <v>20.033636810376095</v>
      </c>
      <c r="G681" s="59">
        <f t="shared" si="141"/>
        <v>36.359691822650262</v>
      </c>
      <c r="H681" s="59">
        <f t="shared" si="141"/>
        <v>39.026073310754668</v>
      </c>
      <c r="I681" s="59">
        <f t="shared" si="141"/>
        <v>41.454808769418179</v>
      </c>
      <c r="J681" s="59">
        <f t="shared" si="141"/>
        <v>37.691182376399858</v>
      </c>
      <c r="K681" s="59">
        <f t="shared" si="141"/>
        <v>40.279900794155651</v>
      </c>
      <c r="L681" s="59">
        <f t="shared" si="141"/>
        <v>48.790252372075201</v>
      </c>
      <c r="M681" s="59">
        <f t="shared" si="141"/>
        <v>42.204228077219483</v>
      </c>
      <c r="N681" s="60">
        <f t="shared" si="141"/>
        <v>46.69478245411733</v>
      </c>
      <c r="O681" s="60">
        <f t="shared" si="141"/>
        <v>47.9</v>
      </c>
      <c r="P681" s="31"/>
      <c r="Q681" s="36" t="s">
        <v>75</v>
      </c>
    </row>
    <row r="682" spans="1:17" s="3" customFormat="1" ht="14.25" x14ac:dyDescent="0.2">
      <c r="B682" s="72"/>
      <c r="I682" s="61"/>
      <c r="J682" s="61"/>
      <c r="K682" s="61"/>
      <c r="L682" s="61"/>
      <c r="M682" s="61"/>
      <c r="N682" s="62"/>
      <c r="O682" s="62">
        <f>+O681/D681-1</f>
        <v>7.0554448750598393</v>
      </c>
      <c r="P682" s="31"/>
      <c r="Q682" s="63" t="s">
        <v>76</v>
      </c>
    </row>
    <row r="683" spans="1:17" s="70" customFormat="1" ht="14.25" x14ac:dyDescent="0.2">
      <c r="A683" s="64"/>
      <c r="B683" s="65"/>
      <c r="C683" s="66"/>
      <c r="D683" s="66"/>
      <c r="E683" s="66">
        <f>RATE(E$348-$D$348,,-$D681,E681)</f>
        <v>0.69886275216922</v>
      </c>
      <c r="F683" s="66">
        <f t="shared" ref="F683:O683" si="142">RATE(F$348-$D$348,,-$D681,F681)</f>
        <v>0.83551064025703936</v>
      </c>
      <c r="G683" s="66">
        <f t="shared" si="142"/>
        <v>0.82862535290377315</v>
      </c>
      <c r="H683" s="66">
        <f t="shared" si="142"/>
        <v>0.60057938190098403</v>
      </c>
      <c r="I683" s="66">
        <f t="shared" si="142"/>
        <v>0.47457133290094167</v>
      </c>
      <c r="J683" s="66">
        <f t="shared" si="142"/>
        <v>0.36039688771154516</v>
      </c>
      <c r="K683" s="66">
        <f t="shared" si="142"/>
        <v>0.31429172252066795</v>
      </c>
      <c r="L683" s="66">
        <f t="shared" si="142"/>
        <v>0.30095083785551424</v>
      </c>
      <c r="M683" s="66">
        <f t="shared" si="142"/>
        <v>0.24327664455272607</v>
      </c>
      <c r="N683" s="67">
        <f t="shared" si="142"/>
        <v>0.2288595171324804</v>
      </c>
      <c r="O683" s="67">
        <f t="shared" si="142"/>
        <v>0.20884822032803779</v>
      </c>
      <c r="P683" s="68"/>
      <c r="Q683" s="69" t="s">
        <v>77</v>
      </c>
    </row>
    <row r="684" spans="1:17" s="3" customFormat="1" ht="14.25" x14ac:dyDescent="0.2">
      <c r="B684" s="55"/>
      <c r="C684" s="56"/>
      <c r="D684" s="56"/>
      <c r="E684" s="56"/>
      <c r="F684" s="56">
        <f t="shared" ref="F684:N684" si="143">+E$651+E684</f>
        <v>0.52500000000000002</v>
      </c>
      <c r="G684" s="56">
        <f t="shared" si="143"/>
        <v>1.1500000000000001</v>
      </c>
      <c r="H684" s="56">
        <f t="shared" si="143"/>
        <v>1.9500000000000002</v>
      </c>
      <c r="I684" s="56">
        <f t="shared" si="143"/>
        <v>2.72</v>
      </c>
      <c r="J684" s="56">
        <f t="shared" si="143"/>
        <v>3.5700000000000003</v>
      </c>
      <c r="K684" s="56">
        <f t="shared" si="143"/>
        <v>4.42</v>
      </c>
      <c r="L684" s="56">
        <f t="shared" si="143"/>
        <v>5.38</v>
      </c>
      <c r="M684" s="56">
        <f t="shared" si="143"/>
        <v>6.34</v>
      </c>
      <c r="N684" s="57">
        <f t="shared" si="143"/>
        <v>7.3</v>
      </c>
      <c r="O684" s="57">
        <f>+N$651+N684</f>
        <v>8.3000000000000007</v>
      </c>
      <c r="P684" s="31"/>
      <c r="Q684" s="36" t="s">
        <v>74</v>
      </c>
    </row>
    <row r="685" spans="1:17" s="3" customFormat="1" ht="14.25" x14ac:dyDescent="0.2">
      <c r="B685" s="58"/>
      <c r="C685" s="59"/>
      <c r="D685" s="59"/>
      <c r="E685" s="59">
        <f t="shared" ref="E685:O685" si="144">+E$661+E684</f>
        <v>9.7519282101786029</v>
      </c>
      <c r="F685" s="59">
        <f t="shared" si="144"/>
        <v>19.683636810376093</v>
      </c>
      <c r="G685" s="59">
        <f t="shared" si="144"/>
        <v>36.009691822650261</v>
      </c>
      <c r="H685" s="59">
        <f t="shared" si="144"/>
        <v>38.676073310754674</v>
      </c>
      <c r="I685" s="59">
        <f t="shared" si="144"/>
        <v>41.104808769418177</v>
      </c>
      <c r="J685" s="59">
        <f t="shared" si="144"/>
        <v>37.341182376399857</v>
      </c>
      <c r="K685" s="59">
        <f t="shared" si="144"/>
        <v>39.92990079415565</v>
      </c>
      <c r="L685" s="59">
        <f t="shared" si="144"/>
        <v>48.440252372075207</v>
      </c>
      <c r="M685" s="59">
        <f t="shared" si="144"/>
        <v>41.854228077219489</v>
      </c>
      <c r="N685" s="60">
        <f t="shared" si="144"/>
        <v>46.344782454117329</v>
      </c>
      <c r="O685" s="60">
        <f t="shared" si="144"/>
        <v>47.55</v>
      </c>
      <c r="P685" s="31"/>
      <c r="Q685" s="36" t="s">
        <v>75</v>
      </c>
    </row>
    <row r="686" spans="1:17" s="3" customFormat="1" ht="14.25" x14ac:dyDescent="0.2">
      <c r="B686" s="72"/>
      <c r="I686" s="61"/>
      <c r="J686" s="61"/>
      <c r="K686" s="61"/>
      <c r="L686" s="61"/>
      <c r="M686" s="61"/>
      <c r="N686" s="62"/>
      <c r="O686" s="62">
        <f>+O685/E685-1</f>
        <v>3.875958782220069</v>
      </c>
      <c r="P686" s="31"/>
      <c r="Q686" s="63" t="s">
        <v>76</v>
      </c>
    </row>
    <row r="687" spans="1:17" s="70" customFormat="1" ht="14.25" x14ac:dyDescent="0.2">
      <c r="A687" s="64"/>
      <c r="B687" s="65"/>
      <c r="C687" s="66"/>
      <c r="D687" s="66"/>
      <c r="E687" s="66"/>
      <c r="F687" s="66">
        <f>RATE(F$348-$E$348,,-$E685,F685)</f>
        <v>1.0184353684875613</v>
      </c>
      <c r="G687" s="66">
        <f t="shared" ref="G687:O687" si="145">RATE(G$348-$E$348,,-$E685,G685)</f>
        <v>0.92160647986613209</v>
      </c>
      <c r="H687" s="66">
        <f t="shared" si="145"/>
        <v>0.58288960270155932</v>
      </c>
      <c r="I687" s="66">
        <f t="shared" si="145"/>
        <v>0.43284936033977722</v>
      </c>
      <c r="J687" s="66">
        <f t="shared" si="145"/>
        <v>0.30803544910523289</v>
      </c>
      <c r="K687" s="66">
        <f t="shared" si="145"/>
        <v>0.2648371781821629</v>
      </c>
      <c r="L687" s="66">
        <f t="shared" si="145"/>
        <v>0.25731798773491016</v>
      </c>
      <c r="M687" s="66">
        <f t="shared" si="145"/>
        <v>0.19972333232889894</v>
      </c>
      <c r="N687" s="67">
        <f t="shared" si="145"/>
        <v>0.18908324972975712</v>
      </c>
      <c r="O687" s="67">
        <f t="shared" si="145"/>
        <v>0.17167186798795955</v>
      </c>
      <c r="P687" s="68"/>
      <c r="Q687" s="69" t="s">
        <v>77</v>
      </c>
    </row>
    <row r="688" spans="1:17" s="3" customFormat="1" ht="14.25" x14ac:dyDescent="0.2">
      <c r="B688" s="55"/>
      <c r="C688" s="56"/>
      <c r="D688" s="56"/>
      <c r="E688" s="56"/>
      <c r="F688" s="56"/>
      <c r="G688" s="56">
        <f t="shared" ref="G688:N688" si="146">+F$651+F688</f>
        <v>0.62500000000000011</v>
      </c>
      <c r="H688" s="56">
        <f t="shared" si="146"/>
        <v>1.4250000000000003</v>
      </c>
      <c r="I688" s="56">
        <f t="shared" si="146"/>
        <v>2.1950000000000003</v>
      </c>
      <c r="J688" s="56">
        <f t="shared" si="146"/>
        <v>3.0450000000000004</v>
      </c>
      <c r="K688" s="56">
        <f t="shared" si="146"/>
        <v>3.8950000000000005</v>
      </c>
      <c r="L688" s="56">
        <f t="shared" si="146"/>
        <v>4.8550000000000004</v>
      </c>
      <c r="M688" s="56">
        <f t="shared" si="146"/>
        <v>5.8150000000000004</v>
      </c>
      <c r="N688" s="57">
        <f t="shared" si="146"/>
        <v>6.7750000000000004</v>
      </c>
      <c r="O688" s="57">
        <f>+N$651+N688</f>
        <v>7.7750000000000004</v>
      </c>
      <c r="P688" s="31"/>
      <c r="Q688" s="36" t="s">
        <v>74</v>
      </c>
    </row>
    <row r="689" spans="1:17" s="3" customFormat="1" ht="14.25" x14ac:dyDescent="0.2">
      <c r="B689" s="58"/>
      <c r="C689" s="59"/>
      <c r="D689" s="59"/>
      <c r="E689" s="59"/>
      <c r="F689" s="59">
        <f t="shared" ref="F689:O689" si="147">+F$661+F688</f>
        <v>19.158636810376095</v>
      </c>
      <c r="G689" s="59">
        <f t="shared" si="147"/>
        <v>35.484691822650262</v>
      </c>
      <c r="H689" s="59">
        <f t="shared" si="147"/>
        <v>38.151073310754668</v>
      </c>
      <c r="I689" s="59">
        <f t="shared" si="147"/>
        <v>40.579808769418179</v>
      </c>
      <c r="J689" s="59">
        <f t="shared" si="147"/>
        <v>36.816182376399858</v>
      </c>
      <c r="K689" s="59">
        <f t="shared" si="147"/>
        <v>39.404900794155651</v>
      </c>
      <c r="L689" s="59">
        <f t="shared" si="147"/>
        <v>47.915252372075201</v>
      </c>
      <c r="M689" s="59">
        <f t="shared" si="147"/>
        <v>41.329228077219483</v>
      </c>
      <c r="N689" s="60">
        <f t="shared" si="147"/>
        <v>45.81978245411733</v>
      </c>
      <c r="O689" s="60">
        <f t="shared" si="147"/>
        <v>47.024999999999999</v>
      </c>
      <c r="P689" s="31"/>
      <c r="Q689" s="36" t="s">
        <v>75</v>
      </c>
    </row>
    <row r="690" spans="1:17" s="3" customFormat="1" ht="14.25" x14ac:dyDescent="0.2">
      <c r="B690" s="72"/>
      <c r="I690" s="61"/>
      <c r="J690" s="61"/>
      <c r="K690" s="61"/>
      <c r="L690" s="61"/>
      <c r="M690" s="61"/>
      <c r="N690" s="62"/>
      <c r="O690" s="62">
        <f>+O689/F689-1</f>
        <v>1.4545065740027914</v>
      </c>
      <c r="P690" s="31"/>
      <c r="Q690" s="63" t="s">
        <v>76</v>
      </c>
    </row>
    <row r="691" spans="1:17" s="70" customFormat="1" ht="14.25" x14ac:dyDescent="0.2">
      <c r="A691" s="64"/>
      <c r="B691" s="65"/>
      <c r="C691" s="66"/>
      <c r="D691" s="66"/>
      <c r="E691" s="66"/>
      <c r="F691" s="66"/>
      <c r="G691" s="66">
        <f>RATE(G$348-$F$348,,-$F689,G689)</f>
        <v>0.85215118245950394</v>
      </c>
      <c r="H691" s="66">
        <f t="shared" ref="H691:O691" si="148">RATE(H$348-$F$348,,-$F689,H689)</f>
        <v>0.41114316960204611</v>
      </c>
      <c r="I691" s="66">
        <f t="shared" si="148"/>
        <v>0.2842467159752865</v>
      </c>
      <c r="J691" s="66">
        <f t="shared" si="148"/>
        <v>0.1773851042861512</v>
      </c>
      <c r="K691" s="66">
        <f t="shared" si="148"/>
        <v>0.15514666012494097</v>
      </c>
      <c r="L691" s="66">
        <f t="shared" si="148"/>
        <v>0.16506868468252067</v>
      </c>
      <c r="M691" s="66">
        <f t="shared" si="148"/>
        <v>0.11608932842143757</v>
      </c>
      <c r="N691" s="67">
        <f t="shared" si="148"/>
        <v>0.11515709610605038</v>
      </c>
      <c r="O691" s="67">
        <f t="shared" si="148"/>
        <v>0.10491623657895001</v>
      </c>
      <c r="P691" s="68"/>
      <c r="Q691" s="69" t="s">
        <v>77</v>
      </c>
    </row>
    <row r="692" spans="1:17" s="3" customFormat="1" ht="14.25" x14ac:dyDescent="0.2">
      <c r="B692" s="55"/>
      <c r="C692" s="56"/>
      <c r="D692" s="56"/>
      <c r="E692" s="56"/>
      <c r="F692" s="56"/>
      <c r="G692" s="56"/>
      <c r="H692" s="56">
        <f t="shared" ref="H692:N692" si="149">+G$651+G692</f>
        <v>0.8</v>
      </c>
      <c r="I692" s="56">
        <f t="shared" si="149"/>
        <v>1.57</v>
      </c>
      <c r="J692" s="56">
        <f t="shared" si="149"/>
        <v>2.42</v>
      </c>
      <c r="K692" s="56">
        <f t="shared" si="149"/>
        <v>3.27</v>
      </c>
      <c r="L692" s="56">
        <f t="shared" si="149"/>
        <v>4.2300000000000004</v>
      </c>
      <c r="M692" s="56">
        <f t="shared" si="149"/>
        <v>5.19</v>
      </c>
      <c r="N692" s="57">
        <f t="shared" si="149"/>
        <v>6.15</v>
      </c>
      <c r="O692" s="57">
        <f>+N$651+N692</f>
        <v>7.15</v>
      </c>
      <c r="P692" s="31"/>
      <c r="Q692" s="36" t="s">
        <v>74</v>
      </c>
    </row>
    <row r="693" spans="1:17" s="3" customFormat="1" ht="14.25" x14ac:dyDescent="0.2">
      <c r="B693" s="58"/>
      <c r="C693" s="59"/>
      <c r="D693" s="59"/>
      <c r="E693" s="59"/>
      <c r="F693" s="59"/>
      <c r="G693" s="59">
        <f t="shared" ref="G693:O693" si="150">+G$661+G692</f>
        <v>34.859691822650262</v>
      </c>
      <c r="H693" s="59">
        <f t="shared" si="150"/>
        <v>37.526073310754668</v>
      </c>
      <c r="I693" s="59">
        <f t="shared" si="150"/>
        <v>39.954808769418179</v>
      </c>
      <c r="J693" s="59">
        <f t="shared" si="150"/>
        <v>36.191182376399858</v>
      </c>
      <c r="K693" s="59">
        <f t="shared" si="150"/>
        <v>38.779900794155651</v>
      </c>
      <c r="L693" s="59">
        <f t="shared" si="150"/>
        <v>47.290252372075201</v>
      </c>
      <c r="M693" s="59">
        <f t="shared" si="150"/>
        <v>40.704228077219483</v>
      </c>
      <c r="N693" s="60">
        <f t="shared" si="150"/>
        <v>45.19478245411733</v>
      </c>
      <c r="O693" s="60">
        <f t="shared" si="150"/>
        <v>46.4</v>
      </c>
      <c r="P693" s="31"/>
      <c r="Q693" s="36" t="s">
        <v>75</v>
      </c>
    </row>
    <row r="694" spans="1:17" s="3" customFormat="1" ht="14.25" x14ac:dyDescent="0.2">
      <c r="B694" s="72"/>
      <c r="I694" s="61"/>
      <c r="J694" s="61"/>
      <c r="K694" s="61"/>
      <c r="L694" s="61"/>
      <c r="M694" s="61"/>
      <c r="N694" s="62"/>
      <c r="O694" s="62">
        <f>+O693/G693-1</f>
        <v>0.33105020652682193</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1">RATE(I$348-$G$348,,-$G693,I693)</f>
        <v>7.0588949906115125E-2</v>
      </c>
      <c r="J695" s="66">
        <f t="shared" si="151"/>
        <v>1.2573155355630959E-2</v>
      </c>
      <c r="K695" s="66">
        <f t="shared" si="151"/>
        <v>2.7000813443788709E-2</v>
      </c>
      <c r="L695" s="66">
        <f t="shared" si="151"/>
        <v>6.2893173210948533E-2</v>
      </c>
      <c r="M695" s="66">
        <f t="shared" si="151"/>
        <v>2.6170037832217351E-2</v>
      </c>
      <c r="N695" s="67">
        <f t="shared" si="151"/>
        <v>3.7789448957469059E-2</v>
      </c>
      <c r="O695" s="67">
        <f t="shared" si="151"/>
        <v>3.6392602975538361E-2</v>
      </c>
      <c r="P695" s="68"/>
      <c r="Q695" s="69" t="s">
        <v>77</v>
      </c>
    </row>
    <row r="696" spans="1:17" s="3" customFormat="1" ht="14.25" x14ac:dyDescent="0.2">
      <c r="B696" s="55"/>
      <c r="C696" s="56"/>
      <c r="D696" s="56"/>
      <c r="E696" s="56"/>
      <c r="F696" s="56"/>
      <c r="G696" s="56"/>
      <c r="H696" s="56"/>
      <c r="I696" s="56">
        <f t="shared" ref="I696:N696" si="152">+H$651+H696</f>
        <v>0.77</v>
      </c>
      <c r="J696" s="56">
        <f t="shared" si="152"/>
        <v>1.62</v>
      </c>
      <c r="K696" s="56">
        <f t="shared" si="152"/>
        <v>2.4700000000000002</v>
      </c>
      <c r="L696" s="56">
        <f t="shared" si="152"/>
        <v>3.43</v>
      </c>
      <c r="M696" s="56">
        <f t="shared" si="152"/>
        <v>4.3900000000000006</v>
      </c>
      <c r="N696" s="57">
        <f t="shared" si="152"/>
        <v>5.3500000000000005</v>
      </c>
      <c r="O696" s="57">
        <f>+N$651+N696</f>
        <v>6.3500000000000005</v>
      </c>
      <c r="P696" s="31"/>
      <c r="Q696" s="36" t="s">
        <v>74</v>
      </c>
    </row>
    <row r="697" spans="1:17" s="3" customFormat="1" ht="14.25" x14ac:dyDescent="0.2">
      <c r="B697" s="58"/>
      <c r="C697" s="59"/>
      <c r="D697" s="59"/>
      <c r="E697" s="59"/>
      <c r="F697" s="59"/>
      <c r="G697" s="59"/>
      <c r="H697" s="59">
        <f t="shared" ref="H697:O697" si="153">+H$661+H696</f>
        <v>36.726073310754671</v>
      </c>
      <c r="I697" s="59">
        <f t="shared" si="153"/>
        <v>39.154808769418182</v>
      </c>
      <c r="J697" s="59">
        <f t="shared" si="153"/>
        <v>35.391182376399854</v>
      </c>
      <c r="K697" s="59">
        <f t="shared" si="153"/>
        <v>37.979900794155647</v>
      </c>
      <c r="L697" s="59">
        <f t="shared" si="153"/>
        <v>46.490252372075204</v>
      </c>
      <c r="M697" s="59">
        <f t="shared" si="153"/>
        <v>39.904228077219486</v>
      </c>
      <c r="N697" s="60">
        <f t="shared" si="153"/>
        <v>44.394782454117333</v>
      </c>
      <c r="O697" s="60">
        <f t="shared" si="153"/>
        <v>45.6</v>
      </c>
      <c r="P697" s="31"/>
      <c r="Q697" s="36" t="s">
        <v>75</v>
      </c>
    </row>
    <row r="698" spans="1:17" s="3" customFormat="1" ht="14.25" x14ac:dyDescent="0.2">
      <c r="B698" s="72"/>
      <c r="I698" s="61"/>
      <c r="J698" s="61"/>
      <c r="K698" s="61"/>
      <c r="L698" s="61"/>
      <c r="M698" s="61"/>
      <c r="N698" s="62"/>
      <c r="O698" s="62">
        <f>+O697/H697-1</f>
        <v>0.24162470662625224</v>
      </c>
      <c r="P698" s="31"/>
      <c r="Q698" s="63" t="s">
        <v>76</v>
      </c>
    </row>
    <row r="699" spans="1:17" s="70" customFormat="1" ht="14.25" x14ac:dyDescent="0.2">
      <c r="A699" s="64"/>
      <c r="B699" s="65"/>
      <c r="C699" s="66"/>
      <c r="D699" s="66"/>
      <c r="E699" s="66"/>
      <c r="F699" s="66"/>
      <c r="G699" s="66"/>
      <c r="H699" s="66"/>
      <c r="I699" s="66">
        <f t="shared" ref="I699:O699" si="154">RATE(I$348-$H$348,,-$H697,I697)</f>
        <v>6.6131095424031935E-2</v>
      </c>
      <c r="J699" s="66">
        <f t="shared" si="154"/>
        <v>-1.8341824919217851E-2</v>
      </c>
      <c r="K699" s="66">
        <f t="shared" si="154"/>
        <v>1.1252891472981065E-2</v>
      </c>
      <c r="L699" s="66">
        <f t="shared" si="154"/>
        <v>6.0710460368811718E-2</v>
      </c>
      <c r="M699" s="66">
        <f t="shared" si="154"/>
        <v>1.673759752616142E-2</v>
      </c>
      <c r="N699" s="67">
        <f t="shared" si="154"/>
        <v>3.2110602035221404E-2</v>
      </c>
      <c r="O699" s="67">
        <f t="shared" si="154"/>
        <v>3.1400154832043579E-2</v>
      </c>
      <c r="P699" s="68"/>
      <c r="Q699" s="69" t="s">
        <v>77</v>
      </c>
    </row>
    <row r="700" spans="1:17" s="3" customFormat="1" ht="14.25" x14ac:dyDescent="0.2">
      <c r="B700" s="55"/>
      <c r="C700" s="56"/>
      <c r="D700" s="56"/>
      <c r="E700" s="56"/>
      <c r="F700" s="56"/>
      <c r="G700" s="56"/>
      <c r="H700" s="56"/>
      <c r="I700" s="56"/>
      <c r="J700" s="56">
        <f t="shared" ref="J700:O700" si="155">+I$651+I700</f>
        <v>0.85000000000000009</v>
      </c>
      <c r="K700" s="56">
        <f t="shared" si="155"/>
        <v>1.7000000000000002</v>
      </c>
      <c r="L700" s="56">
        <f t="shared" si="155"/>
        <v>2.66</v>
      </c>
      <c r="M700" s="56">
        <f t="shared" si="155"/>
        <v>3.62</v>
      </c>
      <c r="N700" s="57">
        <f t="shared" si="155"/>
        <v>4.58</v>
      </c>
      <c r="O700" s="57">
        <f t="shared" si="155"/>
        <v>5.58</v>
      </c>
      <c r="P700" s="31"/>
      <c r="Q700" s="36" t="s">
        <v>74</v>
      </c>
    </row>
    <row r="701" spans="1:17" s="3" customFormat="1" ht="14.25" x14ac:dyDescent="0.2">
      <c r="B701" s="58"/>
      <c r="C701" s="59"/>
      <c r="D701" s="59"/>
      <c r="E701" s="59"/>
      <c r="F701" s="59"/>
      <c r="G701" s="59"/>
      <c r="H701" s="59"/>
      <c r="I701" s="59">
        <f t="shared" ref="I701:O701" si="156">+I$661+I700</f>
        <v>38.384808769418179</v>
      </c>
      <c r="J701" s="59">
        <f t="shared" si="156"/>
        <v>34.621182376399858</v>
      </c>
      <c r="K701" s="59">
        <f t="shared" si="156"/>
        <v>37.209900794155651</v>
      </c>
      <c r="L701" s="59">
        <f t="shared" si="156"/>
        <v>45.720252372075208</v>
      </c>
      <c r="M701" s="59">
        <f t="shared" si="156"/>
        <v>39.134228077219483</v>
      </c>
      <c r="N701" s="60">
        <f t="shared" si="156"/>
        <v>43.62478245411733</v>
      </c>
      <c r="O701" s="60">
        <f t="shared" si="156"/>
        <v>44.83</v>
      </c>
      <c r="P701" s="31"/>
      <c r="Q701" s="36" t="s">
        <v>75</v>
      </c>
    </row>
    <row r="702" spans="1:17" s="3" customFormat="1" ht="14.25" x14ac:dyDescent="0.2">
      <c r="B702" s="72"/>
      <c r="I702" s="61"/>
      <c r="J702" s="61"/>
      <c r="K702" s="61"/>
      <c r="L702" s="61"/>
      <c r="M702" s="61"/>
      <c r="N702" s="62"/>
      <c r="O702" s="62">
        <f>+O701/I701-1</f>
        <v>0.16790994763836919</v>
      </c>
      <c r="P702" s="31"/>
      <c r="Q702" s="63" t="s">
        <v>76</v>
      </c>
    </row>
    <row r="703" spans="1:17" s="70" customFormat="1" ht="14.25" x14ac:dyDescent="0.2">
      <c r="A703" s="64"/>
      <c r="B703" s="65"/>
      <c r="C703" s="66"/>
      <c r="D703" s="66"/>
      <c r="E703" s="66"/>
      <c r="F703" s="66"/>
      <c r="G703" s="66"/>
      <c r="H703" s="66"/>
      <c r="I703" s="66"/>
      <c r="J703" s="66">
        <f t="shared" ref="J703:O703" si="157">RATE(J$348-$I$348,,-$I701,J701)</f>
        <v>-9.804989300915469E-2</v>
      </c>
      <c r="K703" s="66">
        <f t="shared" si="157"/>
        <v>-1.5423274090777225E-2</v>
      </c>
      <c r="L703" s="66">
        <f t="shared" si="157"/>
        <v>6.0025743522635545E-2</v>
      </c>
      <c r="M703" s="66">
        <f t="shared" si="157"/>
        <v>4.8456287960824112E-3</v>
      </c>
      <c r="N703" s="67">
        <f t="shared" si="157"/>
        <v>2.5923029021875377E-2</v>
      </c>
      <c r="O703" s="67">
        <f t="shared" si="157"/>
        <v>2.6206811366040021E-2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8">+J$661+J704</f>
        <v>33.771182376399857</v>
      </c>
      <c r="K705" s="59">
        <f t="shared" si="158"/>
        <v>36.359900794155649</v>
      </c>
      <c r="L705" s="59">
        <f t="shared" si="158"/>
        <v>44.870252372075207</v>
      </c>
      <c r="M705" s="59">
        <f t="shared" si="158"/>
        <v>38.284228077219488</v>
      </c>
      <c r="N705" s="60">
        <f t="shared" si="158"/>
        <v>42.774782454117329</v>
      </c>
      <c r="O705" s="60">
        <f t="shared" si="158"/>
        <v>43.980000000000004</v>
      </c>
      <c r="P705" s="31"/>
      <c r="Q705" s="36" t="s">
        <v>75</v>
      </c>
    </row>
    <row r="706" spans="1:17" s="3" customFormat="1" ht="14.25" x14ac:dyDescent="0.2">
      <c r="B706" s="72"/>
      <c r="I706" s="61"/>
      <c r="J706" s="61"/>
      <c r="K706" s="61"/>
      <c r="L706" s="61"/>
      <c r="M706" s="61"/>
      <c r="N706" s="62"/>
      <c r="O706" s="62">
        <f>+O705/J705-1</f>
        <v>0.30229375773157185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5.4245587022652537E-2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43.13</v>
      </c>
      <c r="P709" s="31"/>
      <c r="Q709" s="36" t="s">
        <v>75</v>
      </c>
    </row>
    <row r="710" spans="1:17" s="3" customFormat="1" ht="14.25" x14ac:dyDescent="0.2">
      <c r="B710" s="72"/>
      <c r="I710" s="61"/>
      <c r="J710" s="61"/>
      <c r="K710" s="61"/>
      <c r="L710" s="61"/>
      <c r="M710" s="61"/>
      <c r="N710" s="62"/>
      <c r="O710" s="62">
        <f>+O709/K709-1</f>
        <v>0.21459083341338148</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4.9802251326928844E-2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42.17</v>
      </c>
      <c r="P713" s="31"/>
      <c r="Q713" s="36" t="s">
        <v>75</v>
      </c>
    </row>
    <row r="714" spans="1:17" s="3" customFormat="1" ht="14.25" x14ac:dyDescent="0.2">
      <c r="B714" s="72"/>
      <c r="I714" s="61"/>
      <c r="J714" s="61"/>
      <c r="K714" s="61"/>
      <c r="L714" s="61"/>
      <c r="M714" s="61"/>
      <c r="N714" s="62"/>
      <c r="O714" s="62">
        <f>+O713/L713-1</f>
        <v>-2.0674573952393693E-2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-6.9395708971292987E-3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41.21</v>
      </c>
      <c r="P717" s="31"/>
      <c r="Q717" s="36" t="s">
        <v>75</v>
      </c>
    </row>
    <row r="718" spans="1:17" s="3" customFormat="1" ht="14.25" x14ac:dyDescent="0.2">
      <c r="B718" s="72"/>
      <c r="I718" s="61"/>
      <c r="J718" s="61"/>
      <c r="K718" s="61"/>
      <c r="L718" s="61"/>
      <c r="M718" s="61"/>
      <c r="N718" s="62"/>
      <c r="O718" s="62">
        <f>+O717/M717-1</f>
        <v>0.16038000066891644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7.720935786360375E-2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40.25</v>
      </c>
      <c r="P721" s="31"/>
      <c r="Q721" s="36" t="s">
        <v>75</v>
      </c>
    </row>
    <row r="722" spans="1:17" s="3" customFormat="1" ht="14.25" x14ac:dyDescent="0.2">
      <c r="B722" s="72"/>
      <c r="I722" s="61"/>
      <c r="J722" s="61"/>
      <c r="K722" s="61"/>
      <c r="L722" s="61"/>
      <c r="M722" s="61"/>
      <c r="N722" s="62"/>
      <c r="O722" s="62">
        <f>+O721/N721-1</f>
        <v>3.086756975273075E-2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3.0867569752730823E-2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6029" priority="1204" operator="lessThan">
      <formula>0</formula>
    </cfRule>
  </conditionalFormatting>
  <conditionalFormatting sqref="P583">
    <cfRule type="cellIs" dxfId="6028" priority="1199" operator="lessThan">
      <formula>0</formula>
    </cfRule>
  </conditionalFormatting>
  <conditionalFormatting sqref="B348:N348">
    <cfRule type="cellIs" dxfId="6027" priority="1198" operator="lessThan">
      <formula>0</formula>
    </cfRule>
  </conditionalFormatting>
  <conditionalFormatting sqref="P514:P515">
    <cfRule type="cellIs" dxfId="6026" priority="1200" operator="lessThan">
      <formula>0</formula>
    </cfRule>
  </conditionalFormatting>
  <conditionalFormatting sqref="P523 Q529 Q539:Q545">
    <cfRule type="cellIs" dxfId="6025" priority="1201" operator="lessThan">
      <formula>0</formula>
    </cfRule>
  </conditionalFormatting>
  <conditionalFormatting sqref="P531">
    <cfRule type="cellIs" dxfId="6024" priority="1202" operator="lessThan">
      <formula>0</formula>
    </cfRule>
  </conditionalFormatting>
  <conditionalFormatting sqref="P562">
    <cfRule type="cellIs" dxfId="6023" priority="1203" operator="lessThan">
      <formula>0</formula>
    </cfRule>
  </conditionalFormatting>
  <conditionalFormatting sqref="B348:N348">
    <cfRule type="cellIs" dxfId="6022" priority="1197" operator="lessThan">
      <formula>0</formula>
    </cfRule>
  </conditionalFormatting>
  <conditionalFormatting sqref="Q588">
    <cfRule type="cellIs" dxfId="6021" priority="1182" operator="lessThan">
      <formula>0</formula>
    </cfRule>
  </conditionalFormatting>
  <conditionalFormatting sqref="Q499:Q502">
    <cfRule type="cellIs" dxfId="6020" priority="1196" operator="lessThan">
      <formula>0</formula>
    </cfRule>
  </conditionalFormatting>
  <conditionalFormatting sqref="Q503">
    <cfRule type="cellIs" dxfId="6019" priority="1195" operator="lessThan">
      <formula>0</formula>
    </cfRule>
  </conditionalFormatting>
  <conditionalFormatting sqref="Q503">
    <cfRule type="cellIs" dxfId="6018" priority="1194" operator="lessThan">
      <formula>0</formula>
    </cfRule>
  </conditionalFormatting>
  <conditionalFormatting sqref="B514">
    <cfRule type="cellIs" dxfId="6017" priority="1192" operator="lessThan">
      <formula>0</formula>
    </cfRule>
  </conditionalFormatting>
  <conditionalFormatting sqref="B531">
    <cfRule type="cellIs" dxfId="6016" priority="1191" operator="lessThan">
      <formula>0</formula>
    </cfRule>
  </conditionalFormatting>
  <conditionalFormatting sqref="Q520">
    <cfRule type="cellIs" dxfId="6015" priority="1190" operator="lessThan">
      <formula>0</formula>
    </cfRule>
  </conditionalFormatting>
  <conditionalFormatting sqref="Q520">
    <cfRule type="cellIs" dxfId="6014" priority="1189" operator="lessThan">
      <formula>0</formula>
    </cfRule>
  </conditionalFormatting>
  <conditionalFormatting sqref="Q567">
    <cfRule type="cellIs" dxfId="6013" priority="1184" operator="lessThan">
      <formula>0</formula>
    </cfRule>
  </conditionalFormatting>
  <conditionalFormatting sqref="B523 B515">
    <cfRule type="cellIs" dxfId="6012" priority="1193" operator="lessThan">
      <formula>0</formula>
    </cfRule>
  </conditionalFormatting>
  <conditionalFormatting sqref="Q528">
    <cfRule type="cellIs" dxfId="6011" priority="1187" operator="lessThan">
      <formula>0</formula>
    </cfRule>
  </conditionalFormatting>
  <conditionalFormatting sqref="Q536">
    <cfRule type="cellIs" dxfId="6010" priority="1186" operator="lessThan">
      <formula>0</formula>
    </cfRule>
  </conditionalFormatting>
  <conditionalFormatting sqref="Q536">
    <cfRule type="cellIs" dxfId="6009" priority="1185" operator="lessThan">
      <formula>0</formula>
    </cfRule>
  </conditionalFormatting>
  <conditionalFormatting sqref="P539">
    <cfRule type="cellIs" dxfId="6008" priority="1173" operator="lessThan">
      <formula>0</formula>
    </cfRule>
  </conditionalFormatting>
  <conditionalFormatting sqref="Q528">
    <cfRule type="cellIs" dxfId="6007" priority="1188" operator="lessThan">
      <formula>0</formula>
    </cfRule>
  </conditionalFormatting>
  <conditionalFormatting sqref="Q567">
    <cfRule type="cellIs" dxfId="6006" priority="1183" operator="lessThan">
      <formula>0</formula>
    </cfRule>
  </conditionalFormatting>
  <conditionalFormatting sqref="P584:P587">
    <cfRule type="cellIs" dxfId="6005" priority="1175" operator="lessThan">
      <formula>0</formula>
    </cfRule>
  </conditionalFormatting>
  <conditionalFormatting sqref="P563:P566">
    <cfRule type="cellIs" dxfId="6004" priority="1176" operator="lessThan">
      <formula>0</formula>
    </cfRule>
  </conditionalFormatting>
  <conditionalFormatting sqref="Q366">
    <cfRule type="cellIs" dxfId="6003" priority="1134" operator="lessThan">
      <formula>0</formula>
    </cfRule>
  </conditionalFormatting>
  <conditionalFormatting sqref="Q588">
    <cfRule type="cellIs" dxfId="6002" priority="1181" operator="lessThan">
      <formula>0</formula>
    </cfRule>
  </conditionalFormatting>
  <conditionalFormatting sqref="Q544">
    <cfRule type="cellIs" dxfId="6001" priority="1172" operator="lessThan">
      <formula>0</formula>
    </cfRule>
  </conditionalFormatting>
  <conditionalFormatting sqref="J353:N354 K351:N352">
    <cfRule type="cellIs" dxfId="6000" priority="1161" operator="lessThan">
      <formula>0</formula>
    </cfRule>
  </conditionalFormatting>
  <conditionalFormatting sqref="P516:P519">
    <cfRule type="cellIs" dxfId="5999" priority="1180" operator="lessThan">
      <formula>0</formula>
    </cfRule>
  </conditionalFormatting>
  <conditionalFormatting sqref="P524:P527">
    <cfRule type="cellIs" dxfId="5998" priority="1179" operator="lessThan">
      <formula>0</formula>
    </cfRule>
  </conditionalFormatting>
  <conditionalFormatting sqref="P539:P543">
    <cfRule type="cellIs" dxfId="5997" priority="1178" operator="lessThan">
      <formula>0</formula>
    </cfRule>
  </conditionalFormatting>
  <conditionalFormatting sqref="P532:P535">
    <cfRule type="cellIs" dxfId="5996" priority="1177" operator="lessThan">
      <formula>0</formula>
    </cfRule>
  </conditionalFormatting>
  <conditionalFormatting sqref="Q544">
    <cfRule type="cellIs" dxfId="5995" priority="1171" operator="lessThan">
      <formula>0</formula>
    </cfRule>
  </conditionalFormatting>
  <conditionalFormatting sqref="Q354">
    <cfRule type="cellIs" dxfId="5994" priority="1154" operator="lessThan">
      <formula>0</formula>
    </cfRule>
  </conditionalFormatting>
  <conditionalFormatting sqref="Q540:Q543 B539">
    <cfRule type="cellIs" dxfId="5993" priority="1174" operator="lessThan">
      <formula>0</formula>
    </cfRule>
  </conditionalFormatting>
  <conditionalFormatting sqref="P555:P558">
    <cfRule type="cellIs" dxfId="5992" priority="1166" operator="lessThan">
      <formula>0</formula>
    </cfRule>
  </conditionalFormatting>
  <conditionalFormatting sqref="Q555:Q558 Q560">
    <cfRule type="cellIs" dxfId="5991" priority="1169" operator="lessThan">
      <formula>0</formula>
    </cfRule>
  </conditionalFormatting>
  <conditionalFormatting sqref="Q559">
    <cfRule type="cellIs" dxfId="5990" priority="1168" operator="lessThan">
      <formula>0</formula>
    </cfRule>
  </conditionalFormatting>
  <conditionalFormatting sqref="Q468:Q472">
    <cfRule type="cellIs" dxfId="5989" priority="1165" operator="lessThan">
      <formula>0</formula>
    </cfRule>
  </conditionalFormatting>
  <conditionalFormatting sqref="Q559">
    <cfRule type="cellIs" dxfId="5988" priority="1167" operator="lessThan">
      <formula>0</formula>
    </cfRule>
  </conditionalFormatting>
  <conditionalFormatting sqref="J351">
    <cfRule type="cellIs" dxfId="5987" priority="1160" operator="lessThan">
      <formula>0</formula>
    </cfRule>
  </conditionalFormatting>
  <conditionalFormatting sqref="P540:P543">
    <cfRule type="cellIs" dxfId="5986" priority="1170" operator="lessThan">
      <formula>0</formula>
    </cfRule>
  </conditionalFormatting>
  <conditionalFormatting sqref="P349:Q350 Q351:Q353">
    <cfRule type="cellIs" dxfId="5985" priority="1164" operator="lessThan">
      <formula>0</formula>
    </cfRule>
  </conditionalFormatting>
  <conditionalFormatting sqref="Q396">
    <cfRule type="cellIs" dxfId="5984" priority="1087" operator="lessThan">
      <formula>0</formula>
    </cfRule>
  </conditionalFormatting>
  <conditionalFormatting sqref="B349">
    <cfRule type="cellIs" dxfId="5983" priority="1159" operator="lessThan">
      <formula>0</formula>
    </cfRule>
  </conditionalFormatting>
  <conditionalFormatting sqref="P393:P395">
    <cfRule type="cellIs" dxfId="5982" priority="1091" operator="lessThan">
      <formula>0</formula>
    </cfRule>
  </conditionalFormatting>
  <conditionalFormatting sqref="Q397">
    <cfRule type="cellIs" dxfId="5981" priority="1089" operator="lessThan">
      <formula>0</formula>
    </cfRule>
  </conditionalFormatting>
  <conditionalFormatting sqref="P349:P350">
    <cfRule type="cellIs" dxfId="5980" priority="1163" operator="lessThan">
      <formula>0</formula>
    </cfRule>
  </conditionalFormatting>
  <conditionalFormatting sqref="P351:P354">
    <cfRule type="cellIs" dxfId="5979" priority="1162" operator="lessThan">
      <formula>0</formula>
    </cfRule>
  </conditionalFormatting>
  <conditionalFormatting sqref="C397:M397">
    <cfRule type="cellIs" dxfId="5978" priority="1086" operator="lessThan">
      <formula>0</formula>
    </cfRule>
  </conditionalFormatting>
  <conditionalFormatting sqref="Q355">
    <cfRule type="cellIs" dxfId="5977" priority="1157" operator="lessThan">
      <formula>0</formula>
    </cfRule>
  </conditionalFormatting>
  <conditionalFormatting sqref="P398:Q398 Q399:Q401">
    <cfRule type="cellIs" dxfId="5976" priority="1085" operator="lessThan">
      <formula>0</formula>
    </cfRule>
  </conditionalFormatting>
  <conditionalFormatting sqref="P399:P401">
    <cfRule type="cellIs" dxfId="5975" priority="1083" operator="lessThan">
      <formula>0</formula>
    </cfRule>
  </conditionalFormatting>
  <conditionalFormatting sqref="C357:J357">
    <cfRule type="cellIs" dxfId="5974" priority="1148" operator="lessThan">
      <formula>0</formula>
    </cfRule>
  </conditionalFormatting>
  <conditionalFormatting sqref="H385">
    <cfRule type="cellIs" dxfId="5973" priority="1048" operator="lessThan">
      <formula>0</formula>
    </cfRule>
  </conditionalFormatting>
  <conditionalFormatting sqref="Q402">
    <cfRule type="cellIs" dxfId="5972" priority="1081" operator="lessThan">
      <formula>0</formula>
    </cfRule>
  </conditionalFormatting>
  <conditionalFormatting sqref="B350">
    <cfRule type="cellIs" dxfId="5971" priority="1158" operator="lessThan">
      <formula>0</formula>
    </cfRule>
  </conditionalFormatting>
  <conditionalFormatting sqref="J352">
    <cfRule type="cellIs" dxfId="5970" priority="1155" operator="lessThan">
      <formula>0</formula>
    </cfRule>
  </conditionalFormatting>
  <conditionalFormatting sqref="P355">
    <cfRule type="cellIs" dxfId="5969" priority="1156" operator="lessThan">
      <formula>0</formula>
    </cfRule>
  </conditionalFormatting>
  <conditionalFormatting sqref="P440">
    <cfRule type="cellIs" dxfId="5968" priority="1034" operator="lessThan">
      <formula>0</formula>
    </cfRule>
  </conditionalFormatting>
  <conditionalFormatting sqref="Q354">
    <cfRule type="cellIs" dxfId="5967" priority="1153" operator="lessThan">
      <formula>0</formula>
    </cfRule>
  </conditionalFormatting>
  <conditionalFormatting sqref="P356:Q356 Q357:Q359">
    <cfRule type="cellIs" dxfId="5966" priority="1152" operator="lessThan">
      <formula>0</formula>
    </cfRule>
  </conditionalFormatting>
  <conditionalFormatting sqref="P356">
    <cfRule type="cellIs" dxfId="5965" priority="1151" operator="lessThan">
      <formula>0</formula>
    </cfRule>
  </conditionalFormatting>
  <conditionalFormatting sqref="P357:P360">
    <cfRule type="cellIs" dxfId="5964" priority="1150" operator="lessThan">
      <formula>0</formula>
    </cfRule>
  </conditionalFormatting>
  <conditionalFormatting sqref="I358 K358:N358 C359:M360 K357:M357">
    <cfRule type="cellIs" dxfId="5963" priority="1149" operator="lessThan">
      <formula>0</formula>
    </cfRule>
  </conditionalFormatting>
  <conditionalFormatting sqref="B356">
    <cfRule type="cellIs" dxfId="5962" priority="1146" operator="lessThan">
      <formula>0</formula>
    </cfRule>
  </conditionalFormatting>
  <conditionalFormatting sqref="I357">
    <cfRule type="cellIs" dxfId="5961" priority="1147" operator="lessThan">
      <formula>0</formula>
    </cfRule>
  </conditionalFormatting>
  <conditionalFormatting sqref="Q361">
    <cfRule type="cellIs" dxfId="5960" priority="1145" operator="lessThan">
      <formula>0</formula>
    </cfRule>
  </conditionalFormatting>
  <conditionalFormatting sqref="C358:J358">
    <cfRule type="cellIs" dxfId="5959" priority="1144" operator="lessThan">
      <formula>0</formula>
    </cfRule>
  </conditionalFormatting>
  <conditionalFormatting sqref="Q360">
    <cfRule type="cellIs" dxfId="5958" priority="1143" operator="lessThan">
      <formula>0</formula>
    </cfRule>
  </conditionalFormatting>
  <conditionalFormatting sqref="Q360">
    <cfRule type="cellIs" dxfId="5957" priority="1142" operator="lessThan">
      <formula>0</formula>
    </cfRule>
  </conditionalFormatting>
  <conditionalFormatting sqref="P362:Q362 Q363:Q365">
    <cfRule type="cellIs" dxfId="5956" priority="1141" operator="lessThan">
      <formula>0</formula>
    </cfRule>
  </conditionalFormatting>
  <conditionalFormatting sqref="P362">
    <cfRule type="cellIs" dxfId="5955" priority="1140" operator="lessThan">
      <formula>0</formula>
    </cfRule>
  </conditionalFormatting>
  <conditionalFormatting sqref="J363">
    <cfRule type="cellIs" dxfId="5954" priority="1138" operator="lessThan">
      <formula>0</formula>
    </cfRule>
  </conditionalFormatting>
  <conditionalFormatting sqref="K363:N364 J365:M366">
    <cfRule type="cellIs" dxfId="5953" priority="1139" operator="lessThan">
      <formula>0</formula>
    </cfRule>
  </conditionalFormatting>
  <conditionalFormatting sqref="P368">
    <cfRule type="cellIs" dxfId="5952" priority="1131" operator="lessThan">
      <formula>0</formula>
    </cfRule>
  </conditionalFormatting>
  <conditionalFormatting sqref="Q367">
    <cfRule type="cellIs" dxfId="5951" priority="1136" operator="lessThan">
      <formula>0</formula>
    </cfRule>
  </conditionalFormatting>
  <conditionalFormatting sqref="B362">
    <cfRule type="cellIs" dxfId="5950" priority="1137" operator="lessThan">
      <formula>0</formula>
    </cfRule>
  </conditionalFormatting>
  <conditionalFormatting sqref="P405:P407">
    <cfRule type="cellIs" dxfId="5949" priority="1069" operator="lessThan">
      <formula>0</formula>
    </cfRule>
  </conditionalFormatting>
  <conditionalFormatting sqref="J364">
    <cfRule type="cellIs" dxfId="5948" priority="1135" operator="lessThan">
      <formula>0</formula>
    </cfRule>
  </conditionalFormatting>
  <conditionalFormatting sqref="Q366">
    <cfRule type="cellIs" dxfId="5947" priority="1133" operator="lessThan">
      <formula>0</formula>
    </cfRule>
  </conditionalFormatting>
  <conditionalFormatting sqref="P368:Q368 Q369:Q371">
    <cfRule type="cellIs" dxfId="5946" priority="1132" operator="lessThan">
      <formula>0</formula>
    </cfRule>
  </conditionalFormatting>
  <conditionalFormatting sqref="Q372">
    <cfRule type="cellIs" dxfId="5945" priority="1123" operator="lessThan">
      <formula>0</formula>
    </cfRule>
  </conditionalFormatting>
  <conditionalFormatting sqref="I370 K369:N370 C371:M372">
    <cfRule type="cellIs" dxfId="5944" priority="1130" operator="lessThan">
      <formula>0</formula>
    </cfRule>
  </conditionalFormatting>
  <conditionalFormatting sqref="I369">
    <cfRule type="cellIs" dxfId="5943" priority="1128" operator="lessThan">
      <formula>0</formula>
    </cfRule>
  </conditionalFormatting>
  <conditionalFormatting sqref="C369:J369">
    <cfRule type="cellIs" dxfId="5942" priority="1129" operator="lessThan">
      <formula>0</formula>
    </cfRule>
  </conditionalFormatting>
  <conditionalFormatting sqref="B368">
    <cfRule type="cellIs" dxfId="5941" priority="1127" operator="lessThan">
      <formula>0</formula>
    </cfRule>
  </conditionalFormatting>
  <conditionalFormatting sqref="Q373">
    <cfRule type="cellIs" dxfId="5940" priority="1126" operator="lessThan">
      <formula>0</formula>
    </cfRule>
  </conditionalFormatting>
  <conditionalFormatting sqref="P411:P413">
    <cfRule type="cellIs" dxfId="5939" priority="1062" operator="lessThan">
      <formula>0</formula>
    </cfRule>
  </conditionalFormatting>
  <conditionalFormatting sqref="C370:J370">
    <cfRule type="cellIs" dxfId="5938" priority="1125" operator="lessThan">
      <formula>0</formula>
    </cfRule>
  </conditionalFormatting>
  <conditionalFormatting sqref="Q372">
    <cfRule type="cellIs" dxfId="5937" priority="1124" operator="lessThan">
      <formula>0</formula>
    </cfRule>
  </conditionalFormatting>
  <conditionalFormatting sqref="P374:Q374 Q375:Q377">
    <cfRule type="cellIs" dxfId="5936" priority="1122" operator="lessThan">
      <formula>0</formula>
    </cfRule>
  </conditionalFormatting>
  <conditionalFormatting sqref="P374">
    <cfRule type="cellIs" dxfId="5935" priority="1121" operator="lessThan">
      <formula>0</formula>
    </cfRule>
  </conditionalFormatting>
  <conditionalFormatting sqref="P375:P377">
    <cfRule type="cellIs" dxfId="5934" priority="1120" operator="lessThan">
      <formula>0</formula>
    </cfRule>
  </conditionalFormatting>
  <conditionalFormatting sqref="I376 K375:N376 C377:M378">
    <cfRule type="cellIs" dxfId="5933" priority="1119" operator="lessThan">
      <formula>0</formula>
    </cfRule>
  </conditionalFormatting>
  <conditionalFormatting sqref="I375">
    <cfRule type="cellIs" dxfId="5932" priority="1117" operator="lessThan">
      <formula>0</formula>
    </cfRule>
  </conditionalFormatting>
  <conditionalFormatting sqref="C375:J375">
    <cfRule type="cellIs" dxfId="5931" priority="1118" operator="lessThan">
      <formula>0</formula>
    </cfRule>
  </conditionalFormatting>
  <conditionalFormatting sqref="B374">
    <cfRule type="cellIs" dxfId="5930" priority="1116" operator="lessThan">
      <formula>0</formula>
    </cfRule>
  </conditionalFormatting>
  <conditionalFormatting sqref="Q379">
    <cfRule type="cellIs" dxfId="5929" priority="1115" operator="lessThan">
      <formula>0</formula>
    </cfRule>
  </conditionalFormatting>
  <conditionalFormatting sqref="C376:J376">
    <cfRule type="cellIs" dxfId="5928" priority="1114" operator="lessThan">
      <formula>0</formula>
    </cfRule>
  </conditionalFormatting>
  <conditionalFormatting sqref="Q378">
    <cfRule type="cellIs" dxfId="5927" priority="1113" operator="lessThan">
      <formula>0</formula>
    </cfRule>
  </conditionalFormatting>
  <conditionalFormatting sqref="Q378">
    <cfRule type="cellIs" dxfId="5926" priority="1112" operator="lessThan">
      <formula>0</formula>
    </cfRule>
  </conditionalFormatting>
  <conditionalFormatting sqref="P380:Q380 Q381:Q383">
    <cfRule type="cellIs" dxfId="5925" priority="1111" operator="lessThan">
      <formula>0</formula>
    </cfRule>
  </conditionalFormatting>
  <conditionalFormatting sqref="P380">
    <cfRule type="cellIs" dxfId="5924" priority="1110" operator="lessThan">
      <formula>0</formula>
    </cfRule>
  </conditionalFormatting>
  <conditionalFormatting sqref="P381:P383">
    <cfRule type="cellIs" dxfId="5923" priority="1109" operator="lessThan">
      <formula>0</formula>
    </cfRule>
  </conditionalFormatting>
  <conditionalFormatting sqref="I382 K381:N382 C383:N383 C384:M384">
    <cfRule type="cellIs" dxfId="5922" priority="1108" operator="lessThan">
      <formula>0</formula>
    </cfRule>
  </conditionalFormatting>
  <conditionalFormatting sqref="I381">
    <cfRule type="cellIs" dxfId="5921" priority="1106" operator="lessThan">
      <formula>0</formula>
    </cfRule>
  </conditionalFormatting>
  <conditionalFormatting sqref="C381:J381">
    <cfRule type="cellIs" dxfId="5920" priority="1107" operator="lessThan">
      <formula>0</formula>
    </cfRule>
  </conditionalFormatting>
  <conditionalFormatting sqref="B380">
    <cfRule type="cellIs" dxfId="5919" priority="1105" operator="lessThan">
      <formula>0</formula>
    </cfRule>
  </conditionalFormatting>
  <conditionalFormatting sqref="Q385">
    <cfRule type="cellIs" dxfId="5918" priority="1104" operator="lessThan">
      <formula>0</formula>
    </cfRule>
  </conditionalFormatting>
  <conditionalFormatting sqref="C382:J382">
    <cfRule type="cellIs" dxfId="5917" priority="1103" operator="lessThan">
      <formula>0</formula>
    </cfRule>
  </conditionalFormatting>
  <conditionalFormatting sqref="Q384">
    <cfRule type="cellIs" dxfId="5916" priority="1102" operator="lessThan">
      <formula>0</formula>
    </cfRule>
  </conditionalFormatting>
  <conditionalFormatting sqref="Q384">
    <cfRule type="cellIs" dxfId="5915" priority="1101" operator="lessThan">
      <formula>0</formula>
    </cfRule>
  </conditionalFormatting>
  <conditionalFormatting sqref="P386:Q386 Q387:Q389">
    <cfRule type="cellIs" dxfId="5914" priority="1100" operator="lessThan">
      <formula>0</formula>
    </cfRule>
  </conditionalFormatting>
  <conditionalFormatting sqref="P386">
    <cfRule type="cellIs" dxfId="5913" priority="1099" operator="lessThan">
      <formula>0</formula>
    </cfRule>
  </conditionalFormatting>
  <conditionalFormatting sqref="P387:P389">
    <cfRule type="cellIs" dxfId="5912" priority="1098" operator="lessThan">
      <formula>0</formula>
    </cfRule>
  </conditionalFormatting>
  <conditionalFormatting sqref="B386">
    <cfRule type="cellIs" dxfId="5911" priority="1097" operator="lessThan">
      <formula>0</formula>
    </cfRule>
  </conditionalFormatting>
  <conditionalFormatting sqref="Q391">
    <cfRule type="cellIs" dxfId="5910" priority="1096" operator="lessThan">
      <formula>0</formula>
    </cfRule>
  </conditionalFormatting>
  <conditionalFormatting sqref="Q390">
    <cfRule type="cellIs" dxfId="5909" priority="1095" operator="lessThan">
      <formula>0</formula>
    </cfRule>
  </conditionalFormatting>
  <conditionalFormatting sqref="Q390">
    <cfRule type="cellIs" dxfId="5908" priority="1094" operator="lessThan">
      <formula>0</formula>
    </cfRule>
  </conditionalFormatting>
  <conditionalFormatting sqref="P392:Q392 Q393:Q395">
    <cfRule type="cellIs" dxfId="5907" priority="1093" operator="lessThan">
      <formula>0</formula>
    </cfRule>
  </conditionalFormatting>
  <conditionalFormatting sqref="P392">
    <cfRule type="cellIs" dxfId="5906" priority="1092" operator="lessThan">
      <formula>0</formula>
    </cfRule>
  </conditionalFormatting>
  <conditionalFormatting sqref="H397">
    <cfRule type="cellIs" dxfId="5905" priority="1051" operator="lessThan">
      <formula>0</formula>
    </cfRule>
  </conditionalFormatting>
  <conditionalFormatting sqref="B392">
    <cfRule type="cellIs" dxfId="5904" priority="1090" operator="lessThan">
      <formula>0</formula>
    </cfRule>
  </conditionalFormatting>
  <conditionalFormatting sqref="H378">
    <cfRule type="cellIs" dxfId="5903" priority="1047" operator="lessThan">
      <formula>0</formula>
    </cfRule>
  </conditionalFormatting>
  <conditionalFormatting sqref="Q396">
    <cfRule type="cellIs" dxfId="5902" priority="1088" operator="lessThan">
      <formula>0</formula>
    </cfRule>
  </conditionalFormatting>
  <conditionalFormatting sqref="H360">
    <cfRule type="cellIs" dxfId="5901" priority="1045" operator="lessThan">
      <formula>0</formula>
    </cfRule>
  </conditionalFormatting>
  <conditionalFormatting sqref="H361">
    <cfRule type="cellIs" dxfId="5900" priority="1044" operator="lessThan">
      <formula>0</formula>
    </cfRule>
  </conditionalFormatting>
  <conditionalFormatting sqref="P398">
    <cfRule type="cellIs" dxfId="5899" priority="1084" operator="lessThan">
      <formula>0</formula>
    </cfRule>
  </conditionalFormatting>
  <conditionalFormatting sqref="Q438">
    <cfRule type="cellIs" dxfId="5898" priority="1037" operator="lessThan">
      <formula>0</formula>
    </cfRule>
  </conditionalFormatting>
  <conditionalFormatting sqref="H372">
    <cfRule type="cellIs" dxfId="5897" priority="1043" operator="lessThan">
      <formula>0</formula>
    </cfRule>
  </conditionalFormatting>
  <conditionalFormatting sqref="Q402">
    <cfRule type="cellIs" dxfId="5896" priority="1082" operator="lessThan">
      <formula>0</formula>
    </cfRule>
  </conditionalFormatting>
  <conditionalFormatting sqref="P440:Q440 Q441:Q443">
    <cfRule type="cellIs" dxfId="5895" priority="1035" operator="lessThan">
      <formula>0</formula>
    </cfRule>
  </conditionalFormatting>
  <conditionalFormatting sqref="C391:M391">
    <cfRule type="cellIs" dxfId="5894" priority="1080" operator="lessThan">
      <formula>0</formula>
    </cfRule>
  </conditionalFormatting>
  <conditionalFormatting sqref="C385:M385">
    <cfRule type="cellIs" dxfId="5893" priority="1079" operator="lessThan">
      <formula>0</formula>
    </cfRule>
  </conditionalFormatting>
  <conditionalFormatting sqref="C379:M379">
    <cfRule type="cellIs" dxfId="5892" priority="1078" operator="lessThan">
      <formula>0</formula>
    </cfRule>
  </conditionalFormatting>
  <conditionalFormatting sqref="C373:M373">
    <cfRule type="cellIs" dxfId="5891" priority="1077" operator="lessThan">
      <formula>0</formula>
    </cfRule>
  </conditionalFormatting>
  <conditionalFormatting sqref="J367:M367">
    <cfRule type="cellIs" dxfId="5890" priority="1076" operator="lessThan">
      <formula>0</formula>
    </cfRule>
  </conditionalFormatting>
  <conditionalFormatting sqref="C361:M361">
    <cfRule type="cellIs" dxfId="5889" priority="1075" operator="lessThan">
      <formula>0</formula>
    </cfRule>
  </conditionalFormatting>
  <conditionalFormatting sqref="J355:N355">
    <cfRule type="cellIs" dxfId="5888" priority="1074" operator="lessThan">
      <formula>0</formula>
    </cfRule>
  </conditionalFormatting>
  <conditionalFormatting sqref="B398">
    <cfRule type="cellIs" dxfId="5887" priority="1073" operator="lessThan">
      <formula>0</formula>
    </cfRule>
  </conditionalFormatting>
  <conditionalFormatting sqref="B403">
    <cfRule type="cellIs" dxfId="5886" priority="1072" operator="lessThan">
      <formula>0</formula>
    </cfRule>
  </conditionalFormatting>
  <conditionalFormatting sqref="Q408">
    <cfRule type="cellIs" dxfId="5885" priority="1066" operator="lessThan">
      <formula>0</formula>
    </cfRule>
  </conditionalFormatting>
  <conditionalFormatting sqref="Q409">
    <cfRule type="cellIs" dxfId="5884" priority="1068" operator="lessThan">
      <formula>0</formula>
    </cfRule>
  </conditionalFormatting>
  <conditionalFormatting sqref="P404:Q404 Q405:Q407">
    <cfRule type="cellIs" dxfId="5883" priority="1071" operator="lessThan">
      <formula>0</formula>
    </cfRule>
  </conditionalFormatting>
  <conditionalFormatting sqref="P404">
    <cfRule type="cellIs" dxfId="5882" priority="1070" operator="lessThan">
      <formula>0</formula>
    </cfRule>
  </conditionalFormatting>
  <conditionalFormatting sqref="Q408">
    <cfRule type="cellIs" dxfId="5881" priority="1067" operator="lessThan">
      <formula>0</formula>
    </cfRule>
  </conditionalFormatting>
  <conditionalFormatting sqref="B404">
    <cfRule type="cellIs" dxfId="5880" priority="1065" operator="lessThan">
      <formula>0</formula>
    </cfRule>
  </conditionalFormatting>
  <conditionalFormatting sqref="Q414">
    <cfRule type="cellIs" dxfId="5879" priority="1059" operator="lessThan">
      <formula>0</formula>
    </cfRule>
  </conditionalFormatting>
  <conditionalFormatting sqref="Q415">
    <cfRule type="cellIs" dxfId="5878" priority="1061" operator="lessThan">
      <formula>0</formula>
    </cfRule>
  </conditionalFormatting>
  <conditionalFormatting sqref="P410:Q410 Q411:Q413">
    <cfRule type="cellIs" dxfId="5877" priority="1064" operator="lessThan">
      <formula>0</formula>
    </cfRule>
  </conditionalFormatting>
  <conditionalFormatting sqref="P410">
    <cfRule type="cellIs" dxfId="5876" priority="1063" operator="lessThan">
      <formula>0</formula>
    </cfRule>
  </conditionalFormatting>
  <conditionalFormatting sqref="Q414">
    <cfRule type="cellIs" dxfId="5875" priority="1060" operator="lessThan">
      <formula>0</formula>
    </cfRule>
  </conditionalFormatting>
  <conditionalFormatting sqref="B410">
    <cfRule type="cellIs" dxfId="5874" priority="1058" operator="lessThan">
      <formula>0</formula>
    </cfRule>
  </conditionalFormatting>
  <conditionalFormatting sqref="Q432">
    <cfRule type="cellIs" dxfId="5873" priority="1052" operator="lessThan">
      <formula>0</formula>
    </cfRule>
  </conditionalFormatting>
  <conditionalFormatting sqref="P429:P431">
    <cfRule type="cellIs" dxfId="5872" priority="1055" operator="lessThan">
      <formula>0</formula>
    </cfRule>
  </conditionalFormatting>
  <conditionalFormatting sqref="Q433">
    <cfRule type="cellIs" dxfId="5871" priority="1054" operator="lessThan">
      <formula>0</formula>
    </cfRule>
  </conditionalFormatting>
  <conditionalFormatting sqref="P428:Q428 Q429:Q431">
    <cfRule type="cellIs" dxfId="5870" priority="1057" operator="lessThan">
      <formula>0</formula>
    </cfRule>
  </conditionalFormatting>
  <conditionalFormatting sqref="P428">
    <cfRule type="cellIs" dxfId="5869" priority="1056" operator="lessThan">
      <formula>0</formula>
    </cfRule>
  </conditionalFormatting>
  <conditionalFormatting sqref="Q432">
    <cfRule type="cellIs" dxfId="5868" priority="1053" operator="lessThan">
      <formula>0</formula>
    </cfRule>
  </conditionalFormatting>
  <conditionalFormatting sqref="H391">
    <cfRule type="cellIs" dxfId="5867" priority="1050" operator="lessThan">
      <formula>0</formula>
    </cfRule>
  </conditionalFormatting>
  <conditionalFormatting sqref="P435:P437">
    <cfRule type="cellIs" dxfId="5866" priority="1039" operator="lessThan">
      <formula>0</formula>
    </cfRule>
  </conditionalFormatting>
  <conditionalFormatting sqref="Q444">
    <cfRule type="cellIs" dxfId="5865" priority="1031" operator="lessThan">
      <formula>0</formula>
    </cfRule>
  </conditionalFormatting>
  <conditionalFormatting sqref="H384">
    <cfRule type="cellIs" dxfId="5864" priority="1049" operator="lessThan">
      <formula>0</formula>
    </cfRule>
  </conditionalFormatting>
  <conditionalFormatting sqref="H379">
    <cfRule type="cellIs" dxfId="5863" priority="1046" operator="lessThan">
      <formula>0</formula>
    </cfRule>
  </conditionalFormatting>
  <conditionalFormatting sqref="Q438">
    <cfRule type="cellIs" dxfId="5862" priority="1038" operator="lessThan">
      <formula>0</formula>
    </cfRule>
  </conditionalFormatting>
  <conditionalFormatting sqref="H373">
    <cfRule type="cellIs" dxfId="5861" priority="1042" operator="lessThan">
      <formula>0</formula>
    </cfRule>
  </conditionalFormatting>
  <conditionalFormatting sqref="P441:P443">
    <cfRule type="cellIs" dxfId="5860" priority="1033" operator="lessThan">
      <formula>0</formula>
    </cfRule>
  </conditionalFormatting>
  <conditionalFormatting sqref="P434:Q434 Q435:Q437">
    <cfRule type="cellIs" dxfId="5859" priority="1041" operator="lessThan">
      <formula>0</formula>
    </cfRule>
  </conditionalFormatting>
  <conditionalFormatting sqref="P434">
    <cfRule type="cellIs" dxfId="5858" priority="1040" operator="lessThan">
      <formula>0</formula>
    </cfRule>
  </conditionalFormatting>
  <conditionalFormatting sqref="B434">
    <cfRule type="cellIs" dxfId="5857" priority="1036" operator="lessThan">
      <formula>0</formula>
    </cfRule>
  </conditionalFormatting>
  <conditionalFormatting sqref="Q445:Q446">
    <cfRule type="cellIs" dxfId="5856" priority="1027" operator="lessThan">
      <formula>0</formula>
    </cfRule>
  </conditionalFormatting>
  <conditionalFormatting sqref="Q444">
    <cfRule type="cellIs" dxfId="5855" priority="1030" operator="lessThan">
      <formula>0</formula>
    </cfRule>
  </conditionalFormatting>
  <conditionalFormatting sqref="B446">
    <cfRule type="cellIs" dxfId="5854" priority="1026" operator="lessThan">
      <formula>0</formula>
    </cfRule>
  </conditionalFormatting>
  <conditionalFormatting sqref="B440">
    <cfRule type="cellIs" dxfId="5853" priority="1029" operator="lessThan">
      <formula>0</formula>
    </cfRule>
  </conditionalFormatting>
  <conditionalFormatting sqref="P446">
    <cfRule type="cellIs" dxfId="5852" priority="1032" operator="lessThan">
      <formula>0</formula>
    </cfRule>
  </conditionalFormatting>
  <conditionalFormatting sqref="B447">
    <cfRule type="cellIs" dxfId="5851" priority="1025" operator="lessThan">
      <formula>0</formula>
    </cfRule>
  </conditionalFormatting>
  <conditionalFormatting sqref="Q439">
    <cfRule type="cellIs" dxfId="5850" priority="1028" operator="lessThan">
      <formula>0</formula>
    </cfRule>
  </conditionalFormatting>
  <conditionalFormatting sqref="Q448:Q450">
    <cfRule type="cellIs" dxfId="5849" priority="1024" operator="lessThan">
      <formula>0</formula>
    </cfRule>
  </conditionalFormatting>
  <conditionalFormatting sqref="P448:P450">
    <cfRule type="cellIs" dxfId="5848" priority="1023" operator="lessThan">
      <formula>0</formula>
    </cfRule>
  </conditionalFormatting>
  <conditionalFormatting sqref="Q603">
    <cfRule type="cellIs" dxfId="5847" priority="998" operator="lessThan">
      <formula>0</formula>
    </cfRule>
  </conditionalFormatting>
  <conditionalFormatting sqref="B625">
    <cfRule type="cellIs" dxfId="5846" priority="962" operator="lessThan">
      <formula>0</formula>
    </cfRule>
  </conditionalFormatting>
  <conditionalFormatting sqref="P454:P456">
    <cfRule type="cellIs" dxfId="5845" priority="1019" operator="lessThan">
      <formula>0</formula>
    </cfRule>
  </conditionalFormatting>
  <conditionalFormatting sqref="Q457">
    <cfRule type="cellIs" dxfId="5844" priority="1018" operator="lessThan">
      <formula>0</formula>
    </cfRule>
  </conditionalFormatting>
  <conditionalFormatting sqref="Q597">
    <cfRule type="cellIs" dxfId="5843" priority="1007" operator="lessThan">
      <formula>0</formula>
    </cfRule>
  </conditionalFormatting>
  <conditionalFormatting sqref="Q451">
    <cfRule type="cellIs" dxfId="5842" priority="1022" operator="lessThan">
      <formula>0</formula>
    </cfRule>
  </conditionalFormatting>
  <conditionalFormatting sqref="Q451">
    <cfRule type="cellIs" dxfId="5841" priority="1021" operator="lessThan">
      <formula>0</formula>
    </cfRule>
  </conditionalFormatting>
  <conditionalFormatting sqref="Q457">
    <cfRule type="cellIs" dxfId="5840" priority="1017" operator="lessThan">
      <formula>0</formula>
    </cfRule>
  </conditionalFormatting>
  <conditionalFormatting sqref="J593:N595 J596:M596">
    <cfRule type="cellIs" dxfId="5839" priority="1011" operator="lessThan">
      <formula>0</formula>
    </cfRule>
  </conditionalFormatting>
  <conditionalFormatting sqref="B453">
    <cfRule type="cellIs" dxfId="5838" priority="1015" operator="lessThan">
      <formula>0</formula>
    </cfRule>
  </conditionalFormatting>
  <conditionalFormatting sqref="P599:P602">
    <cfRule type="cellIs" dxfId="5837" priority="1004" operator="lessThan">
      <formula>0</formula>
    </cfRule>
  </conditionalFormatting>
  <conditionalFormatting sqref="Q454:Q456">
    <cfRule type="cellIs" dxfId="5836" priority="1020" operator="lessThan">
      <formula>0</formula>
    </cfRule>
  </conditionalFormatting>
  <conditionalFormatting sqref="Q593:Q595">
    <cfRule type="cellIs" dxfId="5835" priority="1014" operator="lessThan">
      <formula>0</formula>
    </cfRule>
  </conditionalFormatting>
  <conditionalFormatting sqref="Q596">
    <cfRule type="cellIs" dxfId="5834" priority="1009" operator="lessThan">
      <formula>0</formula>
    </cfRule>
  </conditionalFormatting>
  <conditionalFormatting sqref="Q452">
    <cfRule type="cellIs" dxfId="5833" priority="1016" operator="lessThan">
      <formula>0</formula>
    </cfRule>
  </conditionalFormatting>
  <conditionalFormatting sqref="B592">
    <cfRule type="cellIs" dxfId="5832" priority="1006" operator="lessThan">
      <formula>0</formula>
    </cfRule>
  </conditionalFormatting>
  <conditionalFormatting sqref="P593:P595">
    <cfRule type="cellIs" dxfId="5831" priority="1013" operator="lessThan">
      <formula>0</formula>
    </cfRule>
  </conditionalFormatting>
  <conditionalFormatting sqref="J594">
    <cfRule type="cellIs" dxfId="5830" priority="1010" operator="lessThan">
      <formula>0</formula>
    </cfRule>
  </conditionalFormatting>
  <conditionalFormatting sqref="Q602">
    <cfRule type="cellIs" dxfId="5829" priority="999" operator="lessThan">
      <formula>0</formula>
    </cfRule>
  </conditionalFormatting>
  <conditionalFormatting sqref="J595:N595 K593:N594 J596:M596">
    <cfRule type="cellIs" dxfId="5828" priority="1012" operator="lessThan">
      <formula>0</formula>
    </cfRule>
  </conditionalFormatting>
  <conditionalFormatting sqref="Q596">
    <cfRule type="cellIs" dxfId="5827" priority="1008" operator="lessThan">
      <formula>0</formula>
    </cfRule>
  </conditionalFormatting>
  <conditionalFormatting sqref="J599:N599 J601:N602 J600:M600">
    <cfRule type="cellIs" dxfId="5826" priority="1002" operator="lessThan">
      <formula>0</formula>
    </cfRule>
  </conditionalFormatting>
  <conditionalFormatting sqref="P616:P619">
    <cfRule type="cellIs" dxfId="5825" priority="996" operator="lessThan">
      <formula>0</formula>
    </cfRule>
  </conditionalFormatting>
  <conditionalFormatting sqref="Q602">
    <cfRule type="cellIs" dxfId="5824" priority="1000" operator="lessThan">
      <formula>0</formula>
    </cfRule>
  </conditionalFormatting>
  <conditionalFormatting sqref="J600">
    <cfRule type="cellIs" dxfId="5823" priority="1001" operator="lessThan">
      <formula>0</formula>
    </cfRule>
  </conditionalFormatting>
  <conditionalFormatting sqref="J601:N602 K599:N599 K600:M600">
    <cfRule type="cellIs" dxfId="5822" priority="1003" operator="lessThan">
      <formula>0</formula>
    </cfRule>
  </conditionalFormatting>
  <conditionalFormatting sqref="Q599:Q601">
    <cfRule type="cellIs" dxfId="5821" priority="1005" operator="lessThan">
      <formula>0</formula>
    </cfRule>
  </conditionalFormatting>
  <conditionalFormatting sqref="Q629">
    <cfRule type="cellIs" dxfId="5820" priority="966" operator="lessThan">
      <formula>0</formula>
    </cfRule>
  </conditionalFormatting>
  <conditionalFormatting sqref="I626">
    <cfRule type="cellIs" dxfId="5819" priority="969" operator="lessThan">
      <formula>0</formula>
    </cfRule>
  </conditionalFormatting>
  <conditionalFormatting sqref="C616:N619">
    <cfRule type="cellIs" dxfId="5818" priority="994" operator="lessThan">
      <formula>0</formula>
    </cfRule>
  </conditionalFormatting>
  <conditionalFormatting sqref="Q619">
    <cfRule type="cellIs" dxfId="5817" priority="990" operator="lessThan">
      <formula>0</formula>
    </cfRule>
  </conditionalFormatting>
  <conditionalFormatting sqref="I616">
    <cfRule type="cellIs" dxfId="5816" priority="993" operator="lessThan">
      <formula>0</formula>
    </cfRule>
  </conditionalFormatting>
  <conditionalFormatting sqref="H621:H624">
    <cfRule type="cellIs" dxfId="5815" priority="976" operator="lessThan">
      <formula>0</formula>
    </cfRule>
  </conditionalFormatting>
  <conditionalFormatting sqref="Q619">
    <cfRule type="cellIs" dxfId="5814" priority="991" operator="lessThan">
      <formula>0</formula>
    </cfRule>
  </conditionalFormatting>
  <conditionalFormatting sqref="H616">
    <cfRule type="cellIs" dxfId="5813" priority="987" operator="lessThan">
      <formula>0</formula>
    </cfRule>
  </conditionalFormatting>
  <conditionalFormatting sqref="H616:H619">
    <cfRule type="cellIs" dxfId="5812" priority="988" operator="lessThan">
      <formula>0</formula>
    </cfRule>
  </conditionalFormatting>
  <conditionalFormatting sqref="C617:J617">
    <cfRule type="cellIs" dxfId="5811" priority="992" operator="lessThan">
      <formula>0</formula>
    </cfRule>
  </conditionalFormatting>
  <conditionalFormatting sqref="H617:H619">
    <cfRule type="cellIs" dxfId="5810" priority="989" operator="lessThan">
      <formula>0</formula>
    </cfRule>
  </conditionalFormatting>
  <conditionalFormatting sqref="I617 K616:N617 C618:N619">
    <cfRule type="cellIs" dxfId="5809" priority="995" operator="lessThan">
      <formula>0</formula>
    </cfRule>
  </conditionalFormatting>
  <conditionalFormatting sqref="Q616:Q618">
    <cfRule type="cellIs" dxfId="5808" priority="997" operator="lessThan">
      <formula>0</formula>
    </cfRule>
  </conditionalFormatting>
  <conditionalFormatting sqref="B615">
    <cfRule type="cellIs" dxfId="5807" priority="986" operator="lessThan">
      <formula>0</formula>
    </cfRule>
  </conditionalFormatting>
  <conditionalFormatting sqref="Q624">
    <cfRule type="cellIs" dxfId="5806" priority="978" operator="lessThan">
      <formula>0</formula>
    </cfRule>
  </conditionalFormatting>
  <conditionalFormatting sqref="I621">
    <cfRule type="cellIs" dxfId="5805" priority="981" operator="lessThan">
      <formula>0</formula>
    </cfRule>
  </conditionalFormatting>
  <conditionalFormatting sqref="C621:N624">
    <cfRule type="cellIs" dxfId="5804" priority="982" operator="lessThan">
      <formula>0</formula>
    </cfRule>
  </conditionalFormatting>
  <conditionalFormatting sqref="Q624">
    <cfRule type="cellIs" dxfId="5803" priority="979" operator="lessThan">
      <formula>0</formula>
    </cfRule>
  </conditionalFormatting>
  <conditionalFormatting sqref="H621">
    <cfRule type="cellIs" dxfId="5802" priority="975" operator="lessThan">
      <formula>0</formula>
    </cfRule>
  </conditionalFormatting>
  <conditionalFormatting sqref="P621:P624">
    <cfRule type="cellIs" dxfId="5801" priority="984" operator="lessThan">
      <formula>0</formula>
    </cfRule>
  </conditionalFormatting>
  <conditionalFormatting sqref="C622:J622">
    <cfRule type="cellIs" dxfId="5800" priority="980" operator="lessThan">
      <formula>0</formula>
    </cfRule>
  </conditionalFormatting>
  <conditionalFormatting sqref="H622:H624">
    <cfRule type="cellIs" dxfId="5799" priority="977" operator="lessThan">
      <formula>0</formula>
    </cfRule>
  </conditionalFormatting>
  <conditionalFormatting sqref="I622 K621:N622 C623:N624">
    <cfRule type="cellIs" dxfId="5798" priority="983" operator="lessThan">
      <formula>0</formula>
    </cfRule>
  </conditionalFormatting>
  <conditionalFormatting sqref="Q621:Q623">
    <cfRule type="cellIs" dxfId="5797" priority="985" operator="lessThan">
      <formula>0</formula>
    </cfRule>
  </conditionalFormatting>
  <conditionalFormatting sqref="B620">
    <cfRule type="cellIs" dxfId="5796" priority="974" operator="lessThan">
      <formula>0</formula>
    </cfRule>
  </conditionalFormatting>
  <conditionalFormatting sqref="C626:N629">
    <cfRule type="cellIs" dxfId="5795" priority="970" operator="lessThan">
      <formula>0</formula>
    </cfRule>
  </conditionalFormatting>
  <conditionalFormatting sqref="Q629">
    <cfRule type="cellIs" dxfId="5794" priority="967" operator="lessThan">
      <formula>0</formula>
    </cfRule>
  </conditionalFormatting>
  <conditionalFormatting sqref="H626">
    <cfRule type="cellIs" dxfId="5793" priority="963" operator="lessThan">
      <formula>0</formula>
    </cfRule>
  </conditionalFormatting>
  <conditionalFormatting sqref="H626:H629">
    <cfRule type="cellIs" dxfId="5792" priority="964" operator="lessThan">
      <formula>0</formula>
    </cfRule>
  </conditionalFormatting>
  <conditionalFormatting sqref="P626:P629">
    <cfRule type="cellIs" dxfId="5791" priority="972" operator="lessThan">
      <formula>0</formula>
    </cfRule>
  </conditionalFormatting>
  <conditionalFormatting sqref="C627:J627">
    <cfRule type="cellIs" dxfId="5790" priority="968" operator="lessThan">
      <formula>0</formula>
    </cfRule>
  </conditionalFormatting>
  <conditionalFormatting sqref="H627:H629">
    <cfRule type="cellIs" dxfId="5789" priority="965" operator="lessThan">
      <formula>0</formula>
    </cfRule>
  </conditionalFormatting>
  <conditionalFormatting sqref="I627 K626:N627 C628:N629">
    <cfRule type="cellIs" dxfId="5788" priority="971" operator="lessThan">
      <formula>0</formula>
    </cfRule>
  </conditionalFormatting>
  <conditionalFormatting sqref="Q626:Q628">
    <cfRule type="cellIs" dxfId="5787" priority="973" operator="lessThan">
      <formula>0</formula>
    </cfRule>
  </conditionalFormatting>
  <conditionalFormatting sqref="C351:I351">
    <cfRule type="cellIs" dxfId="5786" priority="959" operator="lessThan">
      <formula>0</formula>
    </cfRule>
  </conditionalFormatting>
  <conditionalFormatting sqref="C353:I354">
    <cfRule type="cellIs" dxfId="5785" priority="960" operator="lessThan">
      <formula>0</formula>
    </cfRule>
  </conditionalFormatting>
  <conditionalFormatting sqref="P506:Q506">
    <cfRule type="cellIs" dxfId="5784" priority="943" operator="lessThan">
      <formula>0</formula>
    </cfRule>
  </conditionalFormatting>
  <conditionalFormatting sqref="P499:P502">
    <cfRule type="cellIs" dxfId="5783" priority="944" operator="lessThan">
      <formula>0</formula>
    </cfRule>
  </conditionalFormatting>
  <conditionalFormatting sqref="Q611:Q613">
    <cfRule type="cellIs" dxfId="5782" priority="906" operator="lessThan">
      <formula>0</formula>
    </cfRule>
  </conditionalFormatting>
  <conditionalFormatting sqref="B498">
    <cfRule type="cellIs" dxfId="5781" priority="961" operator="lessThan">
      <formula>0</formula>
    </cfRule>
  </conditionalFormatting>
  <conditionalFormatting sqref="N427">
    <cfRule type="cellIs" dxfId="5780" priority="680" operator="lessThan">
      <formula>0</formula>
    </cfRule>
  </conditionalFormatting>
  <conditionalFormatting sqref="C352:I352">
    <cfRule type="cellIs" dxfId="5779" priority="958" operator="lessThan">
      <formula>0</formula>
    </cfRule>
  </conditionalFormatting>
  <conditionalFormatting sqref="C355:I355">
    <cfRule type="cellIs" dxfId="5778" priority="957" operator="lessThan">
      <formula>0</formula>
    </cfRule>
  </conditionalFormatting>
  <conditionalFormatting sqref="C365:I366">
    <cfRule type="cellIs" dxfId="5777" priority="956" operator="lessThan">
      <formula>0</formula>
    </cfRule>
  </conditionalFormatting>
  <conditionalFormatting sqref="C363:I363">
    <cfRule type="cellIs" dxfId="5776" priority="955" operator="lessThan">
      <formula>0</formula>
    </cfRule>
  </conditionalFormatting>
  <conditionalFormatting sqref="C364:I364">
    <cfRule type="cellIs" dxfId="5775" priority="954" operator="lessThan">
      <formula>0</formula>
    </cfRule>
  </conditionalFormatting>
  <conditionalFormatting sqref="C367:I367">
    <cfRule type="cellIs" dxfId="5774" priority="953" operator="lessThan">
      <formula>0</formula>
    </cfRule>
  </conditionalFormatting>
  <conditionalFormatting sqref="C593:I596">
    <cfRule type="cellIs" dxfId="5773" priority="951" operator="lessThan">
      <formula>0</formula>
    </cfRule>
  </conditionalFormatting>
  <conditionalFormatting sqref="C594:I594">
    <cfRule type="cellIs" dxfId="5772" priority="950" operator="lessThan">
      <formula>0</formula>
    </cfRule>
  </conditionalFormatting>
  <conditionalFormatting sqref="C595:I596">
    <cfRule type="cellIs" dxfId="5771" priority="952" operator="lessThan">
      <formula>0</formula>
    </cfRule>
  </conditionalFormatting>
  <conditionalFormatting sqref="Q551">
    <cfRule type="cellIs" dxfId="5770" priority="932" operator="lessThan">
      <formula>0</formula>
    </cfRule>
  </conditionalFormatting>
  <conditionalFormatting sqref="Q551">
    <cfRule type="cellIs" dxfId="5769" priority="933" operator="lessThan">
      <formula>0</formula>
    </cfRule>
  </conditionalFormatting>
  <conditionalFormatting sqref="C599:I602">
    <cfRule type="cellIs" dxfId="5768" priority="948" operator="lessThan">
      <formula>0</formula>
    </cfRule>
  </conditionalFormatting>
  <conditionalFormatting sqref="C600:I600">
    <cfRule type="cellIs" dxfId="5767" priority="947" operator="lessThan">
      <formula>0</formula>
    </cfRule>
  </conditionalFormatting>
  <conditionalFormatting sqref="C601:I602">
    <cfRule type="cellIs" dxfId="5766" priority="949" operator="lessThan">
      <formula>0</formula>
    </cfRule>
  </conditionalFormatting>
  <conditionalFormatting sqref="C461:C464">
    <cfRule type="cellIs" dxfId="5765" priority="946" operator="lessThan">
      <formula>0</formula>
    </cfRule>
  </conditionalFormatting>
  <conditionalFormatting sqref="P468:P471">
    <cfRule type="cellIs" dxfId="5764" priority="945" operator="lessThan">
      <formula>0</formula>
    </cfRule>
  </conditionalFormatting>
  <conditionalFormatting sqref="Q507:Q510">
    <cfRule type="cellIs" dxfId="5763" priority="942" operator="lessThan">
      <formula>0</formula>
    </cfRule>
  </conditionalFormatting>
  <conditionalFormatting sqref="Q511:Q512">
    <cfRule type="cellIs" dxfId="5762" priority="941" operator="lessThan">
      <formula>0</formula>
    </cfRule>
  </conditionalFormatting>
  <conditionalFormatting sqref="Q512">
    <cfRule type="cellIs" dxfId="5761" priority="940" operator="lessThan">
      <formula>0</formula>
    </cfRule>
  </conditionalFormatting>
  <conditionalFormatting sqref="Q511">
    <cfRule type="cellIs" dxfId="5760" priority="939" operator="lessThan">
      <formula>0</formula>
    </cfRule>
  </conditionalFormatting>
  <conditionalFormatting sqref="P507:P510">
    <cfRule type="cellIs" dxfId="5759" priority="938" operator="lessThan">
      <formula>0</formula>
    </cfRule>
  </conditionalFormatting>
  <conditionalFormatting sqref="B506">
    <cfRule type="cellIs" dxfId="5758" priority="937" operator="lessThan">
      <formula>0</formula>
    </cfRule>
  </conditionalFormatting>
  <conditionalFormatting sqref="C611:N614">
    <cfRule type="cellIs" dxfId="5757" priority="903" operator="lessThan">
      <formula>0</formula>
    </cfRule>
  </conditionalFormatting>
  <conditionalFormatting sqref="Q614">
    <cfRule type="cellIs" dxfId="5756" priority="900" operator="lessThan">
      <formula>0</formula>
    </cfRule>
  </conditionalFormatting>
  <conditionalFormatting sqref="P547:P550">
    <cfRule type="cellIs" dxfId="5755" priority="931" operator="lessThan">
      <formula>0</formula>
    </cfRule>
  </conditionalFormatting>
  <conditionalFormatting sqref="H611:H614">
    <cfRule type="cellIs" dxfId="5754" priority="897" operator="lessThan">
      <formula>0</formula>
    </cfRule>
  </conditionalFormatting>
  <conditionalFormatting sqref="Q504">
    <cfRule type="cellIs" dxfId="5753" priority="936" operator="lessThan">
      <formula>0</formula>
    </cfRule>
  </conditionalFormatting>
  <conditionalFormatting sqref="Q547:Q550 Q552 Q554:Q560">
    <cfRule type="cellIs" dxfId="5752" priority="935" operator="lessThan">
      <formula>0</formula>
    </cfRule>
  </conditionalFormatting>
  <conditionalFormatting sqref="P546">
    <cfRule type="cellIs" dxfId="5751" priority="934" operator="lessThan">
      <formula>0</formula>
    </cfRule>
  </conditionalFormatting>
  <conditionalFormatting sqref="P554:P558">
    <cfRule type="cellIs" dxfId="5750" priority="930" operator="lessThan">
      <formula>0</formula>
    </cfRule>
  </conditionalFormatting>
  <conditionalFormatting sqref="Q570:Q573 Q575">
    <cfRule type="cellIs" dxfId="5749" priority="928" operator="lessThan">
      <formula>0</formula>
    </cfRule>
  </conditionalFormatting>
  <conditionalFormatting sqref="B546">
    <cfRule type="cellIs" dxfId="5748" priority="929" operator="lessThan">
      <formula>0</formula>
    </cfRule>
  </conditionalFormatting>
  <conditionalFormatting sqref="P569">
    <cfRule type="cellIs" dxfId="5747" priority="927" operator="lessThan">
      <formula>0</formula>
    </cfRule>
  </conditionalFormatting>
  <conditionalFormatting sqref="Q574">
    <cfRule type="cellIs" dxfId="5746" priority="926" operator="lessThan">
      <formula>0</formula>
    </cfRule>
  </conditionalFormatting>
  <conditionalFormatting sqref="Q574">
    <cfRule type="cellIs" dxfId="5745" priority="925" operator="lessThan">
      <formula>0</formula>
    </cfRule>
  </conditionalFormatting>
  <conditionalFormatting sqref="P570:P573">
    <cfRule type="cellIs" dxfId="5744" priority="924" operator="lessThan">
      <formula>0</formula>
    </cfRule>
  </conditionalFormatting>
  <conditionalFormatting sqref="Q582 Q577:Q580">
    <cfRule type="cellIs" dxfId="5743" priority="922" operator="lessThan">
      <formula>0</formula>
    </cfRule>
  </conditionalFormatting>
  <conditionalFormatting sqref="Q581">
    <cfRule type="cellIs" dxfId="5742" priority="920" operator="lessThan">
      <formula>0</formula>
    </cfRule>
  </conditionalFormatting>
  <conditionalFormatting sqref="B569">
    <cfRule type="cellIs" dxfId="5741" priority="923" operator="lessThan">
      <formula>0</formula>
    </cfRule>
  </conditionalFormatting>
  <conditionalFormatting sqref="P576">
    <cfRule type="cellIs" dxfId="5740" priority="921" operator="lessThan">
      <formula>0</formula>
    </cfRule>
  </conditionalFormatting>
  <conditionalFormatting sqref="P577:P580">
    <cfRule type="cellIs" dxfId="5739" priority="918" operator="lessThan">
      <formula>0</formula>
    </cfRule>
  </conditionalFormatting>
  <conditionalFormatting sqref="Q581">
    <cfRule type="cellIs" dxfId="5738" priority="919" operator="lessThan">
      <formula>0</formula>
    </cfRule>
  </conditionalFormatting>
  <conditionalFormatting sqref="P605:P607 P609">
    <cfRule type="cellIs" dxfId="5737" priority="916" operator="lessThan">
      <formula>0</formula>
    </cfRule>
  </conditionalFormatting>
  <conditionalFormatting sqref="Q605:Q607">
    <cfRule type="cellIs" dxfId="5736" priority="917" operator="lessThan">
      <formula>0</formula>
    </cfRule>
  </conditionalFormatting>
  <conditionalFormatting sqref="C607:I607">
    <cfRule type="cellIs" dxfId="5735" priority="909" operator="lessThan">
      <formula>0</formula>
    </cfRule>
  </conditionalFormatting>
  <conditionalFormatting sqref="C605:I607">
    <cfRule type="cellIs" dxfId="5734" priority="908" operator="lessThan">
      <formula>0</formula>
    </cfRule>
  </conditionalFormatting>
  <conditionalFormatting sqref="B604">
    <cfRule type="cellIs" dxfId="5733" priority="910" operator="lessThan">
      <formula>0</formula>
    </cfRule>
  </conditionalFormatting>
  <conditionalFormatting sqref="J605:N607">
    <cfRule type="cellIs" dxfId="5732" priority="914" operator="lessThan">
      <formula>0</formula>
    </cfRule>
  </conditionalFormatting>
  <conditionalFormatting sqref="P611:P614">
    <cfRule type="cellIs" dxfId="5731" priority="905" operator="lessThan">
      <formula>0</formula>
    </cfRule>
  </conditionalFormatting>
  <conditionalFormatting sqref="Q608:Q609">
    <cfRule type="cellIs" dxfId="5730" priority="911" operator="lessThan">
      <formula>0</formula>
    </cfRule>
  </conditionalFormatting>
  <conditionalFormatting sqref="C433:M433">
    <cfRule type="cellIs" dxfId="5729" priority="678" operator="lessThan">
      <formula>0</formula>
    </cfRule>
  </conditionalFormatting>
  <conditionalFormatting sqref="Q608:Q609">
    <cfRule type="cellIs" dxfId="5728" priority="912" operator="lessThan">
      <formula>0</formula>
    </cfRule>
  </conditionalFormatting>
  <conditionalFormatting sqref="J606">
    <cfRule type="cellIs" dxfId="5727" priority="913" operator="lessThan">
      <formula>0</formula>
    </cfRule>
  </conditionalFormatting>
  <conditionalFormatting sqref="J607:N607 K605:N606">
    <cfRule type="cellIs" dxfId="5726" priority="915" operator="lessThan">
      <formula>0</formula>
    </cfRule>
  </conditionalFormatting>
  <conditionalFormatting sqref="I612 K611:N612 C613:N614">
    <cfRule type="cellIs" dxfId="5725" priority="904" operator="lessThan">
      <formula>0</formula>
    </cfRule>
  </conditionalFormatting>
  <conditionalFormatting sqref="N427">
    <cfRule type="cellIs" dxfId="5724" priority="681" operator="lessThan">
      <formula>0</formula>
    </cfRule>
  </conditionalFormatting>
  <conditionalFormatting sqref="B429:N429">
    <cfRule type="cellIs" dxfId="5723" priority="673" operator="lessThan">
      <formula>0</formula>
    </cfRule>
  </conditionalFormatting>
  <conditionalFormatting sqref="C606:I606">
    <cfRule type="cellIs" dxfId="5722" priority="907" operator="lessThan">
      <formula>0</formula>
    </cfRule>
  </conditionalFormatting>
  <conditionalFormatting sqref="B429:N429">
    <cfRule type="cellIs" dxfId="5721" priority="674" operator="lessThan">
      <formula>0</formula>
    </cfRule>
  </conditionalFormatting>
  <conditionalFormatting sqref="H433">
    <cfRule type="cellIs" dxfId="5720" priority="677" operator="lessThan">
      <formula>0</formula>
    </cfRule>
  </conditionalFormatting>
  <conditionalFormatting sqref="B433">
    <cfRule type="cellIs" dxfId="5719" priority="676" operator="lessThan">
      <formula>0</formula>
    </cfRule>
  </conditionalFormatting>
  <conditionalFormatting sqref="B433">
    <cfRule type="cellIs" dxfId="5718" priority="675" operator="lessThan">
      <formula>0</formula>
    </cfRule>
  </conditionalFormatting>
  <conditionalFormatting sqref="B429:N429">
    <cfRule type="cellIs" dxfId="5717" priority="671" operator="lessThan">
      <formula>0</formula>
    </cfRule>
  </conditionalFormatting>
  <conditionalFormatting sqref="B429:N429">
    <cfRule type="cellIs" dxfId="5716" priority="672" operator="lessThan">
      <formula>0</formula>
    </cfRule>
  </conditionalFormatting>
  <conditionalFormatting sqref="B435:N435">
    <cfRule type="cellIs" dxfId="5715" priority="658" operator="lessThan">
      <formula>0</formula>
    </cfRule>
  </conditionalFormatting>
  <conditionalFormatting sqref="H611">
    <cfRule type="cellIs" dxfId="5714" priority="896" operator="lessThan">
      <formula>0</formula>
    </cfRule>
  </conditionalFormatting>
  <conditionalFormatting sqref="C433:M433">
    <cfRule type="cellIs" dxfId="5713" priority="679" operator="lessThan">
      <formula>0</formula>
    </cfRule>
  </conditionalFormatting>
  <conditionalFormatting sqref="H612:H614">
    <cfRule type="cellIs" dxfId="5712" priority="898" operator="lessThan">
      <formula>0</formula>
    </cfRule>
  </conditionalFormatting>
  <conditionalFormatting sqref="Q614">
    <cfRule type="cellIs" dxfId="5711" priority="899" operator="lessThan">
      <formula>0</formula>
    </cfRule>
  </conditionalFormatting>
  <conditionalFormatting sqref="I611">
    <cfRule type="cellIs" dxfId="5710" priority="902" operator="lessThan">
      <formula>0</formula>
    </cfRule>
  </conditionalFormatting>
  <conditionalFormatting sqref="N439">
    <cfRule type="cellIs" dxfId="5709" priority="651" operator="lessThan">
      <formula>0</formula>
    </cfRule>
  </conditionalFormatting>
  <conditionalFormatting sqref="C612:J612">
    <cfRule type="cellIs" dxfId="5708" priority="901" operator="lessThan">
      <formula>0</formula>
    </cfRule>
  </conditionalFormatting>
  <conditionalFormatting sqref="B610">
    <cfRule type="cellIs" dxfId="5707" priority="895" operator="lessThan">
      <formula>0</formula>
    </cfRule>
  </conditionalFormatting>
  <conditionalFormatting sqref="B435:N435">
    <cfRule type="cellIs" dxfId="5706" priority="657" operator="lessThan">
      <formula>0</formula>
    </cfRule>
  </conditionalFormatting>
  <conditionalFormatting sqref="C445:M445">
    <cfRule type="cellIs" dxfId="5705" priority="648" operator="lessThan">
      <formula>0</formula>
    </cfRule>
  </conditionalFormatting>
  <conditionalFormatting sqref="C445:M445">
    <cfRule type="cellIs" dxfId="5704" priority="649" operator="lessThan">
      <formula>0</formula>
    </cfRule>
  </conditionalFormatting>
  <conditionalFormatting sqref="B435:N435">
    <cfRule type="cellIs" dxfId="5703" priority="656" operator="lessThan">
      <formula>0</formula>
    </cfRule>
  </conditionalFormatting>
  <conditionalFormatting sqref="N438">
    <cfRule type="cellIs" dxfId="5702" priority="652" operator="lessThan">
      <formula>0</formula>
    </cfRule>
  </conditionalFormatting>
  <conditionalFormatting sqref="B435:N435">
    <cfRule type="cellIs" dxfId="5701" priority="655" operator="lessThan">
      <formula>0</formula>
    </cfRule>
  </conditionalFormatting>
  <conditionalFormatting sqref="B435:N435">
    <cfRule type="cellIs" dxfId="5700" priority="653" operator="lessThan">
      <formula>0</formula>
    </cfRule>
  </conditionalFormatting>
  <conditionalFormatting sqref="B598">
    <cfRule type="cellIs" dxfId="5699" priority="894" operator="lessThan">
      <formula>0</formula>
    </cfRule>
  </conditionalFormatting>
  <conditionalFormatting sqref="N439">
    <cfRule type="cellIs" dxfId="5698" priority="650" operator="lessThan">
      <formula>0</formula>
    </cfRule>
  </conditionalFormatting>
  <conditionalFormatting sqref="B435:N435">
    <cfRule type="cellIs" dxfId="5697" priority="654" operator="lessThan">
      <formula>0</formula>
    </cfRule>
  </conditionalFormatting>
  <conditionalFormatting sqref="B598">
    <cfRule type="cellIs" dxfId="5696" priority="893" operator="lessThan">
      <formula>0</formula>
    </cfRule>
  </conditionalFormatting>
  <conditionalFormatting sqref="B641">
    <cfRule type="cellIs" dxfId="5695" priority="881" operator="lessThan">
      <formula>0</formula>
    </cfRule>
  </conditionalFormatting>
  <conditionalFormatting sqref="B591">
    <cfRule type="cellIs" dxfId="5694" priority="891" operator="lessThan">
      <formula>0</formula>
    </cfRule>
  </conditionalFormatting>
  <conditionalFormatting sqref="B591">
    <cfRule type="cellIs" dxfId="5693" priority="892" operator="lessThan">
      <formula>0</formula>
    </cfRule>
  </conditionalFormatting>
  <conditionalFormatting sqref="B609">
    <cfRule type="cellIs" dxfId="5692" priority="889" operator="lessThan">
      <formula>0</formula>
    </cfRule>
  </conditionalFormatting>
  <conditionalFormatting sqref="B609">
    <cfRule type="cellIs" dxfId="5691"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90" priority="888" operator="lessThan">
      <formula>0</formula>
    </cfRule>
  </conditionalFormatting>
  <conditionalFormatting sqref="B646">
    <cfRule type="cellIs" dxfId="5689" priority="885" operator="lessThan">
      <formula>0</formula>
    </cfRule>
  </conditionalFormatting>
  <conditionalFormatting sqref="B631">
    <cfRule type="cellIs" dxfId="5688" priority="887" operator="lessThan">
      <formula>0</formula>
    </cfRule>
  </conditionalFormatting>
  <conditionalFormatting sqref="B635">
    <cfRule type="cellIs" dxfId="5687" priority="886" operator="lessThan">
      <formula>0</formula>
    </cfRule>
  </conditionalFormatting>
  <conditionalFormatting sqref="B662">
    <cfRule type="cellIs" dxfId="5686" priority="884" operator="lessThan">
      <formula>0</formula>
    </cfRule>
  </conditionalFormatting>
  <conditionalFormatting sqref="B671">
    <cfRule type="cellIs" dxfId="5685" priority="883" operator="lessThan">
      <formula>0</formula>
    </cfRule>
  </conditionalFormatting>
  <conditionalFormatting sqref="I674:N674 P672:Q675">
    <cfRule type="cellIs" dxfId="5684" priority="882" operator="lessThan">
      <formula>0</formula>
    </cfRule>
  </conditionalFormatting>
  <conditionalFormatting sqref="P641">
    <cfRule type="cellIs" dxfId="5683" priority="879" operator="lessThan">
      <formula>0</formula>
    </cfRule>
  </conditionalFormatting>
  <conditionalFormatting sqref="P641">
    <cfRule type="cellIs" dxfId="5682" priority="880" operator="lessThan">
      <formula>0</formula>
    </cfRule>
  </conditionalFormatting>
  <conditionalFormatting sqref="P422:Q422 Q423:Q425">
    <cfRule type="cellIs" dxfId="5681" priority="866" operator="lessThan">
      <formula>0</formula>
    </cfRule>
  </conditionalFormatting>
  <conditionalFormatting sqref="B416">
    <cfRule type="cellIs" dxfId="5680" priority="867" operator="lessThan">
      <formula>0</formula>
    </cfRule>
  </conditionalFormatting>
  <conditionalFormatting sqref="P423:P425">
    <cfRule type="cellIs" dxfId="5679" priority="864" operator="lessThan">
      <formula>0</formula>
    </cfRule>
  </conditionalFormatting>
  <conditionalFormatting sqref="P422">
    <cfRule type="cellIs" dxfId="5678" priority="865" operator="lessThan">
      <formula>0</formula>
    </cfRule>
  </conditionalFormatting>
  <conditionalFormatting sqref="Q426">
    <cfRule type="cellIs" dxfId="5677" priority="862" operator="lessThan">
      <formula>0</formula>
    </cfRule>
  </conditionalFormatting>
  <conditionalFormatting sqref="Q427">
    <cfRule type="cellIs" dxfId="5676" priority="863" operator="lessThan">
      <formula>0</formula>
    </cfRule>
  </conditionalFormatting>
  <conditionalFormatting sqref="B422">
    <cfRule type="cellIs" dxfId="5675" priority="860" operator="lessThan">
      <formula>0</formula>
    </cfRule>
  </conditionalFormatting>
  <conditionalFormatting sqref="Q426">
    <cfRule type="cellIs" dxfId="5674" priority="861" operator="lessThan">
      <formula>0</formula>
    </cfRule>
  </conditionalFormatting>
  <conditionalFormatting sqref="B454:N454">
    <cfRule type="cellIs" dxfId="5673" priority="611" operator="lessThan">
      <formula>0</formula>
    </cfRule>
  </conditionalFormatting>
  <conditionalFormatting sqref="B454:N454">
    <cfRule type="cellIs" dxfId="5672" priority="612" operator="lessThan">
      <formula>0</formula>
    </cfRule>
  </conditionalFormatting>
  <conditionalFormatting sqref="C652:I652">
    <cfRule type="cellIs" dxfId="5671" priority="878" operator="lessThan">
      <formula>0</formula>
    </cfRule>
  </conditionalFormatting>
  <conditionalFormatting sqref="C653:I653">
    <cfRule type="cellIs" dxfId="5670" priority="877" operator="lessThan">
      <formula>0</formula>
    </cfRule>
  </conditionalFormatting>
  <conditionalFormatting sqref="C658:M658">
    <cfRule type="cellIs" dxfId="5669" priority="876" operator="lessThan">
      <formula>0</formula>
    </cfRule>
  </conditionalFormatting>
  <conditionalFormatting sqref="C647:N647">
    <cfRule type="cellIs" dxfId="5668" priority="875" operator="lessThan">
      <formula>0</formula>
    </cfRule>
  </conditionalFormatting>
  <conditionalFormatting sqref="P650">
    <cfRule type="cellIs" dxfId="5667" priority="874" operator="lessThan">
      <formula>0</formula>
    </cfRule>
  </conditionalFormatting>
  <conditionalFormatting sqref="P417:P419">
    <cfRule type="cellIs" dxfId="5666" priority="871" operator="lessThan">
      <formula>0</formula>
    </cfRule>
  </conditionalFormatting>
  <conditionalFormatting sqref="Q420">
    <cfRule type="cellIs" dxfId="5665" priority="868" operator="lessThan">
      <formula>0</formula>
    </cfRule>
  </conditionalFormatting>
  <conditionalFormatting sqref="Q421">
    <cfRule type="cellIs" dxfId="5664" priority="870" operator="lessThan">
      <formula>0</formula>
    </cfRule>
  </conditionalFormatting>
  <conditionalFormatting sqref="P416:Q416 Q417:Q419">
    <cfRule type="cellIs" dxfId="5663" priority="873" operator="lessThan">
      <formula>0</formula>
    </cfRule>
  </conditionalFormatting>
  <conditionalFormatting sqref="P416">
    <cfRule type="cellIs" dxfId="5662" priority="872" operator="lessThan">
      <formula>0</formula>
    </cfRule>
  </conditionalFormatting>
  <conditionalFormatting sqref="Q420">
    <cfRule type="cellIs" dxfId="5661" priority="869" operator="lessThan">
      <formula>0</formula>
    </cfRule>
  </conditionalFormatting>
  <conditionalFormatting sqref="B454:N454">
    <cfRule type="cellIs" dxfId="5660" priority="610" operator="lessThan">
      <formula>0</formula>
    </cfRule>
  </conditionalFormatting>
  <conditionalFormatting sqref="B454:N454">
    <cfRule type="cellIs" dxfId="5659" priority="609" operator="lessThan">
      <formula>0</formula>
    </cfRule>
  </conditionalFormatting>
  <conditionalFormatting sqref="B454:N454">
    <cfRule type="cellIs" dxfId="5658" priority="608" operator="lessThan">
      <formula>0</formula>
    </cfRule>
  </conditionalFormatting>
  <conditionalFormatting sqref="B454:N454">
    <cfRule type="cellIs" dxfId="5657" priority="606" operator="lessThan">
      <formula>0</formula>
    </cfRule>
  </conditionalFormatting>
  <conditionalFormatting sqref="B454:N454">
    <cfRule type="cellIs" dxfId="5656" priority="607" operator="lessThan">
      <formula>0</formula>
    </cfRule>
  </conditionalFormatting>
  <conditionalFormatting sqref="N457">
    <cfRule type="cellIs" dxfId="5655" priority="604" operator="lessThan">
      <formula>0</formula>
    </cfRule>
  </conditionalFormatting>
  <conditionalFormatting sqref="B454:N454">
    <cfRule type="cellIs" dxfId="5654" priority="605" operator="lessThan">
      <formula>0</formula>
    </cfRule>
  </conditionalFormatting>
  <conditionalFormatting sqref="N458">
    <cfRule type="cellIs" dxfId="5653" priority="603" operator="lessThan">
      <formula>0</formula>
    </cfRule>
  </conditionalFormatting>
  <conditionalFormatting sqref="P530">
    <cfRule type="cellIs" dxfId="5652" priority="325" operator="lessThan">
      <formula>0</formula>
    </cfRule>
  </conditionalFormatting>
  <conditionalFormatting sqref="N458">
    <cfRule type="cellIs" dxfId="5651" priority="602" operator="lessThan">
      <formula>0</formula>
    </cfRule>
  </conditionalFormatting>
  <conditionalFormatting sqref="D461:N464">
    <cfRule type="cellIs" dxfId="5650" priority="599" operator="lessThan">
      <formula>0</formula>
    </cfRule>
  </conditionalFormatting>
  <conditionalFormatting sqref="P538">
    <cfRule type="cellIs" dxfId="5649" priority="322" operator="lessThan">
      <formula>0</formula>
    </cfRule>
  </conditionalFormatting>
  <conditionalFormatting sqref="B461:B464">
    <cfRule type="cellIs" dxfId="5648" priority="596" operator="lessThan">
      <formula>0</formula>
    </cfRule>
  </conditionalFormatting>
  <conditionalFormatting sqref="P553">
    <cfRule type="cellIs" dxfId="5647" priority="319" operator="lessThan">
      <formula>0</formula>
    </cfRule>
  </conditionalFormatting>
  <conditionalFormatting sqref="B512">
    <cfRule type="cellIs" dxfId="5646" priority="593" operator="lessThan">
      <formula>0</formula>
    </cfRule>
  </conditionalFormatting>
  <conditionalFormatting sqref="C512">
    <cfRule type="cellIs" dxfId="5645" priority="590" operator="lessThan">
      <formula>0</formula>
    </cfRule>
  </conditionalFormatting>
  <conditionalFormatting sqref="P561">
    <cfRule type="cellIs" dxfId="5644" priority="316" operator="lessThan">
      <formula>0</formula>
    </cfRule>
  </conditionalFormatting>
  <conditionalFormatting sqref="P590">
    <cfRule type="cellIs" dxfId="5643" priority="313" operator="lessThan">
      <formula>0</formula>
    </cfRule>
  </conditionalFormatting>
  <conditionalFormatting sqref="N365">
    <cfRule type="cellIs" dxfId="5642" priority="859" operator="lessThan">
      <formula>0</formula>
    </cfRule>
  </conditionalFormatting>
  <conditionalFormatting sqref="N371">
    <cfRule type="cellIs" dxfId="5641" priority="858" operator="lessThan">
      <formula>0</formula>
    </cfRule>
  </conditionalFormatting>
  <conditionalFormatting sqref="N377">
    <cfRule type="cellIs" dxfId="5640" priority="857" operator="lessThan">
      <formula>0</formula>
    </cfRule>
  </conditionalFormatting>
  <conditionalFormatting sqref="N359">
    <cfRule type="cellIs" dxfId="5639" priority="856" operator="lessThan">
      <formula>0</formula>
    </cfRule>
  </conditionalFormatting>
  <conditionalFormatting sqref="B376">
    <cfRule type="cellIs" dxfId="5638" priority="840" operator="lessThan">
      <formula>0</formula>
    </cfRule>
  </conditionalFormatting>
  <conditionalFormatting sqref="B588">
    <cfRule type="cellIs" dxfId="5637" priority="850" operator="lessThan">
      <formula>0</formula>
    </cfRule>
  </conditionalFormatting>
  <conditionalFormatting sqref="B371:B372">
    <cfRule type="cellIs" dxfId="5636" priority="845" operator="lessThan">
      <formula>0</formula>
    </cfRule>
  </conditionalFormatting>
  <conditionalFormatting sqref="B377:B378">
    <cfRule type="cellIs" dxfId="5635" priority="842" operator="lessThan">
      <formula>0</formula>
    </cfRule>
  </conditionalFormatting>
  <conditionalFormatting sqref="C351:M354">
    <cfRule type="cellIs" dxfId="5634" priority="855" operator="lessThan">
      <formula>0</formula>
    </cfRule>
  </conditionalFormatting>
  <conditionalFormatting sqref="B428">
    <cfRule type="cellIs" dxfId="5633" priority="854" operator="lessThan">
      <formula>0</formula>
    </cfRule>
  </conditionalFormatting>
  <conditionalFormatting sqref="B428">
    <cfRule type="cellIs" dxfId="5632" priority="853" operator="lessThan">
      <formula>0</formula>
    </cfRule>
  </conditionalFormatting>
  <conditionalFormatting sqref="B391 B397 B381:B385 B375:B379 B369:B373 B363:B367 B357:B361 B351:B355">
    <cfRule type="cellIs" dxfId="5631" priority="852" operator="lessThan">
      <formula>0</formula>
    </cfRule>
  </conditionalFormatting>
  <conditionalFormatting sqref="B359:B360">
    <cfRule type="cellIs" dxfId="5630" priority="848" operator="lessThan">
      <formula>0</formula>
    </cfRule>
  </conditionalFormatting>
  <conditionalFormatting sqref="B357">
    <cfRule type="cellIs" dxfId="5629" priority="847" operator="lessThan">
      <formula>0</formula>
    </cfRule>
  </conditionalFormatting>
  <conditionalFormatting sqref="B585:B587">
    <cfRule type="cellIs" dxfId="5628" priority="851" operator="lessThan">
      <formula>0</formula>
    </cfRule>
  </conditionalFormatting>
  <conditionalFormatting sqref="B584">
    <cfRule type="cellIs" dxfId="5627" priority="849" operator="lessThan">
      <formula>0</formula>
    </cfRule>
  </conditionalFormatting>
  <conditionalFormatting sqref="B397">
    <cfRule type="cellIs" dxfId="5626" priority="836" operator="lessThan">
      <formula>0</formula>
    </cfRule>
  </conditionalFormatting>
  <conditionalFormatting sqref="B358">
    <cfRule type="cellIs" dxfId="5625" priority="846" operator="lessThan">
      <formula>0</formula>
    </cfRule>
  </conditionalFormatting>
  <conditionalFormatting sqref="B369">
    <cfRule type="cellIs" dxfId="5624" priority="844" operator="lessThan">
      <formula>0</formula>
    </cfRule>
  </conditionalFormatting>
  <conditionalFormatting sqref="B370">
    <cfRule type="cellIs" dxfId="5623" priority="843" operator="lessThan">
      <formula>0</formula>
    </cfRule>
  </conditionalFormatting>
  <conditionalFormatting sqref="B375">
    <cfRule type="cellIs" dxfId="5622" priority="841" operator="lessThan">
      <formula>0</formula>
    </cfRule>
  </conditionalFormatting>
  <conditionalFormatting sqref="B383:B384">
    <cfRule type="cellIs" dxfId="5621" priority="839" operator="lessThan">
      <formula>0</formula>
    </cfRule>
  </conditionalFormatting>
  <conditionalFormatting sqref="B381">
    <cfRule type="cellIs" dxfId="5620" priority="838" operator="lessThan">
      <formula>0</formula>
    </cfRule>
  </conditionalFormatting>
  <conditionalFormatting sqref="B382">
    <cfRule type="cellIs" dxfId="5619" priority="837" operator="lessThan">
      <formula>0</formula>
    </cfRule>
  </conditionalFormatting>
  <conditionalFormatting sqref="B391">
    <cfRule type="cellIs" dxfId="5618" priority="835" operator="lessThan">
      <formula>0</formula>
    </cfRule>
  </conditionalFormatting>
  <conditionalFormatting sqref="B385">
    <cfRule type="cellIs" dxfId="5617" priority="834" operator="lessThan">
      <formula>0</formula>
    </cfRule>
  </conditionalFormatting>
  <conditionalFormatting sqref="B379">
    <cfRule type="cellIs" dxfId="5616" priority="833" operator="lessThan">
      <formula>0</formula>
    </cfRule>
  </conditionalFormatting>
  <conditionalFormatting sqref="B373">
    <cfRule type="cellIs" dxfId="5615" priority="832" operator="lessThan">
      <formula>0</formula>
    </cfRule>
  </conditionalFormatting>
  <conditionalFormatting sqref="B361">
    <cfRule type="cellIs" dxfId="5614" priority="831" operator="lessThan">
      <formula>0</formula>
    </cfRule>
  </conditionalFormatting>
  <conditionalFormatting sqref="B621:B624">
    <cfRule type="cellIs" dxfId="5613" priority="826" operator="lessThan">
      <formula>0</formula>
    </cfRule>
  </conditionalFormatting>
  <conditionalFormatting sqref="B616:B619">
    <cfRule type="cellIs" dxfId="5612" priority="829" operator="lessThan">
      <formula>0</formula>
    </cfRule>
  </conditionalFormatting>
  <conditionalFormatting sqref="B617">
    <cfRule type="cellIs" dxfId="5611" priority="828" operator="lessThan">
      <formula>0</formula>
    </cfRule>
  </conditionalFormatting>
  <conditionalFormatting sqref="B618:B619">
    <cfRule type="cellIs" dxfId="5610" priority="830" operator="lessThan">
      <formula>0</formula>
    </cfRule>
  </conditionalFormatting>
  <conditionalFormatting sqref="B628:B629">
    <cfRule type="cellIs" dxfId="5609" priority="824" operator="lessThan">
      <formula>0</formula>
    </cfRule>
  </conditionalFormatting>
  <conditionalFormatting sqref="B622">
    <cfRule type="cellIs" dxfId="5608" priority="825" operator="lessThan">
      <formula>0</formula>
    </cfRule>
  </conditionalFormatting>
  <conditionalFormatting sqref="B623:B624">
    <cfRule type="cellIs" dxfId="5607" priority="827" operator="lessThan">
      <formula>0</formula>
    </cfRule>
  </conditionalFormatting>
  <conditionalFormatting sqref="B626:B629">
    <cfRule type="cellIs" dxfId="5606" priority="823" operator="lessThan">
      <formula>0</formula>
    </cfRule>
  </conditionalFormatting>
  <conditionalFormatting sqref="B627">
    <cfRule type="cellIs" dxfId="5605" priority="822" operator="lessThan">
      <formula>0</formula>
    </cfRule>
  </conditionalFormatting>
  <conditionalFormatting sqref="B365:B366">
    <cfRule type="cellIs" dxfId="5604" priority="817" operator="lessThan">
      <formula>0</formula>
    </cfRule>
  </conditionalFormatting>
  <conditionalFormatting sqref="B355">
    <cfRule type="cellIs" dxfId="5603" priority="818" operator="lessThan">
      <formula>0</formula>
    </cfRule>
  </conditionalFormatting>
  <conditionalFormatting sqref="B393:N393">
    <cfRule type="cellIs" dxfId="5602" priority="772" operator="lessThan">
      <formula>0</formula>
    </cfRule>
  </conditionalFormatting>
  <conditionalFormatting sqref="B387:N387">
    <cfRule type="cellIs" dxfId="5601" priority="783" operator="lessThan">
      <formula>0</formula>
    </cfRule>
  </conditionalFormatting>
  <conditionalFormatting sqref="B387:N387">
    <cfRule type="cellIs" dxfId="5600" priority="782" operator="lessThan">
      <formula>0</formula>
    </cfRule>
  </conditionalFormatting>
  <conditionalFormatting sqref="B353:B354">
    <cfRule type="cellIs" dxfId="5599" priority="821" operator="lessThan">
      <formula>0</formula>
    </cfRule>
  </conditionalFormatting>
  <conditionalFormatting sqref="B351">
    <cfRule type="cellIs" dxfId="5598" priority="820" operator="lessThan">
      <formula>0</formula>
    </cfRule>
  </conditionalFormatting>
  <conditionalFormatting sqref="B352">
    <cfRule type="cellIs" dxfId="5597" priority="819" operator="lessThan">
      <formula>0</formula>
    </cfRule>
  </conditionalFormatting>
  <conditionalFormatting sqref="B363">
    <cfRule type="cellIs" dxfId="5596" priority="816" operator="lessThan">
      <formula>0</formula>
    </cfRule>
  </conditionalFormatting>
  <conditionalFormatting sqref="B364">
    <cfRule type="cellIs" dxfId="5595" priority="815" operator="lessThan">
      <formula>0</formula>
    </cfRule>
  </conditionalFormatting>
  <conditionalFormatting sqref="B367">
    <cfRule type="cellIs" dxfId="5594" priority="814" operator="lessThan">
      <formula>0</formula>
    </cfRule>
  </conditionalFormatting>
  <conditionalFormatting sqref="B593:B596">
    <cfRule type="cellIs" dxfId="5593" priority="812" operator="lessThan">
      <formula>0</formula>
    </cfRule>
  </conditionalFormatting>
  <conditionalFormatting sqref="B594">
    <cfRule type="cellIs" dxfId="5592" priority="811" operator="lessThan">
      <formula>0</formula>
    </cfRule>
  </conditionalFormatting>
  <conditionalFormatting sqref="B595:B596">
    <cfRule type="cellIs" dxfId="5591" priority="813" operator="lessThan">
      <formula>0</formula>
    </cfRule>
  </conditionalFormatting>
  <conditionalFormatting sqref="B603">
    <cfRule type="cellIs" dxfId="5590" priority="806" operator="lessThan">
      <formula>0</formula>
    </cfRule>
  </conditionalFormatting>
  <conditionalFormatting sqref="B603">
    <cfRule type="cellIs" dxfId="5589" priority="807" operator="lessThan">
      <formula>0</formula>
    </cfRule>
  </conditionalFormatting>
  <conditionalFormatting sqref="B599:B602">
    <cfRule type="cellIs" dxfId="5588" priority="809" operator="lessThan">
      <formula>0</formula>
    </cfRule>
  </conditionalFormatting>
  <conditionalFormatting sqref="B600">
    <cfRule type="cellIs" dxfId="5587" priority="808" operator="lessThan">
      <formula>0</formula>
    </cfRule>
  </conditionalFormatting>
  <conditionalFormatting sqref="B601:B602">
    <cfRule type="cellIs" dxfId="5586" priority="810" operator="lessThan">
      <formula>0</formula>
    </cfRule>
  </conditionalFormatting>
  <conditionalFormatting sqref="N390">
    <cfRule type="cellIs" dxfId="5585" priority="777" operator="lessThan">
      <formula>0</formula>
    </cfRule>
  </conditionalFormatting>
  <conditionalFormatting sqref="B393:N393">
    <cfRule type="cellIs" dxfId="5584" priority="775" operator="lessThan">
      <formula>0</formula>
    </cfRule>
  </conditionalFormatting>
  <conditionalFormatting sqref="B571:B573">
    <cfRule type="cellIs" dxfId="5583" priority="805" operator="lessThan">
      <formula>0</formula>
    </cfRule>
  </conditionalFormatting>
  <conditionalFormatting sqref="B574">
    <cfRule type="cellIs" dxfId="5582" priority="804" operator="lessThan">
      <formula>0</formula>
    </cfRule>
  </conditionalFormatting>
  <conditionalFormatting sqref="B570">
    <cfRule type="cellIs" dxfId="5581" priority="803" operator="lessThan">
      <formula>0</formula>
    </cfRule>
  </conditionalFormatting>
  <conditionalFormatting sqref="B607:B608">
    <cfRule type="cellIs" dxfId="5580" priority="802" operator="lessThan">
      <formula>0</formula>
    </cfRule>
  </conditionalFormatting>
  <conditionalFormatting sqref="B605:B608">
    <cfRule type="cellIs" dxfId="5579" priority="801" operator="lessThan">
      <formula>0</formula>
    </cfRule>
  </conditionalFormatting>
  <conditionalFormatting sqref="B589">
    <cfRule type="cellIs" dxfId="5578" priority="527" operator="lessThan">
      <formula>0</formula>
    </cfRule>
  </conditionalFormatting>
  <conditionalFormatting sqref="B613:B614">
    <cfRule type="cellIs" dxfId="5577" priority="799" operator="lessThan">
      <formula>0</formula>
    </cfRule>
  </conditionalFormatting>
  <conditionalFormatting sqref="B606">
    <cfRule type="cellIs" dxfId="5576" priority="800" operator="lessThan">
      <formula>0</formula>
    </cfRule>
  </conditionalFormatting>
  <conditionalFormatting sqref="B611:B614">
    <cfRule type="cellIs" dxfId="5575" priority="798" operator="lessThan">
      <formula>0</formula>
    </cfRule>
  </conditionalFormatting>
  <conditionalFormatting sqref="O616:O619">
    <cfRule type="cellIs" dxfId="5574" priority="278" operator="lessThan">
      <formula>0</formula>
    </cfRule>
  </conditionalFormatting>
  <conditionalFormatting sqref="O599 O601:O602">
    <cfRule type="cellIs" dxfId="5573" priority="280" operator="lessThan">
      <formula>0</formula>
    </cfRule>
  </conditionalFormatting>
  <conditionalFormatting sqref="B612">
    <cfRule type="cellIs" dxfId="5572" priority="797" operator="lessThan">
      <formula>0</formula>
    </cfRule>
  </conditionalFormatting>
  <conditionalFormatting sqref="D589">
    <cfRule type="cellIs" dxfId="5571" priority="521" operator="lessThan">
      <formula>0</formula>
    </cfRule>
  </conditionalFormatting>
  <conditionalFormatting sqref="O605:O607">
    <cfRule type="cellIs" dxfId="5570" priority="272" operator="lessThan">
      <formula>0</formula>
    </cfRule>
  </conditionalFormatting>
  <conditionalFormatting sqref="O626:O629">
    <cfRule type="cellIs" dxfId="5569" priority="274" operator="lessThan">
      <formula>0</formula>
    </cfRule>
  </conditionalFormatting>
  <conditionalFormatting sqref="B650 B655:B657 B663 B665:B668 B642:B645 B670">
    <cfRule type="cellIs" dxfId="5568" priority="796" operator="lessThan">
      <formula>0</formula>
    </cfRule>
  </conditionalFormatting>
  <conditionalFormatting sqref="N378">
    <cfRule type="cellIs" dxfId="5567" priority="787" operator="lessThan">
      <formula>0</formula>
    </cfRule>
  </conditionalFormatting>
  <conditionalFormatting sqref="N372">
    <cfRule type="cellIs" dxfId="5566" priority="788" operator="lessThan">
      <formula>0</formula>
    </cfRule>
  </conditionalFormatting>
  <conditionalFormatting sqref="B387:N387">
    <cfRule type="cellIs" dxfId="5565" priority="785" operator="lessThan">
      <formula>0</formula>
    </cfRule>
  </conditionalFormatting>
  <conditionalFormatting sqref="N384">
    <cfRule type="cellIs" dxfId="5564" priority="786" operator="lessThan">
      <formula>0</formula>
    </cfRule>
  </conditionalFormatting>
  <conditionalFormatting sqref="B387:N387">
    <cfRule type="cellIs" dxfId="5563" priority="784" operator="lessThan">
      <formula>0</formula>
    </cfRule>
  </conditionalFormatting>
  <conditionalFormatting sqref="B387:N387">
    <cfRule type="cellIs" dxfId="5562" priority="781" operator="lessThan">
      <formula>0</formula>
    </cfRule>
  </conditionalFormatting>
  <conditionalFormatting sqref="B652">
    <cfRule type="cellIs" dxfId="5561" priority="795" operator="lessThan">
      <formula>0</formula>
    </cfRule>
  </conditionalFormatting>
  <conditionalFormatting sqref="B653">
    <cfRule type="cellIs" dxfId="5560" priority="794" operator="lessThan">
      <formula>0</formula>
    </cfRule>
  </conditionalFormatting>
  <conditionalFormatting sqref="B658">
    <cfRule type="cellIs" dxfId="5559" priority="793" operator="lessThan">
      <formula>0</formula>
    </cfRule>
  </conditionalFormatting>
  <conditionalFormatting sqref="B647">
    <cfRule type="cellIs" dxfId="5558" priority="792" operator="lessThan">
      <formula>0</formula>
    </cfRule>
  </conditionalFormatting>
  <conditionalFormatting sqref="O365">
    <cfRule type="cellIs" dxfId="5557" priority="266" operator="lessThan">
      <formula>0</formula>
    </cfRule>
  </conditionalFormatting>
  <conditionalFormatting sqref="O371">
    <cfRule type="cellIs" dxfId="5556" priority="265" operator="lessThan">
      <formula>0</formula>
    </cfRule>
  </conditionalFormatting>
  <conditionalFormatting sqref="G589">
    <cfRule type="cellIs" dxfId="5555" priority="512" operator="lessThan">
      <formula>0</formula>
    </cfRule>
  </conditionalFormatting>
  <conditionalFormatting sqref="O359">
    <cfRule type="cellIs" dxfId="5554" priority="263" operator="lessThan">
      <formula>0</formula>
    </cfRule>
  </conditionalFormatting>
  <conditionalFormatting sqref="O360">
    <cfRule type="cellIs" dxfId="5553" priority="262" operator="lessThan">
      <formula>0</formula>
    </cfRule>
  </conditionalFormatting>
  <conditionalFormatting sqref="H589">
    <cfRule type="cellIs" dxfId="5552" priority="509" operator="lessThan">
      <formula>0</formula>
    </cfRule>
  </conditionalFormatting>
  <conditionalFormatting sqref="B351:B354">
    <cfRule type="cellIs" dxfId="5551" priority="791" operator="lessThan">
      <formula>0</formula>
    </cfRule>
  </conditionalFormatting>
  <conditionalFormatting sqref="N360">
    <cfRule type="cellIs" dxfId="5550" priority="790" operator="lessThan">
      <formula>0</formula>
    </cfRule>
  </conditionalFormatting>
  <conditionalFormatting sqref="N366">
    <cfRule type="cellIs" dxfId="5549" priority="789" operator="lessThan">
      <formula>0</formula>
    </cfRule>
  </conditionalFormatting>
  <conditionalFormatting sqref="B387:N387">
    <cfRule type="cellIs" dxfId="5548" priority="780" operator="lessThan">
      <formula>0</formula>
    </cfRule>
  </conditionalFormatting>
  <conditionalFormatting sqref="B387:N387">
    <cfRule type="cellIs" dxfId="5547" priority="779" operator="lessThan">
      <formula>0</formula>
    </cfRule>
  </conditionalFormatting>
  <conditionalFormatting sqref="B387:N387">
    <cfRule type="cellIs" dxfId="5546" priority="778" operator="lessThan">
      <formula>0</formula>
    </cfRule>
  </conditionalFormatting>
  <conditionalFormatting sqref="B393:N393">
    <cfRule type="cellIs" dxfId="5545" priority="773" operator="lessThan">
      <formula>0</formula>
    </cfRule>
  </conditionalFormatting>
  <conditionalFormatting sqref="B393:N393">
    <cfRule type="cellIs" dxfId="5544" priority="776" operator="lessThan">
      <formula>0</formula>
    </cfRule>
  </conditionalFormatting>
  <conditionalFormatting sqref="B393:N393">
    <cfRule type="cellIs" dxfId="5543" priority="771" operator="lessThan">
      <formula>0</formula>
    </cfRule>
  </conditionalFormatting>
  <conditionalFormatting sqref="B393:N393">
    <cfRule type="cellIs" dxfId="5542" priority="774" operator="lessThan">
      <formula>0</formula>
    </cfRule>
  </conditionalFormatting>
  <conditionalFormatting sqref="B393:N393">
    <cfRule type="cellIs" dxfId="5541" priority="769" operator="lessThan">
      <formula>0</formula>
    </cfRule>
  </conditionalFormatting>
  <conditionalFormatting sqref="B393:N393">
    <cfRule type="cellIs" dxfId="5540" priority="770" operator="lessThan">
      <formula>0</formula>
    </cfRule>
  </conditionalFormatting>
  <conditionalFormatting sqref="B399:N399">
    <cfRule type="cellIs" dxfId="5539" priority="767" operator="lessThan">
      <formula>0</formula>
    </cfRule>
  </conditionalFormatting>
  <conditionalFormatting sqref="N396">
    <cfRule type="cellIs" dxfId="5538" priority="768" operator="lessThan">
      <formula>0</formula>
    </cfRule>
  </conditionalFormatting>
  <conditionalFormatting sqref="B399:N399">
    <cfRule type="cellIs" dxfId="5537" priority="766" operator="lessThan">
      <formula>0</formula>
    </cfRule>
  </conditionalFormatting>
  <conditionalFormatting sqref="B399:N399">
    <cfRule type="cellIs" dxfId="5536" priority="765" operator="lessThan">
      <formula>0</formula>
    </cfRule>
  </conditionalFormatting>
  <conditionalFormatting sqref="B399:N399">
    <cfRule type="cellIs" dxfId="5535" priority="764" operator="lessThan">
      <formula>0</formula>
    </cfRule>
  </conditionalFormatting>
  <conditionalFormatting sqref="B399:N399">
    <cfRule type="cellIs" dxfId="5534" priority="763" operator="lessThan">
      <formula>0</formula>
    </cfRule>
  </conditionalFormatting>
  <conditionalFormatting sqref="B399:N399">
    <cfRule type="cellIs" dxfId="5533" priority="762" operator="lessThan">
      <formula>0</formula>
    </cfRule>
  </conditionalFormatting>
  <conditionalFormatting sqref="B399:N399">
    <cfRule type="cellIs" dxfId="5532" priority="761" operator="lessThan">
      <formula>0</formula>
    </cfRule>
  </conditionalFormatting>
  <conditionalFormatting sqref="B399:N399">
    <cfRule type="cellIs" dxfId="5531" priority="760" operator="lessThan">
      <formula>0</formula>
    </cfRule>
  </conditionalFormatting>
  <conditionalFormatting sqref="N402">
    <cfRule type="cellIs" dxfId="5530" priority="759" operator="lessThan">
      <formula>0</formula>
    </cfRule>
  </conditionalFormatting>
  <conditionalFormatting sqref="N355">
    <cfRule type="cellIs" dxfId="5529" priority="758" operator="lessThan">
      <formula>0</formula>
    </cfRule>
  </conditionalFormatting>
  <conditionalFormatting sqref="N361">
    <cfRule type="cellIs" dxfId="5528" priority="757" operator="lessThan">
      <formula>0</formula>
    </cfRule>
  </conditionalFormatting>
  <conditionalFormatting sqref="N361">
    <cfRule type="cellIs" dxfId="5527" priority="756" operator="lessThan">
      <formula>0</formula>
    </cfRule>
  </conditionalFormatting>
  <conditionalFormatting sqref="N367">
    <cfRule type="cellIs" dxfId="5526" priority="755" operator="lessThan">
      <formula>0</formula>
    </cfRule>
  </conditionalFormatting>
  <conditionalFormatting sqref="N367">
    <cfRule type="cellIs" dxfId="5525" priority="754" operator="lessThan">
      <formula>0</formula>
    </cfRule>
  </conditionalFormatting>
  <conditionalFormatting sqref="N373">
    <cfRule type="cellIs" dxfId="5524" priority="753" operator="lessThan">
      <formula>0</formula>
    </cfRule>
  </conditionalFormatting>
  <conditionalFormatting sqref="N373">
    <cfRule type="cellIs" dxfId="5523" priority="752" operator="lessThan">
      <formula>0</formula>
    </cfRule>
  </conditionalFormatting>
  <conditionalFormatting sqref="N379">
    <cfRule type="cellIs" dxfId="5522" priority="751" operator="lessThan">
      <formula>0</formula>
    </cfRule>
  </conditionalFormatting>
  <conditionalFormatting sqref="N379">
    <cfRule type="cellIs" dxfId="5521" priority="750" operator="lessThan">
      <formula>0</formula>
    </cfRule>
  </conditionalFormatting>
  <conditionalFormatting sqref="N385">
    <cfRule type="cellIs" dxfId="5520" priority="749" operator="lessThan">
      <formula>0</formula>
    </cfRule>
  </conditionalFormatting>
  <conditionalFormatting sqref="N385">
    <cfRule type="cellIs" dxfId="5519" priority="748" operator="lessThan">
      <formula>0</formula>
    </cfRule>
  </conditionalFormatting>
  <conditionalFormatting sqref="N391">
    <cfRule type="cellIs" dxfId="5518" priority="747" operator="lessThan">
      <formula>0</formula>
    </cfRule>
  </conditionalFormatting>
  <conditionalFormatting sqref="N391">
    <cfRule type="cellIs" dxfId="5517" priority="746" operator="lessThan">
      <formula>0</formula>
    </cfRule>
  </conditionalFormatting>
  <conditionalFormatting sqref="N397">
    <cfRule type="cellIs" dxfId="5516" priority="745" operator="lessThan">
      <formula>0</formula>
    </cfRule>
  </conditionalFormatting>
  <conditionalFormatting sqref="N397">
    <cfRule type="cellIs" dxfId="5515" priority="744" operator="lessThan">
      <formula>0</formula>
    </cfRule>
  </conditionalFormatting>
  <conditionalFormatting sqref="C409:M409">
    <cfRule type="cellIs" dxfId="5514" priority="743" operator="lessThan">
      <formula>0</formula>
    </cfRule>
  </conditionalFormatting>
  <conditionalFormatting sqref="C409:M409">
    <cfRule type="cellIs" dxfId="5513" priority="742" operator="lessThan">
      <formula>0</formula>
    </cfRule>
  </conditionalFormatting>
  <conditionalFormatting sqref="H409">
    <cfRule type="cellIs" dxfId="5512" priority="741" operator="lessThan">
      <formula>0</formula>
    </cfRule>
  </conditionalFormatting>
  <conditionalFormatting sqref="B409">
    <cfRule type="cellIs" dxfId="5511" priority="740" operator="lessThan">
      <formula>0</formula>
    </cfRule>
  </conditionalFormatting>
  <conditionalFormatting sqref="B409">
    <cfRule type="cellIs" dxfId="5510" priority="739" operator="lessThan">
      <formula>0</formula>
    </cfRule>
  </conditionalFormatting>
  <conditionalFormatting sqref="B405:N405">
    <cfRule type="cellIs" dxfId="5509" priority="738" operator="lessThan">
      <formula>0</formula>
    </cfRule>
  </conditionalFormatting>
  <conditionalFormatting sqref="B405:N405">
    <cfRule type="cellIs" dxfId="5508" priority="737" operator="lessThan">
      <formula>0</formula>
    </cfRule>
  </conditionalFormatting>
  <conditionalFormatting sqref="B405:N405">
    <cfRule type="cellIs" dxfId="5507" priority="736" operator="lessThan">
      <formula>0</formula>
    </cfRule>
  </conditionalFormatting>
  <conditionalFormatting sqref="B405:N405">
    <cfRule type="cellIs" dxfId="5506" priority="735" operator="lessThan">
      <formula>0</formula>
    </cfRule>
  </conditionalFormatting>
  <conditionalFormatting sqref="B405:N405">
    <cfRule type="cellIs" dxfId="5505" priority="734" operator="lessThan">
      <formula>0</formula>
    </cfRule>
  </conditionalFormatting>
  <conditionalFormatting sqref="B405:N405">
    <cfRule type="cellIs" dxfId="5504" priority="733" operator="lessThan">
      <formula>0</formula>
    </cfRule>
  </conditionalFormatting>
  <conditionalFormatting sqref="B405:N405">
    <cfRule type="cellIs" dxfId="5503" priority="732" operator="lessThan">
      <formula>0</formula>
    </cfRule>
  </conditionalFormatting>
  <conditionalFormatting sqref="B405:N405">
    <cfRule type="cellIs" dxfId="5502" priority="731" operator="lessThan">
      <formula>0</formula>
    </cfRule>
  </conditionalFormatting>
  <conditionalFormatting sqref="N408">
    <cfRule type="cellIs" dxfId="5501" priority="730" operator="lessThan">
      <formula>0</formula>
    </cfRule>
  </conditionalFormatting>
  <conditionalFormatting sqref="N409">
    <cfRule type="cellIs" dxfId="5500" priority="729" operator="lessThan">
      <formula>0</formula>
    </cfRule>
  </conditionalFormatting>
  <conditionalFormatting sqref="N409">
    <cfRule type="cellIs" dxfId="5499" priority="728" operator="lessThan">
      <formula>0</formula>
    </cfRule>
  </conditionalFormatting>
  <conditionalFormatting sqref="C415:M415">
    <cfRule type="cellIs" dxfId="5498" priority="727" operator="lessThan">
      <formula>0</formula>
    </cfRule>
  </conditionalFormatting>
  <conditionalFormatting sqref="C415:M415">
    <cfRule type="cellIs" dxfId="5497" priority="726" operator="lessThan">
      <formula>0</formula>
    </cfRule>
  </conditionalFormatting>
  <conditionalFormatting sqref="H415">
    <cfRule type="cellIs" dxfId="5496" priority="725" operator="lessThan">
      <formula>0</formula>
    </cfRule>
  </conditionalFormatting>
  <conditionalFormatting sqref="B415">
    <cfRule type="cellIs" dxfId="5495" priority="724" operator="lessThan">
      <formula>0</formula>
    </cfRule>
  </conditionalFormatting>
  <conditionalFormatting sqref="B415">
    <cfRule type="cellIs" dxfId="5494" priority="723" operator="lessThan">
      <formula>0</formula>
    </cfRule>
  </conditionalFormatting>
  <conditionalFormatting sqref="B411:N411">
    <cfRule type="cellIs" dxfId="5493" priority="722" operator="lessThan">
      <formula>0</formula>
    </cfRule>
  </conditionalFormatting>
  <conditionalFormatting sqref="B411:N411">
    <cfRule type="cellIs" dxfId="5492" priority="721" operator="lessThan">
      <formula>0</formula>
    </cfRule>
  </conditionalFormatting>
  <conditionalFormatting sqref="B411:N411">
    <cfRule type="cellIs" dxfId="5491" priority="720" operator="lessThan">
      <formula>0</formula>
    </cfRule>
  </conditionalFormatting>
  <conditionalFormatting sqref="B411:N411">
    <cfRule type="cellIs" dxfId="5490" priority="719" operator="lessThan">
      <formula>0</formula>
    </cfRule>
  </conditionalFormatting>
  <conditionalFormatting sqref="B411:N411">
    <cfRule type="cellIs" dxfId="5489" priority="718" operator="lessThan">
      <formula>0</formula>
    </cfRule>
  </conditionalFormatting>
  <conditionalFormatting sqref="B411:N411">
    <cfRule type="cellIs" dxfId="5488" priority="717" operator="lessThan">
      <formula>0</formula>
    </cfRule>
  </conditionalFormatting>
  <conditionalFormatting sqref="B411:N411">
    <cfRule type="cellIs" dxfId="5487" priority="716" operator="lessThan">
      <formula>0</formula>
    </cfRule>
  </conditionalFormatting>
  <conditionalFormatting sqref="B411:N411">
    <cfRule type="cellIs" dxfId="5486" priority="715" operator="lessThan">
      <formula>0</formula>
    </cfRule>
  </conditionalFormatting>
  <conditionalFormatting sqref="N414">
    <cfRule type="cellIs" dxfId="5485" priority="714" operator="lessThan">
      <formula>0</formula>
    </cfRule>
  </conditionalFormatting>
  <conditionalFormatting sqref="N415">
    <cfRule type="cellIs" dxfId="5484" priority="713" operator="lessThan">
      <formula>0</formula>
    </cfRule>
  </conditionalFormatting>
  <conditionalFormatting sqref="N415">
    <cfRule type="cellIs" dxfId="5483" priority="712" operator="lessThan">
      <formula>0</formula>
    </cfRule>
  </conditionalFormatting>
  <conditionalFormatting sqref="C421:M421">
    <cfRule type="cellIs" dxfId="5482" priority="711" operator="lessThan">
      <formula>0</formula>
    </cfRule>
  </conditionalFormatting>
  <conditionalFormatting sqref="C421:M421">
    <cfRule type="cellIs" dxfId="5481" priority="710" operator="lessThan">
      <formula>0</formula>
    </cfRule>
  </conditionalFormatting>
  <conditionalFormatting sqref="H421">
    <cfRule type="cellIs" dxfId="5480" priority="709" operator="lessThan">
      <formula>0</formula>
    </cfRule>
  </conditionalFormatting>
  <conditionalFormatting sqref="B421">
    <cfRule type="cellIs" dxfId="5479" priority="708" operator="lessThan">
      <formula>0</formula>
    </cfRule>
  </conditionalFormatting>
  <conditionalFormatting sqref="B421">
    <cfRule type="cellIs" dxfId="5478" priority="707" operator="lessThan">
      <formula>0</formula>
    </cfRule>
  </conditionalFormatting>
  <conditionalFormatting sqref="B417:N417">
    <cfRule type="cellIs" dxfId="5477" priority="706" operator="lessThan">
      <formula>0</formula>
    </cfRule>
  </conditionalFormatting>
  <conditionalFormatting sqref="B417:N417">
    <cfRule type="cellIs" dxfId="5476" priority="705" operator="lessThan">
      <formula>0</formula>
    </cfRule>
  </conditionalFormatting>
  <conditionalFormatting sqref="B417:N417">
    <cfRule type="cellIs" dxfId="5475" priority="704" operator="lessThan">
      <formula>0</formula>
    </cfRule>
  </conditionalFormatting>
  <conditionalFormatting sqref="B417:N417">
    <cfRule type="cellIs" dxfId="5474" priority="703" operator="lessThan">
      <formula>0</formula>
    </cfRule>
  </conditionalFormatting>
  <conditionalFormatting sqref="B417:N417">
    <cfRule type="cellIs" dxfId="5473" priority="702" operator="lessThan">
      <formula>0</formula>
    </cfRule>
  </conditionalFormatting>
  <conditionalFormatting sqref="B417:N417">
    <cfRule type="cellIs" dxfId="5472" priority="701" operator="lessThan">
      <formula>0</formula>
    </cfRule>
  </conditionalFormatting>
  <conditionalFormatting sqref="B417:N417">
    <cfRule type="cellIs" dxfId="5471" priority="700" operator="lessThan">
      <formula>0</formula>
    </cfRule>
  </conditionalFormatting>
  <conditionalFormatting sqref="B417:N417">
    <cfRule type="cellIs" dxfId="5470" priority="699" operator="lessThan">
      <formula>0</formula>
    </cfRule>
  </conditionalFormatting>
  <conditionalFormatting sqref="N420">
    <cfRule type="cellIs" dxfId="5469" priority="698" operator="lessThan">
      <formula>0</formula>
    </cfRule>
  </conditionalFormatting>
  <conditionalFormatting sqref="N421">
    <cfRule type="cellIs" dxfId="5468" priority="697" operator="lessThan">
      <formula>0</formula>
    </cfRule>
  </conditionalFormatting>
  <conditionalFormatting sqref="N421">
    <cfRule type="cellIs" dxfId="5467" priority="696" operator="lessThan">
      <formula>0</formula>
    </cfRule>
  </conditionalFormatting>
  <conditionalFormatting sqref="C427:M427">
    <cfRule type="cellIs" dxfId="5466" priority="695" operator="lessThan">
      <formula>0</formula>
    </cfRule>
  </conditionalFormatting>
  <conditionalFormatting sqref="C427:M427">
    <cfRule type="cellIs" dxfId="5465" priority="694" operator="lessThan">
      <formula>0</formula>
    </cfRule>
  </conditionalFormatting>
  <conditionalFormatting sqref="H427">
    <cfRule type="cellIs" dxfId="5464" priority="693" operator="lessThan">
      <formula>0</formula>
    </cfRule>
  </conditionalFormatting>
  <conditionalFormatting sqref="B427">
    <cfRule type="cellIs" dxfId="5463" priority="692" operator="lessThan">
      <formula>0</formula>
    </cfRule>
  </conditionalFormatting>
  <conditionalFormatting sqref="B427">
    <cfRule type="cellIs" dxfId="5462" priority="691" operator="lessThan">
      <formula>0</formula>
    </cfRule>
  </conditionalFormatting>
  <conditionalFormatting sqref="B423:N423">
    <cfRule type="cellIs" dxfId="5461" priority="690" operator="lessThan">
      <formula>0</formula>
    </cfRule>
  </conditionalFormatting>
  <conditionalFormatting sqref="B423:N423">
    <cfRule type="cellIs" dxfId="5460" priority="689" operator="lessThan">
      <formula>0</formula>
    </cfRule>
  </conditionalFormatting>
  <conditionalFormatting sqref="B423:N423">
    <cfRule type="cellIs" dxfId="5459" priority="688" operator="lessThan">
      <formula>0</formula>
    </cfRule>
  </conditionalFormatting>
  <conditionalFormatting sqref="B423:N423">
    <cfRule type="cellIs" dxfId="5458" priority="687" operator="lessThan">
      <formula>0</formula>
    </cfRule>
  </conditionalFormatting>
  <conditionalFormatting sqref="B423:N423">
    <cfRule type="cellIs" dxfId="5457" priority="686" operator="lessThan">
      <formula>0</formula>
    </cfRule>
  </conditionalFormatting>
  <conditionalFormatting sqref="B423:N423">
    <cfRule type="cellIs" dxfId="5456" priority="685" operator="lessThan">
      <formula>0</formula>
    </cfRule>
  </conditionalFormatting>
  <conditionalFormatting sqref="B423:N423">
    <cfRule type="cellIs" dxfId="5455" priority="684" operator="lessThan">
      <formula>0</formula>
    </cfRule>
  </conditionalFormatting>
  <conditionalFormatting sqref="B423:N423">
    <cfRule type="cellIs" dxfId="5454" priority="683" operator="lessThan">
      <formula>0</formula>
    </cfRule>
  </conditionalFormatting>
  <conditionalFormatting sqref="N426">
    <cfRule type="cellIs" dxfId="5453" priority="682" operator="lessThan">
      <formula>0</formula>
    </cfRule>
  </conditionalFormatting>
  <conditionalFormatting sqref="C537:N537">
    <cfRule type="cellIs" dxfId="5452" priority="402" operator="lessThan">
      <formula>0</formula>
    </cfRule>
  </conditionalFormatting>
  <conditionalFormatting sqref="C568:N568">
    <cfRule type="cellIs" dxfId="5451" priority="399" operator="lessThan">
      <formula>0</formula>
    </cfRule>
  </conditionalFormatting>
  <conditionalFormatting sqref="I552:N552">
    <cfRule type="cellIs" dxfId="5450" priority="396" operator="lessThan">
      <formula>0</formula>
    </cfRule>
  </conditionalFormatting>
  <conditionalFormatting sqref="I560:N560">
    <cfRule type="cellIs" dxfId="5449" priority="393" operator="lessThan">
      <formula>0</formula>
    </cfRule>
  </conditionalFormatting>
  <conditionalFormatting sqref="B429:N429">
    <cfRule type="cellIs" dxfId="5448" priority="670" operator="lessThan">
      <formula>0</formula>
    </cfRule>
  </conditionalFormatting>
  <conditionalFormatting sqref="B429:N429">
    <cfRule type="cellIs" dxfId="5447" priority="669" operator="lessThan">
      <formula>0</formula>
    </cfRule>
  </conditionalFormatting>
  <conditionalFormatting sqref="B429:N429">
    <cfRule type="cellIs" dxfId="5446" priority="668" operator="lessThan">
      <formula>0</formula>
    </cfRule>
  </conditionalFormatting>
  <conditionalFormatting sqref="B429:N429">
    <cfRule type="cellIs" dxfId="5445" priority="667" operator="lessThan">
      <formula>0</formula>
    </cfRule>
  </conditionalFormatting>
  <conditionalFormatting sqref="N432">
    <cfRule type="cellIs" dxfId="5444" priority="666" operator="lessThan">
      <formula>0</formula>
    </cfRule>
  </conditionalFormatting>
  <conditionalFormatting sqref="C439:M439">
    <cfRule type="cellIs" dxfId="5443" priority="665" operator="lessThan">
      <formula>0</formula>
    </cfRule>
  </conditionalFormatting>
  <conditionalFormatting sqref="C439:M439">
    <cfRule type="cellIs" dxfId="5442" priority="664" operator="lessThan">
      <formula>0</formula>
    </cfRule>
  </conditionalFormatting>
  <conditionalFormatting sqref="H439">
    <cfRule type="cellIs" dxfId="5441" priority="663" operator="lessThan">
      <formula>0</formula>
    </cfRule>
  </conditionalFormatting>
  <conditionalFormatting sqref="B439">
    <cfRule type="cellIs" dxfId="5440" priority="662" operator="lessThan">
      <formula>0</formula>
    </cfRule>
  </conditionalFormatting>
  <conditionalFormatting sqref="B439">
    <cfRule type="cellIs" dxfId="5439" priority="661" operator="lessThan">
      <formula>0</formula>
    </cfRule>
  </conditionalFormatting>
  <conditionalFormatting sqref="B435:N435">
    <cfRule type="cellIs" dxfId="5438" priority="660" operator="lessThan">
      <formula>0</formula>
    </cfRule>
  </conditionalFormatting>
  <conditionalFormatting sqref="B435:N435">
    <cfRule type="cellIs" dxfId="5437" priority="659" operator="lessThan">
      <formula>0</formula>
    </cfRule>
  </conditionalFormatting>
  <conditionalFormatting sqref="C641:N645">
    <cfRule type="cellIs" dxfId="5436" priority="378" operator="lessThan">
      <formula>0</formula>
    </cfRule>
  </conditionalFormatting>
  <conditionalFormatting sqref="C597:N597">
    <cfRule type="cellIs" dxfId="5435" priority="377" operator="lessThan">
      <formula>0</formula>
    </cfRule>
  </conditionalFormatting>
  <conditionalFormatting sqref="C603:N603">
    <cfRule type="cellIs" dxfId="5434" priority="374" operator="lessThan">
      <formula>0</formula>
    </cfRule>
  </conditionalFormatting>
  <conditionalFormatting sqref="C603:N603">
    <cfRule type="cellIs" dxfId="5433" priority="373" operator="lessThan">
      <formula>0</formula>
    </cfRule>
  </conditionalFormatting>
  <conditionalFormatting sqref="C603:N603">
    <cfRule type="cellIs" dxfId="5432" priority="372" operator="lessThan">
      <formula>0</formula>
    </cfRule>
  </conditionalFormatting>
  <conditionalFormatting sqref="H445">
    <cfRule type="cellIs" dxfId="5431" priority="647" operator="lessThan">
      <formula>0</formula>
    </cfRule>
  </conditionalFormatting>
  <conditionalFormatting sqref="B445">
    <cfRule type="cellIs" dxfId="5430" priority="646" operator="lessThan">
      <formula>0</formula>
    </cfRule>
  </conditionalFormatting>
  <conditionalFormatting sqref="B445">
    <cfRule type="cellIs" dxfId="5429" priority="645" operator="lessThan">
      <formula>0</formula>
    </cfRule>
  </conditionalFormatting>
  <conditionalFormatting sqref="B441:N441">
    <cfRule type="cellIs" dxfId="5428" priority="644" operator="lessThan">
      <formula>0</formula>
    </cfRule>
  </conditionalFormatting>
  <conditionalFormatting sqref="B441:N441">
    <cfRule type="cellIs" dxfId="5427" priority="643" operator="lessThan">
      <formula>0</formula>
    </cfRule>
  </conditionalFormatting>
  <conditionalFormatting sqref="B441:N441">
    <cfRule type="cellIs" dxfId="5426" priority="642" operator="lessThan">
      <formula>0</formula>
    </cfRule>
  </conditionalFormatting>
  <conditionalFormatting sqref="B441:N441">
    <cfRule type="cellIs" dxfId="5425" priority="641" operator="lessThan">
      <formula>0</formula>
    </cfRule>
  </conditionalFormatting>
  <conditionalFormatting sqref="B441:N441">
    <cfRule type="cellIs" dxfId="5424" priority="640" operator="lessThan">
      <formula>0</formula>
    </cfRule>
  </conditionalFormatting>
  <conditionalFormatting sqref="B441:N441">
    <cfRule type="cellIs" dxfId="5423" priority="639" operator="lessThan">
      <formula>0</formula>
    </cfRule>
  </conditionalFormatting>
  <conditionalFormatting sqref="B441:N441">
    <cfRule type="cellIs" dxfId="5422" priority="638" operator="lessThan">
      <formula>0</formula>
    </cfRule>
  </conditionalFormatting>
  <conditionalFormatting sqref="B441:N441">
    <cfRule type="cellIs" dxfId="5421" priority="637" operator="lessThan">
      <formula>0</formula>
    </cfRule>
  </conditionalFormatting>
  <conditionalFormatting sqref="N444">
    <cfRule type="cellIs" dxfId="5420" priority="636" operator="lessThan">
      <formula>0</formula>
    </cfRule>
  </conditionalFormatting>
  <conditionalFormatting sqref="N445">
    <cfRule type="cellIs" dxfId="5419" priority="635" operator="lessThan">
      <formula>0</formula>
    </cfRule>
  </conditionalFormatting>
  <conditionalFormatting sqref="N445">
    <cfRule type="cellIs" dxfId="5418" priority="634" operator="lessThan">
      <formula>0</formula>
    </cfRule>
  </conditionalFormatting>
  <conditionalFormatting sqref="C452:M452">
    <cfRule type="cellIs" dxfId="5417" priority="633" operator="lessThan">
      <formula>0</formula>
    </cfRule>
  </conditionalFormatting>
  <conditionalFormatting sqref="C452:M452">
    <cfRule type="cellIs" dxfId="5416" priority="632" operator="lessThan">
      <formula>0</formula>
    </cfRule>
  </conditionalFormatting>
  <conditionalFormatting sqref="H452">
    <cfRule type="cellIs" dxfId="5415" priority="631" operator="lessThan">
      <formula>0</formula>
    </cfRule>
  </conditionalFormatting>
  <conditionalFormatting sqref="B452">
    <cfRule type="cellIs" dxfId="5414" priority="630" operator="lessThan">
      <formula>0</formula>
    </cfRule>
  </conditionalFormatting>
  <conditionalFormatting sqref="B452">
    <cfRule type="cellIs" dxfId="5413" priority="629" operator="lessThan">
      <formula>0</formula>
    </cfRule>
  </conditionalFormatting>
  <conditionalFormatting sqref="B448:N448">
    <cfRule type="cellIs" dxfId="5412" priority="628" operator="lessThan">
      <formula>0</formula>
    </cfRule>
  </conditionalFormatting>
  <conditionalFormatting sqref="B448:N448">
    <cfRule type="cellIs" dxfId="5411" priority="627" operator="lessThan">
      <formula>0</formula>
    </cfRule>
  </conditionalFormatting>
  <conditionalFormatting sqref="B448:N448">
    <cfRule type="cellIs" dxfId="5410" priority="626" operator="lessThan">
      <formula>0</formula>
    </cfRule>
  </conditionalFormatting>
  <conditionalFormatting sqref="B448:N448">
    <cfRule type="cellIs" dxfId="5409" priority="625" operator="lessThan">
      <formula>0</formula>
    </cfRule>
  </conditionalFormatting>
  <conditionalFormatting sqref="B448:N448">
    <cfRule type="cellIs" dxfId="5408" priority="624" operator="lessThan">
      <formula>0</formula>
    </cfRule>
  </conditionalFormatting>
  <conditionalFormatting sqref="B448:N448">
    <cfRule type="cellIs" dxfId="5407" priority="623" operator="lessThan">
      <formula>0</formula>
    </cfRule>
  </conditionalFormatting>
  <conditionalFormatting sqref="B448:N448">
    <cfRule type="cellIs" dxfId="5406" priority="622" operator="lessThan">
      <formula>0</formula>
    </cfRule>
  </conditionalFormatting>
  <conditionalFormatting sqref="B448:N448">
    <cfRule type="cellIs" dxfId="5405" priority="621" operator="lessThan">
      <formula>0</formula>
    </cfRule>
  </conditionalFormatting>
  <conditionalFormatting sqref="N451">
    <cfRule type="cellIs" dxfId="5404" priority="620" operator="lessThan">
      <formula>0</formula>
    </cfRule>
  </conditionalFormatting>
  <conditionalFormatting sqref="N452">
    <cfRule type="cellIs" dxfId="5403" priority="619" operator="lessThan">
      <formula>0</formula>
    </cfRule>
  </conditionalFormatting>
  <conditionalFormatting sqref="N452">
    <cfRule type="cellIs" dxfId="5402" priority="618" operator="lessThan">
      <formula>0</formula>
    </cfRule>
  </conditionalFormatting>
  <conditionalFormatting sqref="C458:M458">
    <cfRule type="cellIs" dxfId="5401" priority="617" operator="lessThan">
      <formula>0</formula>
    </cfRule>
  </conditionalFormatting>
  <conditionalFormatting sqref="C458:M458">
    <cfRule type="cellIs" dxfId="5400" priority="616" operator="lessThan">
      <formula>0</formula>
    </cfRule>
  </conditionalFormatting>
  <conditionalFormatting sqref="H458">
    <cfRule type="cellIs" dxfId="5399" priority="615" operator="lessThan">
      <formula>0</formula>
    </cfRule>
  </conditionalFormatting>
  <conditionalFormatting sqref="B458">
    <cfRule type="cellIs" dxfId="5398" priority="614" operator="lessThan">
      <formula>0</formula>
    </cfRule>
  </conditionalFormatting>
  <conditionalFormatting sqref="B458">
    <cfRule type="cellIs" dxfId="5397" priority="613" operator="lessThan">
      <formula>0</formula>
    </cfRule>
  </conditionalFormatting>
  <conditionalFormatting sqref="Q505">
    <cfRule type="cellIs" dxfId="5396" priority="335" operator="lessThan">
      <formula>0</formula>
    </cfRule>
  </conditionalFormatting>
  <conditionalFormatting sqref="P505">
    <cfRule type="cellIs" dxfId="5395" priority="334" operator="lessThan">
      <formula>0</formula>
    </cfRule>
  </conditionalFormatting>
  <conditionalFormatting sqref="Q513">
    <cfRule type="cellIs" dxfId="5394" priority="332" operator="lessThan">
      <formula>0</formula>
    </cfRule>
  </conditionalFormatting>
  <conditionalFormatting sqref="P513">
    <cfRule type="cellIs" dxfId="5393" priority="331" operator="lessThan">
      <formula>0</formula>
    </cfRule>
  </conditionalFormatting>
  <conditionalFormatting sqref="Q522">
    <cfRule type="cellIs" dxfId="5392" priority="329" operator="lessThan">
      <formula>0</formula>
    </cfRule>
  </conditionalFormatting>
  <conditionalFormatting sqref="P522">
    <cfRule type="cellIs" dxfId="5391" priority="328" operator="lessThan">
      <formula>0</formula>
    </cfRule>
  </conditionalFormatting>
  <conditionalFormatting sqref="Q530">
    <cfRule type="cellIs" dxfId="5390" priority="326" operator="lessThan">
      <formula>0</formula>
    </cfRule>
  </conditionalFormatting>
  <conditionalFormatting sqref="C461:C464">
    <cfRule type="expression" dxfId="5389" priority="600">
      <formula>C461/B461&gt;1</formula>
    </cfRule>
    <cfRule type="expression" dxfId="5388" priority="601">
      <formula>C461/B461&lt;1</formula>
    </cfRule>
  </conditionalFormatting>
  <conditionalFormatting sqref="Q538">
    <cfRule type="cellIs" dxfId="5387" priority="323" operator="lessThan">
      <formula>0</formula>
    </cfRule>
  </conditionalFormatting>
  <conditionalFormatting sqref="D461:N464">
    <cfRule type="expression" dxfId="5386" priority="597">
      <formula>D461/C461&gt;1</formula>
    </cfRule>
    <cfRule type="expression" dxfId="5385" priority="598">
      <formula>D461/C461&lt;1</formula>
    </cfRule>
  </conditionalFormatting>
  <conditionalFormatting sqref="Q553">
    <cfRule type="cellIs" dxfId="5384" priority="320" operator="lessThan">
      <formula>0</formula>
    </cfRule>
  </conditionalFormatting>
  <conditionalFormatting sqref="B461:B464 B552:N552 B560:N560 B575:N575 B589:N589">
    <cfRule type="expression" dxfId="5383" priority="594">
      <formula>B461/#REF!&gt;1</formula>
    </cfRule>
    <cfRule type="expression" dxfId="5382" priority="595">
      <formula>B461/#REF!&lt;1</formula>
    </cfRule>
  </conditionalFormatting>
  <conditionalFormatting sqref="Q561">
    <cfRule type="cellIs" dxfId="5381" priority="317" operator="lessThan">
      <formula>0</formula>
    </cfRule>
  </conditionalFormatting>
  <conditionalFormatting sqref="B512">
    <cfRule type="expression" dxfId="5380" priority="591">
      <formula>B512/#REF!&gt;1</formula>
    </cfRule>
    <cfRule type="expression" dxfId="5379" priority="592">
      <formula>B512/#REF!&lt;1</formula>
    </cfRule>
  </conditionalFormatting>
  <conditionalFormatting sqref="Q590">
    <cfRule type="cellIs" dxfId="5378" priority="314" operator="lessThan">
      <formula>0</formula>
    </cfRule>
  </conditionalFormatting>
  <conditionalFormatting sqref="C512">
    <cfRule type="expression" dxfId="5377" priority="588">
      <formula>C512/B512&gt;1</formula>
    </cfRule>
    <cfRule type="expression" dxfId="5376" priority="589">
      <formula>C512/B512&lt;1</formula>
    </cfRule>
  </conditionalFormatting>
  <conditionalFormatting sqref="D512">
    <cfRule type="cellIs" dxfId="5375" priority="587" operator="lessThan">
      <formula>0</formula>
    </cfRule>
  </conditionalFormatting>
  <conditionalFormatting sqref="D512">
    <cfRule type="expression" dxfId="5374" priority="585">
      <formula>D512/C512&gt;1</formula>
    </cfRule>
    <cfRule type="expression" dxfId="5373" priority="586">
      <formula>D512/C512&lt;1</formula>
    </cfRule>
  </conditionalFormatting>
  <conditionalFormatting sqref="E512">
    <cfRule type="cellIs" dxfId="5372" priority="584" operator="lessThan">
      <formula>0</formula>
    </cfRule>
  </conditionalFormatting>
  <conditionalFormatting sqref="E512">
    <cfRule type="expression" dxfId="5371" priority="582">
      <formula>E512/D512&gt;1</formula>
    </cfRule>
    <cfRule type="expression" dxfId="5370" priority="583">
      <formula>E512/D512&lt;1</formula>
    </cfRule>
  </conditionalFormatting>
  <conditionalFormatting sqref="F512">
    <cfRule type="cellIs" dxfId="5369" priority="581" operator="lessThan">
      <formula>0</formula>
    </cfRule>
  </conditionalFormatting>
  <conditionalFormatting sqref="F512">
    <cfRule type="expression" dxfId="5368" priority="579">
      <formula>F512/E512&gt;1</formula>
    </cfRule>
    <cfRule type="expression" dxfId="5367" priority="580">
      <formula>F512/E512&lt;1</formula>
    </cfRule>
  </conditionalFormatting>
  <conditionalFormatting sqref="G512">
    <cfRule type="cellIs" dxfId="5366" priority="578" operator="lessThan">
      <formula>0</formula>
    </cfRule>
  </conditionalFormatting>
  <conditionalFormatting sqref="G512">
    <cfRule type="expression" dxfId="5365" priority="576">
      <formula>G512/F512&gt;1</formula>
    </cfRule>
    <cfRule type="expression" dxfId="5364" priority="577">
      <formula>G512/F512&lt;1</formula>
    </cfRule>
  </conditionalFormatting>
  <conditionalFormatting sqref="H512">
    <cfRule type="cellIs" dxfId="5363" priority="575" operator="lessThan">
      <formula>0</formula>
    </cfRule>
  </conditionalFormatting>
  <conditionalFormatting sqref="H512">
    <cfRule type="expression" dxfId="5362" priority="573">
      <formula>H512/G512&gt;1</formula>
    </cfRule>
    <cfRule type="expression" dxfId="5361" priority="574">
      <formula>H512/G512&lt;1</formula>
    </cfRule>
  </conditionalFormatting>
  <conditionalFormatting sqref="I512:N512">
    <cfRule type="cellIs" dxfId="5360" priority="572" operator="lessThan">
      <formula>0</formula>
    </cfRule>
  </conditionalFormatting>
  <conditionalFormatting sqref="I512:N512">
    <cfRule type="expression" dxfId="5359" priority="570">
      <formula>I512/H512&gt;1</formula>
    </cfRule>
    <cfRule type="expression" dxfId="5358" priority="571">
      <formula>I512/H512&lt;1</formula>
    </cfRule>
  </conditionalFormatting>
  <conditionalFormatting sqref="B552">
    <cfRule type="cellIs" dxfId="5357" priority="569" operator="lessThan">
      <formula>0</formula>
    </cfRule>
  </conditionalFormatting>
  <conditionalFormatting sqref="B552">
    <cfRule type="expression" dxfId="5356" priority="567">
      <formula>B552/#REF!&gt;1</formula>
    </cfRule>
    <cfRule type="expression" dxfId="5355" priority="568">
      <formula>B552/#REF!&lt;1</formula>
    </cfRule>
  </conditionalFormatting>
  <conditionalFormatting sqref="C552">
    <cfRule type="cellIs" dxfId="5354" priority="566" operator="lessThan">
      <formula>0</formula>
    </cfRule>
  </conditionalFormatting>
  <conditionalFormatting sqref="C552">
    <cfRule type="expression" dxfId="5353" priority="564">
      <formula>C552/B552&gt;1</formula>
    </cfRule>
    <cfRule type="expression" dxfId="5352" priority="565">
      <formula>C552/B552&lt;1</formula>
    </cfRule>
  </conditionalFormatting>
  <conditionalFormatting sqref="D552">
    <cfRule type="cellIs" dxfId="5351" priority="563" operator="lessThan">
      <formula>0</formula>
    </cfRule>
  </conditionalFormatting>
  <conditionalFormatting sqref="D552">
    <cfRule type="expression" dxfId="5350" priority="561">
      <formula>D552/C552&gt;1</formula>
    </cfRule>
    <cfRule type="expression" dxfId="5349" priority="562">
      <formula>D552/C552&lt;1</formula>
    </cfRule>
  </conditionalFormatting>
  <conditionalFormatting sqref="E552">
    <cfRule type="cellIs" dxfId="5348" priority="560" operator="lessThan">
      <formula>0</formula>
    </cfRule>
  </conditionalFormatting>
  <conditionalFormatting sqref="E552">
    <cfRule type="expression" dxfId="5347" priority="558">
      <formula>E552/D552&gt;1</formula>
    </cfRule>
    <cfRule type="expression" dxfId="5346" priority="559">
      <formula>E552/D552&lt;1</formula>
    </cfRule>
  </conditionalFormatting>
  <conditionalFormatting sqref="F552">
    <cfRule type="cellIs" dxfId="5345" priority="557" operator="lessThan">
      <formula>0</formula>
    </cfRule>
  </conditionalFormatting>
  <conditionalFormatting sqref="F552">
    <cfRule type="expression" dxfId="5344" priority="555">
      <formula>F552/E552&gt;1</formula>
    </cfRule>
    <cfRule type="expression" dxfId="5343" priority="556">
      <formula>F552/E552&lt;1</formula>
    </cfRule>
  </conditionalFormatting>
  <conditionalFormatting sqref="G552">
    <cfRule type="cellIs" dxfId="5342" priority="554" operator="lessThan">
      <formula>0</formula>
    </cfRule>
  </conditionalFormatting>
  <conditionalFormatting sqref="G552">
    <cfRule type="expression" dxfId="5341" priority="552">
      <formula>G552/F552&gt;1</formula>
    </cfRule>
    <cfRule type="expression" dxfId="5340" priority="553">
      <formula>G552/F552&lt;1</formula>
    </cfRule>
  </conditionalFormatting>
  <conditionalFormatting sqref="H552">
    <cfRule type="cellIs" dxfId="5339" priority="551" operator="lessThan">
      <formula>0</formula>
    </cfRule>
  </conditionalFormatting>
  <conditionalFormatting sqref="H552">
    <cfRule type="expression" dxfId="5338" priority="549">
      <formula>H552/G552&gt;1</formula>
    </cfRule>
    <cfRule type="expression" dxfId="5337" priority="550">
      <formula>H552/G552&lt;1</formula>
    </cfRule>
  </conditionalFormatting>
  <conditionalFormatting sqref="B560">
    <cfRule type="cellIs" dxfId="5336" priority="548" operator="lessThan">
      <formula>0</formula>
    </cfRule>
  </conditionalFormatting>
  <conditionalFormatting sqref="B560">
    <cfRule type="expression" dxfId="5335" priority="546">
      <formula>B560/#REF!&gt;1</formula>
    </cfRule>
    <cfRule type="expression" dxfId="5334" priority="547">
      <formula>B560/#REF!&lt;1</formula>
    </cfRule>
  </conditionalFormatting>
  <conditionalFormatting sqref="C560">
    <cfRule type="cellIs" dxfId="5333" priority="545" operator="lessThan">
      <formula>0</formula>
    </cfRule>
  </conditionalFormatting>
  <conditionalFormatting sqref="C560">
    <cfRule type="expression" dxfId="5332" priority="543">
      <formula>C560/B560&gt;1</formula>
    </cfRule>
    <cfRule type="expression" dxfId="5331" priority="544">
      <formula>C560/B560&lt;1</formula>
    </cfRule>
  </conditionalFormatting>
  <conditionalFormatting sqref="D560">
    <cfRule type="cellIs" dxfId="5330" priority="542" operator="lessThan">
      <formula>0</formula>
    </cfRule>
  </conditionalFormatting>
  <conditionalFormatting sqref="D560">
    <cfRule type="expression" dxfId="5329" priority="540">
      <formula>D560/C560&gt;1</formula>
    </cfRule>
    <cfRule type="expression" dxfId="5328" priority="541">
      <formula>D560/C560&lt;1</formula>
    </cfRule>
  </conditionalFormatting>
  <conditionalFormatting sqref="E560">
    <cfRule type="cellIs" dxfId="5327" priority="539" operator="lessThan">
      <formula>0</formula>
    </cfRule>
  </conditionalFormatting>
  <conditionalFormatting sqref="E560">
    <cfRule type="expression" dxfId="5326" priority="537">
      <formula>E560/D560&gt;1</formula>
    </cfRule>
    <cfRule type="expression" dxfId="5325" priority="538">
      <formula>E560/D560&lt;1</formula>
    </cfRule>
  </conditionalFormatting>
  <conditionalFormatting sqref="F560">
    <cfRule type="cellIs" dxfId="5324" priority="536" operator="lessThan">
      <formula>0</formula>
    </cfRule>
  </conditionalFormatting>
  <conditionalFormatting sqref="F560">
    <cfRule type="expression" dxfId="5323" priority="534">
      <formula>F560/E560&gt;1</formula>
    </cfRule>
    <cfRule type="expression" dxfId="5322" priority="535">
      <formula>F560/E560&lt;1</formula>
    </cfRule>
  </conditionalFormatting>
  <conditionalFormatting sqref="G560">
    <cfRule type="cellIs" dxfId="5321" priority="533" operator="lessThan">
      <formula>0</formula>
    </cfRule>
  </conditionalFormatting>
  <conditionalFormatting sqref="G560">
    <cfRule type="expression" dxfId="5320" priority="531">
      <formula>G560/F560&gt;1</formula>
    </cfRule>
    <cfRule type="expression" dxfId="5319" priority="532">
      <formula>G560/F560&lt;1</formula>
    </cfRule>
  </conditionalFormatting>
  <conditionalFormatting sqref="H560">
    <cfRule type="cellIs" dxfId="5318" priority="530" operator="lessThan">
      <formula>0</formula>
    </cfRule>
  </conditionalFormatting>
  <conditionalFormatting sqref="H560">
    <cfRule type="expression" dxfId="5317" priority="528">
      <formula>H560/G560&gt;1</formula>
    </cfRule>
    <cfRule type="expression" dxfId="5316" priority="529">
      <formula>H560/G560&lt;1</formula>
    </cfRule>
  </conditionalFormatting>
  <conditionalFormatting sqref="O616:O619">
    <cfRule type="cellIs" dxfId="5315" priority="279" operator="lessThan">
      <formula>0</formula>
    </cfRule>
  </conditionalFormatting>
  <conditionalFormatting sqref="B589">
    <cfRule type="expression" dxfId="5314" priority="525">
      <formula>B589/#REF!&gt;1</formula>
    </cfRule>
    <cfRule type="expression" dxfId="5313" priority="526">
      <formula>B589/#REF!&lt;1</formula>
    </cfRule>
  </conditionalFormatting>
  <conditionalFormatting sqref="C589">
    <cfRule type="cellIs" dxfId="5312" priority="524" operator="lessThan">
      <formula>0</formula>
    </cfRule>
  </conditionalFormatting>
  <conditionalFormatting sqref="C589">
    <cfRule type="expression" dxfId="5311" priority="522">
      <formula>C589/B589&gt;1</formula>
    </cfRule>
    <cfRule type="expression" dxfId="5310" priority="523">
      <formula>C589/B589&lt;1</formula>
    </cfRule>
  </conditionalFormatting>
  <conditionalFormatting sqref="O605:O607">
    <cfRule type="cellIs" dxfId="5309" priority="273" operator="lessThan">
      <formula>0</formula>
    </cfRule>
  </conditionalFormatting>
  <conditionalFormatting sqref="D589">
    <cfRule type="expression" dxfId="5308" priority="519">
      <formula>D589/C589&gt;1</formula>
    </cfRule>
    <cfRule type="expression" dxfId="5307" priority="520">
      <formula>D589/C589&lt;1</formula>
    </cfRule>
  </conditionalFormatting>
  <conditionalFormatting sqref="E589">
    <cfRule type="cellIs" dxfId="5306" priority="518" operator="lessThan">
      <formula>0</formula>
    </cfRule>
  </conditionalFormatting>
  <conditionalFormatting sqref="E589">
    <cfRule type="expression" dxfId="5305" priority="516">
      <formula>E589/D589&gt;1</formula>
    </cfRule>
    <cfRule type="expression" dxfId="5304" priority="517">
      <formula>E589/D589&lt;1</formula>
    </cfRule>
  </conditionalFormatting>
  <conditionalFormatting sqref="F589">
    <cfRule type="cellIs" dxfId="5303" priority="515" operator="lessThan">
      <formula>0</formula>
    </cfRule>
  </conditionalFormatting>
  <conditionalFormatting sqref="F589">
    <cfRule type="expression" dxfId="5302" priority="513">
      <formula>F589/E589&gt;1</formula>
    </cfRule>
    <cfRule type="expression" dxfId="5301" priority="514">
      <formula>F589/E589&lt;1</formula>
    </cfRule>
  </conditionalFormatting>
  <conditionalFormatting sqref="O377">
    <cfRule type="cellIs" dxfId="5300" priority="264" operator="lessThan">
      <formula>0</formula>
    </cfRule>
  </conditionalFormatting>
  <conditionalFormatting sqref="G589">
    <cfRule type="expression" dxfId="5299" priority="510">
      <formula>G589/F589&gt;1</formula>
    </cfRule>
    <cfRule type="expression" dxfId="5298" priority="511">
      <formula>G589/F589&lt;1</formula>
    </cfRule>
  </conditionalFormatting>
  <conditionalFormatting sqref="O366">
    <cfRule type="cellIs" dxfId="5297" priority="261" operator="lessThan">
      <formula>0</formula>
    </cfRule>
  </conditionalFormatting>
  <conditionalFormatting sqref="H589">
    <cfRule type="expression" dxfId="5296" priority="507">
      <formula>H589/G589&gt;1</formula>
    </cfRule>
    <cfRule type="expression" dxfId="5295" priority="508">
      <formula>H589/G589&lt;1</formula>
    </cfRule>
  </conditionalFormatting>
  <conditionalFormatting sqref="N596">
    <cfRule type="cellIs" dxfId="5294" priority="506" operator="lessThan">
      <formula>0</formula>
    </cfRule>
  </conditionalFormatting>
  <conditionalFormatting sqref="O387">
    <cfRule type="cellIs" dxfId="5293" priority="256" operator="lessThan">
      <formula>0</formula>
    </cfRule>
  </conditionalFormatting>
  <conditionalFormatting sqref="O387">
    <cfRule type="cellIs" dxfId="5292" priority="257" operator="lessThan">
      <formula>0</formula>
    </cfRule>
  </conditionalFormatting>
  <conditionalFormatting sqref="O387">
    <cfRule type="cellIs" dxfId="5291" priority="254" operator="lessThan">
      <formula>0</formula>
    </cfRule>
  </conditionalFormatting>
  <conditionalFormatting sqref="O387">
    <cfRule type="cellIs" dxfId="5290" priority="255" operator="lessThan">
      <formula>0</formula>
    </cfRule>
  </conditionalFormatting>
  <conditionalFormatting sqref="N600">
    <cfRule type="cellIs" dxfId="5289" priority="505" operator="lessThan">
      <formula>0</formula>
    </cfRule>
  </conditionalFormatting>
  <conditionalFormatting sqref="N600">
    <cfRule type="cellIs" dxfId="5288" priority="504" operator="lessThan">
      <formula>0</formula>
    </cfRule>
  </conditionalFormatting>
  <conditionalFormatting sqref="P363">
    <cfRule type="cellIs" dxfId="5287" priority="503" operator="lessThan">
      <formula>0</formula>
    </cfRule>
  </conditionalFormatting>
  <conditionalFormatting sqref="P364:P365">
    <cfRule type="cellIs" dxfId="5286" priority="502" operator="lessThan">
      <formula>0</formula>
    </cfRule>
  </conditionalFormatting>
  <conditionalFormatting sqref="P461:P464">
    <cfRule type="cellIs" dxfId="5285" priority="501" operator="lessThan">
      <formula>0</formula>
    </cfRule>
  </conditionalFormatting>
  <conditionalFormatting sqref="P361">
    <cfRule type="cellIs" dxfId="5284" priority="500" operator="lessThan">
      <formula>0</formula>
    </cfRule>
  </conditionalFormatting>
  <conditionalFormatting sqref="P366:P367">
    <cfRule type="cellIs" dxfId="5283" priority="499" operator="lessThan">
      <formula>0</formula>
    </cfRule>
  </conditionalFormatting>
  <conditionalFormatting sqref="P369:P373">
    <cfRule type="cellIs" dxfId="5282" priority="498" operator="lessThan">
      <formula>0</formula>
    </cfRule>
  </conditionalFormatting>
  <conditionalFormatting sqref="P378:P379">
    <cfRule type="cellIs" dxfId="5281" priority="497" operator="lessThan">
      <formula>0</formula>
    </cfRule>
  </conditionalFormatting>
  <conditionalFormatting sqref="P384:P385">
    <cfRule type="cellIs" dxfId="5280" priority="496" operator="lessThan">
      <formula>0</formula>
    </cfRule>
  </conditionalFormatting>
  <conditionalFormatting sqref="P390:P391">
    <cfRule type="cellIs" dxfId="5279" priority="495" operator="lessThan">
      <formula>0</formula>
    </cfRule>
  </conditionalFormatting>
  <conditionalFormatting sqref="P396:P397">
    <cfRule type="cellIs" dxfId="5278" priority="494" operator="lessThan">
      <formula>0</formula>
    </cfRule>
  </conditionalFormatting>
  <conditionalFormatting sqref="P402">
    <cfRule type="cellIs" dxfId="5277" priority="493" operator="lessThan">
      <formula>0</formula>
    </cfRule>
  </conditionalFormatting>
  <conditionalFormatting sqref="P408:P409">
    <cfRule type="cellIs" dxfId="5276" priority="492" operator="lessThan">
      <formula>0</formula>
    </cfRule>
  </conditionalFormatting>
  <conditionalFormatting sqref="P414:P415">
    <cfRule type="cellIs" dxfId="5275" priority="491" operator="lessThan">
      <formula>0</formula>
    </cfRule>
  </conditionalFormatting>
  <conditionalFormatting sqref="P420:P421">
    <cfRule type="cellIs" dxfId="5274" priority="490" operator="lessThan">
      <formula>0</formula>
    </cfRule>
  </conditionalFormatting>
  <conditionalFormatting sqref="P426:P427">
    <cfRule type="cellIs" dxfId="5273" priority="489" operator="lessThan">
      <formula>0</formula>
    </cfRule>
  </conditionalFormatting>
  <conditionalFormatting sqref="P432:P433">
    <cfRule type="cellIs" dxfId="5272" priority="488" operator="lessThan">
      <formula>0</formula>
    </cfRule>
  </conditionalFormatting>
  <conditionalFormatting sqref="P438:P439">
    <cfRule type="cellIs" dxfId="5271" priority="487" operator="lessThan">
      <formula>0</formula>
    </cfRule>
  </conditionalFormatting>
  <conditionalFormatting sqref="P444:P445">
    <cfRule type="cellIs" dxfId="5270" priority="486" operator="lessThan">
      <formula>0</formula>
    </cfRule>
  </conditionalFormatting>
  <conditionalFormatting sqref="P451:P452">
    <cfRule type="cellIs" dxfId="5269" priority="485" operator="lessThan">
      <formula>0</formula>
    </cfRule>
  </conditionalFormatting>
  <conditionalFormatting sqref="P457:P458">
    <cfRule type="cellIs" dxfId="5268" priority="484" operator="lessThan">
      <formula>0</formula>
    </cfRule>
  </conditionalFormatting>
  <conditionalFormatting sqref="P465">
    <cfRule type="cellIs" dxfId="5267" priority="483" operator="lessThan">
      <formula>0</formula>
    </cfRule>
  </conditionalFormatting>
  <conditionalFormatting sqref="P472">
    <cfRule type="cellIs" dxfId="5266" priority="482" operator="lessThan">
      <formula>0</formula>
    </cfRule>
  </conditionalFormatting>
  <conditionalFormatting sqref="P503:P504">
    <cfRule type="cellIs" dxfId="5265" priority="481" operator="lessThan">
      <formula>0</formula>
    </cfRule>
  </conditionalFormatting>
  <conditionalFormatting sqref="P511:P512">
    <cfRule type="cellIs" dxfId="5264" priority="480" operator="lessThan">
      <formula>0</formula>
    </cfRule>
  </conditionalFormatting>
  <conditionalFormatting sqref="P520:P521">
    <cfRule type="cellIs" dxfId="5263" priority="479" operator="lessThan">
      <formula>0</formula>
    </cfRule>
  </conditionalFormatting>
  <conditionalFormatting sqref="P528:P529">
    <cfRule type="cellIs" dxfId="5262" priority="478" operator="lessThan">
      <formula>0</formula>
    </cfRule>
  </conditionalFormatting>
  <conditionalFormatting sqref="P544:P545">
    <cfRule type="cellIs" dxfId="5261" priority="477" operator="lessThan">
      <formula>0</formula>
    </cfRule>
  </conditionalFormatting>
  <conditionalFormatting sqref="P536:P537">
    <cfRule type="cellIs" dxfId="5260" priority="476" operator="lessThan">
      <formula>0</formula>
    </cfRule>
  </conditionalFormatting>
  <conditionalFormatting sqref="P551:P552">
    <cfRule type="cellIs" dxfId="5259" priority="475" operator="lessThan">
      <formula>0</formula>
    </cfRule>
  </conditionalFormatting>
  <conditionalFormatting sqref="P559:P560">
    <cfRule type="cellIs" dxfId="5258" priority="474" operator="lessThan">
      <formula>0</formula>
    </cfRule>
  </conditionalFormatting>
  <conditionalFormatting sqref="P567:P568">
    <cfRule type="cellIs" dxfId="5257" priority="473" operator="lessThan">
      <formula>0</formula>
    </cfRule>
  </conditionalFormatting>
  <conditionalFormatting sqref="P574:P575">
    <cfRule type="cellIs" dxfId="5256" priority="472" operator="lessThan">
      <formula>0</formula>
    </cfRule>
  </conditionalFormatting>
  <conditionalFormatting sqref="P581:P582">
    <cfRule type="cellIs" dxfId="5255" priority="471" operator="lessThan">
      <formula>0</formula>
    </cfRule>
  </conditionalFormatting>
  <conditionalFormatting sqref="P588:P589">
    <cfRule type="cellIs" dxfId="5254" priority="470" operator="lessThan">
      <formula>0</formula>
    </cfRule>
  </conditionalFormatting>
  <conditionalFormatting sqref="P596:P597">
    <cfRule type="cellIs" dxfId="5253" priority="469" operator="lessThan">
      <formula>0</formula>
    </cfRule>
  </conditionalFormatting>
  <conditionalFormatting sqref="P603">
    <cfRule type="cellIs" dxfId="5252" priority="468" operator="lessThan">
      <formula>0</formula>
    </cfRule>
  </conditionalFormatting>
  <conditionalFormatting sqref="P608">
    <cfRule type="cellIs" dxfId="5251" priority="467" operator="lessThan">
      <formula>0</formula>
    </cfRule>
  </conditionalFormatting>
  <conditionalFormatting sqref="O405">
    <cfRule type="cellIs" dxfId="5250" priority="214" operator="lessThan">
      <formula>0</formula>
    </cfRule>
  </conditionalFormatting>
  <conditionalFormatting sqref="P632:P634">
    <cfRule type="cellIs" dxfId="5249" priority="466" operator="lessThan">
      <formula>0</formula>
    </cfRule>
  </conditionalFormatting>
  <conditionalFormatting sqref="I710:N710 P708:Q711">
    <cfRule type="cellIs" dxfId="5248" priority="460" operator="lessThan">
      <formula>0</formula>
    </cfRule>
  </conditionalFormatting>
  <conditionalFormatting sqref="P636:P637 P641:P645">
    <cfRule type="cellIs" dxfId="5247" priority="465" operator="lessThan">
      <formula>0</formula>
    </cfRule>
  </conditionalFormatting>
  <conditionalFormatting sqref="P648">
    <cfRule type="cellIs" dxfId="5246" priority="464" operator="lessThan">
      <formula>0</formula>
    </cfRule>
  </conditionalFormatting>
  <conditionalFormatting sqref="P649">
    <cfRule type="cellIs" dxfId="5245" priority="463" operator="lessThan">
      <formula>0</formula>
    </cfRule>
  </conditionalFormatting>
  <conditionalFormatting sqref="P651">
    <cfRule type="cellIs" dxfId="5244" priority="462" operator="lessThan">
      <formula>0</formula>
    </cfRule>
  </conditionalFormatting>
  <conditionalFormatting sqref="P652">
    <cfRule type="cellIs" dxfId="5243" priority="461" operator="lessThan">
      <formula>0</formula>
    </cfRule>
  </conditionalFormatting>
  <conditionalFormatting sqref="D654:N654 D651:N651 D648:N649 D632:N634">
    <cfRule type="expression" dxfId="5242" priority="433">
      <formula>D632/C632&gt;1</formula>
    </cfRule>
    <cfRule type="expression" dxfId="5241" priority="434">
      <formula>D632/C632&lt;1</formula>
    </cfRule>
  </conditionalFormatting>
  <conditionalFormatting sqref="C507:C510">
    <cfRule type="cellIs" dxfId="5240" priority="459" operator="lessThan">
      <formula>0</formula>
    </cfRule>
  </conditionalFormatting>
  <conditionalFormatting sqref="C507:C510">
    <cfRule type="expression" dxfId="5239" priority="457">
      <formula>C507/B507&gt;1</formula>
    </cfRule>
    <cfRule type="expression" dxfId="5238" priority="458">
      <formula>C507/B507&lt;1</formula>
    </cfRule>
  </conditionalFormatting>
  <conditionalFormatting sqref="D507:N510">
    <cfRule type="cellIs" dxfId="5237" priority="456" operator="lessThan">
      <formula>0</formula>
    </cfRule>
  </conditionalFormatting>
  <conditionalFormatting sqref="D507:N510">
    <cfRule type="expression" dxfId="5236" priority="454">
      <formula>D507/C507&gt;1</formula>
    </cfRule>
    <cfRule type="expression" dxfId="5235" priority="455">
      <formula>D507/C507&lt;1</formula>
    </cfRule>
  </conditionalFormatting>
  <conditionalFormatting sqref="B507:B510">
    <cfRule type="cellIs" dxfId="5234" priority="453" operator="lessThan">
      <formula>0</formula>
    </cfRule>
  </conditionalFormatting>
  <conditionalFormatting sqref="B507:B510">
    <cfRule type="expression" dxfId="5233" priority="451">
      <formula>B507/#REF!&gt;1</formula>
    </cfRule>
    <cfRule type="expression" dxfId="5232" priority="452">
      <formula>B507/#REF!&lt;1</formula>
    </cfRule>
  </conditionalFormatting>
  <conditionalFormatting sqref="J588:N588 J574:N574 J559:N559 J551:N551">
    <cfRule type="cellIs" dxfId="5231" priority="450" operator="lessThan">
      <formula>0</formula>
    </cfRule>
  </conditionalFormatting>
  <conditionalFormatting sqref="C588:I588 C584:C587 C574:I574 C570:C573 C559:I559 C555:C558 C551:I551 C547:C550">
    <cfRule type="cellIs" dxfId="5230" priority="449" operator="lessThan">
      <formula>0</formula>
    </cfRule>
  </conditionalFormatting>
  <conditionalFormatting sqref="C588:M588 C574:M574 C559:M559 C551:M551">
    <cfRule type="cellIs" dxfId="5229" priority="448" operator="lessThan">
      <formula>0</formula>
    </cfRule>
  </conditionalFormatting>
  <conditionalFormatting sqref="C584:C587 C570:C573 C555:C558 C547:C550">
    <cfRule type="expression" dxfId="5228" priority="446">
      <formula>C547/B547&gt;1</formula>
    </cfRule>
    <cfRule type="expression" dxfId="5227" priority="447">
      <formula>C547/B547&lt;1</formula>
    </cfRule>
  </conditionalFormatting>
  <conditionalFormatting sqref="D584:N587 D570:N573 D555:N558 D547:N550">
    <cfRule type="cellIs" dxfId="5226" priority="445" operator="lessThan">
      <formula>0</formula>
    </cfRule>
  </conditionalFormatting>
  <conditionalFormatting sqref="D584:N587 D570:N573 D555:N558 D547:N550">
    <cfRule type="expression" dxfId="5225" priority="443">
      <formula>D547/C547&gt;1</formula>
    </cfRule>
    <cfRule type="expression" dxfId="5224" priority="444">
      <formula>D547/C547&lt;1</formula>
    </cfRule>
  </conditionalFormatting>
  <conditionalFormatting sqref="C588:N588 C574:N574 C559:N559 C551:N551">
    <cfRule type="cellIs" dxfId="5223" priority="442" operator="lessThan">
      <formula>0</formula>
    </cfRule>
  </conditionalFormatting>
  <conditionalFormatting sqref="C588:N588 C574:N574 C559:N559 C551:N551">
    <cfRule type="expression" dxfId="5222" priority="440">
      <formula>C551/B551&gt;1</formula>
    </cfRule>
    <cfRule type="expression" dxfId="5221" priority="441">
      <formula>C551/B551&lt;1</formula>
    </cfRule>
  </conditionalFormatting>
  <conditionalFormatting sqref="B654 B651 B648:B649 B632:B634 B641:B645">
    <cfRule type="cellIs" dxfId="5220" priority="439" operator="lessThan">
      <formula>0</formula>
    </cfRule>
  </conditionalFormatting>
  <conditionalFormatting sqref="C654 C651 C648:C649 C632:C634">
    <cfRule type="cellIs" dxfId="5219" priority="438" operator="lessThan">
      <formula>0</formula>
    </cfRule>
  </conditionalFormatting>
  <conditionalFormatting sqref="C654 C651 C648:C649 C632:C634">
    <cfRule type="expression" dxfId="5218" priority="436">
      <formula>C632/B632&gt;1</formula>
    </cfRule>
    <cfRule type="expression" dxfId="5217" priority="437">
      <formula>C632/B632&lt;1</formula>
    </cfRule>
  </conditionalFormatting>
  <conditionalFormatting sqref="D654:N654 D651:N651 D648:N649 D632:N634">
    <cfRule type="cellIs" dxfId="5216" priority="435" operator="lessThan">
      <formula>0</formula>
    </cfRule>
  </conditionalFormatting>
  <conditionalFormatting sqref="B504:N504 B537 B568 B597">
    <cfRule type="expression" dxfId="5215" priority="1205">
      <formula>B504/#REF!&gt;1</formula>
    </cfRule>
    <cfRule type="expression" dxfId="5214" priority="1206">
      <formula>B504/#REF!&lt;1</formula>
    </cfRule>
  </conditionalFormatting>
  <conditionalFormatting sqref="C465">
    <cfRule type="cellIs" dxfId="5213" priority="432" operator="lessThan">
      <formula>0</formula>
    </cfRule>
  </conditionalFormatting>
  <conditionalFormatting sqref="C465">
    <cfRule type="expression" dxfId="5212" priority="430">
      <formula>C465/B465&gt;1</formula>
    </cfRule>
    <cfRule type="expression" dxfId="5211" priority="431">
      <formula>C465/B465&lt;1</formula>
    </cfRule>
  </conditionalFormatting>
  <conditionalFormatting sqref="D465:N465">
    <cfRule type="cellIs" dxfId="5210" priority="429" operator="lessThan">
      <formula>0</formula>
    </cfRule>
  </conditionalFormatting>
  <conditionalFormatting sqref="D465:N465">
    <cfRule type="expression" dxfId="5209" priority="427">
      <formula>D465/C465&gt;1</formula>
    </cfRule>
    <cfRule type="expression" dxfId="5208" priority="428">
      <formula>D465/C465&lt;1</formula>
    </cfRule>
  </conditionalFormatting>
  <conditionalFormatting sqref="B465">
    <cfRule type="cellIs" dxfId="5207" priority="426" operator="lessThan">
      <formula>0</formula>
    </cfRule>
  </conditionalFormatting>
  <conditionalFormatting sqref="B465">
    <cfRule type="expression" dxfId="5206" priority="424">
      <formula>B465/#REF!&gt;1</formula>
    </cfRule>
    <cfRule type="expression" dxfId="5205" priority="425">
      <formula>B465/#REF!&lt;1</formula>
    </cfRule>
  </conditionalFormatting>
  <conditionalFormatting sqref="C511">
    <cfRule type="cellIs" dxfId="5204" priority="423" operator="lessThan">
      <formula>0</formula>
    </cfRule>
  </conditionalFormatting>
  <conditionalFormatting sqref="D511:N511">
    <cfRule type="cellIs" dxfId="5203" priority="420" operator="lessThan">
      <formula>0</formula>
    </cfRule>
  </conditionalFormatting>
  <conditionalFormatting sqref="C511">
    <cfRule type="expression" dxfId="5202" priority="421">
      <formula>C511/B511&gt;1</formula>
    </cfRule>
    <cfRule type="expression" dxfId="5201" priority="422">
      <formula>C511/B511&lt;1</formula>
    </cfRule>
  </conditionalFormatting>
  <conditionalFormatting sqref="D511:N511">
    <cfRule type="expression" dxfId="5200" priority="418">
      <formula>D511/C511&gt;1</formula>
    </cfRule>
    <cfRule type="expression" dxfId="5199" priority="419">
      <formula>D511/C511&lt;1</formula>
    </cfRule>
  </conditionalFormatting>
  <conditionalFormatting sqref="B511">
    <cfRule type="cellIs" dxfId="5198" priority="417" operator="lessThan">
      <formula>0</formula>
    </cfRule>
  </conditionalFormatting>
  <conditionalFormatting sqref="B511">
    <cfRule type="expression" dxfId="5197" priority="415">
      <formula>B511/#REF!&gt;1</formula>
    </cfRule>
    <cfRule type="expression" dxfId="5196" priority="416">
      <formula>B511/#REF!&lt;1</formula>
    </cfRule>
  </conditionalFormatting>
  <conditionalFormatting sqref="B529 B521">
    <cfRule type="cellIs" dxfId="5195" priority="414" operator="lessThan">
      <formula>0</formula>
    </cfRule>
  </conditionalFormatting>
  <conditionalFormatting sqref="B529 B521">
    <cfRule type="expression" dxfId="5194" priority="412">
      <formula>B521/#REF!&gt;1</formula>
    </cfRule>
    <cfRule type="expression" dxfId="5193" priority="413">
      <formula>B521/#REF!&lt;1</formula>
    </cfRule>
  </conditionalFormatting>
  <conditionalFormatting sqref="C521">
    <cfRule type="cellIs" dxfId="5192" priority="411" operator="lessThan">
      <formula>0</formula>
    </cfRule>
  </conditionalFormatting>
  <conditionalFormatting sqref="C521 B636:O637">
    <cfRule type="expression" dxfId="5191" priority="409">
      <formula>B521/A521&gt;1</formula>
    </cfRule>
    <cfRule type="expression" dxfId="5190" priority="410">
      <formula>B521/A521&lt;1</formula>
    </cfRule>
  </conditionalFormatting>
  <conditionalFormatting sqref="C603:N603">
    <cfRule type="expression" dxfId="5189" priority="370">
      <formula>C603/B603&gt;1</formula>
    </cfRule>
    <cfRule type="expression" dxfId="5188" priority="371">
      <formula>C603/B603&lt;1</formula>
    </cfRule>
  </conditionalFormatting>
  <conditionalFormatting sqref="I552:N552">
    <cfRule type="expression" dxfId="5187" priority="394">
      <formula>I552/H552&gt;1</formula>
    </cfRule>
    <cfRule type="expression" dxfId="5186" priority="395">
      <formula>I552/H552&lt;1</formula>
    </cfRule>
  </conditionalFormatting>
  <conditionalFormatting sqref="I560:N560">
    <cfRule type="expression" dxfId="5185" priority="391">
      <formula>I560/H560&gt;1</formula>
    </cfRule>
    <cfRule type="expression" dxfId="5184" priority="392">
      <formula>I560/H560&lt;1</formula>
    </cfRule>
  </conditionalFormatting>
  <conditionalFormatting sqref="B575:N575">
    <cfRule type="cellIs" dxfId="5183" priority="390" operator="lessThan">
      <formula>0</formula>
    </cfRule>
  </conditionalFormatting>
  <conditionalFormatting sqref="B575:N575">
    <cfRule type="expression" dxfId="5182" priority="388">
      <formula>B575/A575&gt;1</formula>
    </cfRule>
    <cfRule type="expression" dxfId="5181" priority="389">
      <formula>B575/A575&lt;1</formula>
    </cfRule>
  </conditionalFormatting>
  <conditionalFormatting sqref="B589:N589">
    <cfRule type="cellIs" dxfId="5180" priority="387" operator="lessThan">
      <formula>0</formula>
    </cfRule>
  </conditionalFormatting>
  <conditionalFormatting sqref="B589:N589">
    <cfRule type="expression" dxfId="5179" priority="385">
      <formula>B589/A589&gt;1</formula>
    </cfRule>
    <cfRule type="expression" dxfId="5178" priority="386">
      <formula>B589/A589&lt;1</formula>
    </cfRule>
  </conditionalFormatting>
  <conditionalFormatting sqref="N608">
    <cfRule type="cellIs" dxfId="5177" priority="363" operator="lessThan">
      <formula>0</formula>
    </cfRule>
  </conditionalFormatting>
  <conditionalFormatting sqref="D521:N521">
    <cfRule type="cellIs" dxfId="5176" priority="408" operator="lessThan">
      <formula>0</formula>
    </cfRule>
  </conditionalFormatting>
  <conditionalFormatting sqref="D521:N521">
    <cfRule type="expression" dxfId="5175" priority="406">
      <formula>D521/C521&gt;1</formula>
    </cfRule>
    <cfRule type="expression" dxfId="5174" priority="407">
      <formula>D521/C521&lt;1</formula>
    </cfRule>
  </conditionalFormatting>
  <conditionalFormatting sqref="C529:N529">
    <cfRule type="cellIs" dxfId="5173" priority="405" operator="lessThan">
      <formula>0</formula>
    </cfRule>
  </conditionalFormatting>
  <conditionalFormatting sqref="C529:N529">
    <cfRule type="expression" dxfId="5172" priority="403">
      <formula>C529/B529&gt;1</formula>
    </cfRule>
    <cfRule type="expression" dxfId="5171" priority="404">
      <formula>C529/B529&lt;1</formula>
    </cfRule>
  </conditionalFormatting>
  <conditionalFormatting sqref="C582:N582">
    <cfRule type="expression" dxfId="5170" priority="379">
      <formula>C582/B582&gt;1</formula>
    </cfRule>
    <cfRule type="expression" dxfId="5169" priority="380">
      <formula>C582/B582&lt;1</formula>
    </cfRule>
  </conditionalFormatting>
  <conditionalFormatting sqref="C537:N537">
    <cfRule type="expression" dxfId="5168" priority="400">
      <formula>C537/B537&gt;1</formula>
    </cfRule>
    <cfRule type="expression" dxfId="5167" priority="401">
      <formula>C537/B537&lt;1</formula>
    </cfRule>
  </conditionalFormatting>
  <conditionalFormatting sqref="C568:N568">
    <cfRule type="expression" dxfId="5166" priority="397">
      <formula>C568/B568&gt;1</formula>
    </cfRule>
    <cfRule type="expression" dxfId="5165" priority="398">
      <formula>C568/B568&lt;1</formula>
    </cfRule>
  </conditionalFormatting>
  <conditionalFormatting sqref="C608:M608">
    <cfRule type="expression" dxfId="5164" priority="365">
      <formula>C608/B608&gt;1</formula>
    </cfRule>
    <cfRule type="expression" dxfId="5163" priority="366">
      <formula>C608/B608&lt;1</formula>
    </cfRule>
  </conditionalFormatting>
  <conditionalFormatting sqref="N608">
    <cfRule type="expression" dxfId="5162" priority="360">
      <formula>N608/M608&gt;1</formula>
    </cfRule>
    <cfRule type="expression" dxfId="5161" priority="361">
      <formula>N608/M608&lt;1</formula>
    </cfRule>
  </conditionalFormatting>
  <conditionalFormatting sqref="C608:M608">
    <cfRule type="cellIs" dxfId="5160" priority="369" operator="lessThan">
      <formula>0</formula>
    </cfRule>
  </conditionalFormatting>
  <conditionalFormatting sqref="C608:M608">
    <cfRule type="cellIs" dxfId="5159" priority="368" operator="lessThan">
      <formula>0</formula>
    </cfRule>
  </conditionalFormatting>
  <conditionalFormatting sqref="B582">
    <cfRule type="cellIs" dxfId="5158" priority="382" operator="lessThan">
      <formula>0</formula>
    </cfRule>
  </conditionalFormatting>
  <conditionalFormatting sqref="B582">
    <cfRule type="expression" dxfId="5157" priority="383">
      <formula>B582/#REF!&gt;1</formula>
    </cfRule>
    <cfRule type="expression" dxfId="5156" priority="384">
      <formula>B582/#REF!&lt;1</formula>
    </cfRule>
  </conditionalFormatting>
  <conditionalFormatting sqref="C582:N582">
    <cfRule type="cellIs" dxfId="5155" priority="381" operator="lessThan">
      <formula>0</formula>
    </cfRule>
  </conditionalFormatting>
  <conditionalFormatting sqref="C597:N597">
    <cfRule type="expression" dxfId="5154" priority="375">
      <formula>C597/B597&gt;1</formula>
    </cfRule>
    <cfRule type="expression" dxfId="5153" priority="376">
      <formula>C597/B597&lt;1</formula>
    </cfRule>
  </conditionalFormatting>
  <conditionalFormatting sqref="N608">
    <cfRule type="cellIs" dxfId="5152" priority="364" operator="lessThan">
      <formula>0</formula>
    </cfRule>
  </conditionalFormatting>
  <conditionalFormatting sqref="C608:M608">
    <cfRule type="cellIs" dxfId="5151" priority="367" operator="lessThan">
      <formula>0</formula>
    </cfRule>
  </conditionalFormatting>
  <conditionalFormatting sqref="N608">
    <cfRule type="cellIs" dxfId="5150" priority="362" operator="lessThan">
      <formula>0</formula>
    </cfRule>
  </conditionalFormatting>
  <conditionalFormatting sqref="B676:N679">
    <cfRule type="cellIs" dxfId="5149" priority="359" operator="lessThan">
      <formula>0</formula>
    </cfRule>
  </conditionalFormatting>
  <conditionalFormatting sqref="I678:N678 P676:Q679">
    <cfRule type="cellIs" dxfId="5148" priority="358" operator="lessThan">
      <formula>0</formula>
    </cfRule>
  </conditionalFormatting>
  <conditionalFormatting sqref="B680:N683">
    <cfRule type="cellIs" dxfId="5147" priority="357" operator="lessThan">
      <formula>0</formula>
    </cfRule>
  </conditionalFormatting>
  <conditionalFormatting sqref="I682:N682 P680:Q683">
    <cfRule type="cellIs" dxfId="5146" priority="356" operator="lessThan">
      <formula>0</formula>
    </cfRule>
  </conditionalFormatting>
  <conditionalFormatting sqref="B684:N687">
    <cfRule type="cellIs" dxfId="5145" priority="355" operator="lessThan">
      <formula>0</formula>
    </cfRule>
  </conditionalFormatting>
  <conditionalFormatting sqref="I686:N686 P684:Q687">
    <cfRule type="cellIs" dxfId="5144" priority="354" operator="lessThan">
      <formula>0</formula>
    </cfRule>
  </conditionalFormatting>
  <conditionalFormatting sqref="B688:N691">
    <cfRule type="cellIs" dxfId="5143" priority="353" operator="lessThan">
      <formula>0</formula>
    </cfRule>
  </conditionalFormatting>
  <conditionalFormatting sqref="I690:N690 P688:Q691">
    <cfRule type="cellIs" dxfId="5142" priority="352" operator="lessThan">
      <formula>0</formula>
    </cfRule>
  </conditionalFormatting>
  <conditionalFormatting sqref="B692:N695 O694">
    <cfRule type="cellIs" dxfId="5141" priority="351" operator="lessThan">
      <formula>0</formula>
    </cfRule>
  </conditionalFormatting>
  <conditionalFormatting sqref="P692:Q695 I694:O694">
    <cfRule type="cellIs" dxfId="5140" priority="350" operator="lessThan">
      <formula>0</formula>
    </cfRule>
  </conditionalFormatting>
  <conditionalFormatting sqref="B696:N699">
    <cfRule type="cellIs" dxfId="5139" priority="349" operator="lessThan">
      <formula>0</formula>
    </cfRule>
  </conditionalFormatting>
  <conditionalFormatting sqref="I698:N698 P696:Q699">
    <cfRule type="cellIs" dxfId="5138" priority="348" operator="lessThan">
      <formula>0</formula>
    </cfRule>
  </conditionalFormatting>
  <conditionalFormatting sqref="B700:N703">
    <cfRule type="cellIs" dxfId="5137" priority="347" operator="lessThan">
      <formula>0</formula>
    </cfRule>
  </conditionalFormatting>
  <conditionalFormatting sqref="I702:N702 P700:Q703">
    <cfRule type="cellIs" dxfId="5136" priority="346" operator="lessThan">
      <formula>0</formula>
    </cfRule>
  </conditionalFormatting>
  <conditionalFormatting sqref="B704:N707">
    <cfRule type="cellIs" dxfId="5135" priority="345" operator="lessThan">
      <formula>0</formula>
    </cfRule>
  </conditionalFormatting>
  <conditionalFormatting sqref="I706:N706 P704:Q707">
    <cfRule type="cellIs" dxfId="5134" priority="344" operator="lessThan">
      <formula>0</formula>
    </cfRule>
  </conditionalFormatting>
  <conditionalFormatting sqref="B712:N715">
    <cfRule type="cellIs" dxfId="5133" priority="343" operator="lessThan">
      <formula>0</formula>
    </cfRule>
  </conditionalFormatting>
  <conditionalFormatting sqref="I714:N714 P712:Q715">
    <cfRule type="cellIs" dxfId="5132" priority="342" operator="lessThan">
      <formula>0</formula>
    </cfRule>
  </conditionalFormatting>
  <conditionalFormatting sqref="B716:N719">
    <cfRule type="cellIs" dxfId="5131" priority="341" operator="lessThan">
      <formula>0</formula>
    </cfRule>
  </conditionalFormatting>
  <conditionalFormatting sqref="I718:N718 P716:Q719">
    <cfRule type="cellIs" dxfId="5130" priority="340" operator="lessThan">
      <formula>0</formula>
    </cfRule>
  </conditionalFormatting>
  <conditionalFormatting sqref="P654">
    <cfRule type="cellIs" dxfId="5129" priority="339" operator="lessThan">
      <formula>0</formula>
    </cfRule>
  </conditionalFormatting>
  <conditionalFormatting sqref="Q466">
    <cfRule type="cellIs" dxfId="5128" priority="338" operator="lessThan">
      <formula>0</formula>
    </cfRule>
  </conditionalFormatting>
  <conditionalFormatting sqref="P466">
    <cfRule type="cellIs" dxfId="5127" priority="337" operator="lessThan">
      <formula>0</formula>
    </cfRule>
  </conditionalFormatting>
  <conditionalFormatting sqref="B466:N466">
    <cfRule type="cellIs" dxfId="5126" priority="336" operator="lessThan">
      <formula>0</formula>
    </cfRule>
  </conditionalFormatting>
  <conditionalFormatting sqref="B505:N505">
    <cfRule type="cellIs" dxfId="5125" priority="333" operator="lessThan">
      <formula>0</formula>
    </cfRule>
  </conditionalFormatting>
  <conditionalFormatting sqref="B513:N513">
    <cfRule type="cellIs" dxfId="5124" priority="330" operator="lessThan">
      <formula>0</formula>
    </cfRule>
  </conditionalFormatting>
  <conditionalFormatting sqref="B522:N522">
    <cfRule type="cellIs" dxfId="5123" priority="327" operator="lessThan">
      <formula>0</formula>
    </cfRule>
  </conditionalFormatting>
  <conditionalFormatting sqref="B530:N530">
    <cfRule type="cellIs" dxfId="5122" priority="324" operator="lessThan">
      <formula>0</formula>
    </cfRule>
  </conditionalFormatting>
  <conditionalFormatting sqref="B538:N538">
    <cfRule type="cellIs" dxfId="5121" priority="321" operator="lessThan">
      <formula>0</formula>
    </cfRule>
  </conditionalFormatting>
  <conditionalFormatting sqref="B553:N553">
    <cfRule type="cellIs" dxfId="5120" priority="318" operator="lessThan">
      <formula>0</formula>
    </cfRule>
  </conditionalFormatting>
  <conditionalFormatting sqref="B561:N561">
    <cfRule type="cellIs" dxfId="5119" priority="315" operator="lessThan">
      <formula>0</formula>
    </cfRule>
  </conditionalFormatting>
  <conditionalFormatting sqref="B590:N590">
    <cfRule type="cellIs" dxfId="5118" priority="312" operator="lessThan">
      <formula>0</formula>
    </cfRule>
  </conditionalFormatting>
  <conditionalFormatting sqref="O608">
    <cfRule type="cellIs" dxfId="5117" priority="50" operator="lessThan">
      <formula>0</formula>
    </cfRule>
  </conditionalFormatting>
  <conditionalFormatting sqref="O608">
    <cfRule type="cellIs" dxfId="5116" priority="51" operator="lessThan">
      <formula>0</formula>
    </cfRule>
  </conditionalFormatting>
  <conditionalFormatting sqref="O603">
    <cfRule type="cellIs" dxfId="5115" priority="54" operator="lessThan">
      <formula>0</formula>
    </cfRule>
  </conditionalFormatting>
  <conditionalFormatting sqref="O603">
    <cfRule type="cellIs" dxfId="5114" priority="55" operator="lessThan">
      <formula>0</formula>
    </cfRule>
  </conditionalFormatting>
  <conditionalFormatting sqref="O603">
    <cfRule type="cellIs" dxfId="5113" priority="56" operator="lessThan">
      <formula>0</formula>
    </cfRule>
  </conditionalFormatting>
  <conditionalFormatting sqref="O608">
    <cfRule type="cellIs" dxfId="5112" priority="49" operator="lessThan">
      <formula>0</formula>
    </cfRule>
  </conditionalFormatting>
  <conditionalFormatting sqref="P491:Q491">
    <cfRule type="cellIs" dxfId="5111" priority="311" operator="lessThan">
      <formula>0</formula>
    </cfRule>
  </conditionalFormatting>
  <conditionalFormatting sqref="Q492:Q496">
    <cfRule type="cellIs" dxfId="5110" priority="310" operator="lessThan">
      <formula>0</formula>
    </cfRule>
  </conditionalFormatting>
  <conditionalFormatting sqref="P492:P495">
    <cfRule type="cellIs" dxfId="5109" priority="309" operator="lessThan">
      <formula>0</formula>
    </cfRule>
  </conditionalFormatting>
  <conditionalFormatting sqref="P496">
    <cfRule type="cellIs" dxfId="5108" priority="308" operator="lessThan">
      <formula>0</formula>
    </cfRule>
  </conditionalFormatting>
  <conditionalFormatting sqref="P473:Q473 B473">
    <cfRule type="cellIs" dxfId="5107" priority="307" operator="lessThan">
      <formula>0</formula>
    </cfRule>
  </conditionalFormatting>
  <conditionalFormatting sqref="Q474:Q478">
    <cfRule type="cellIs" dxfId="5106" priority="306" operator="lessThan">
      <formula>0</formula>
    </cfRule>
  </conditionalFormatting>
  <conditionalFormatting sqref="P474:P477">
    <cfRule type="cellIs" dxfId="5105" priority="305" operator="lessThan">
      <formula>0</formula>
    </cfRule>
  </conditionalFormatting>
  <conditionalFormatting sqref="P478">
    <cfRule type="cellIs" dxfId="5104" priority="304" operator="lessThan">
      <formula>0</formula>
    </cfRule>
  </conditionalFormatting>
  <conditionalFormatting sqref="P479:Q479 B479">
    <cfRule type="cellIs" dxfId="5103" priority="303" operator="lessThan">
      <formula>0</formula>
    </cfRule>
  </conditionalFormatting>
  <conditionalFormatting sqref="Q480:Q484">
    <cfRule type="cellIs" dxfId="5102" priority="302" operator="lessThan">
      <formula>0</formula>
    </cfRule>
  </conditionalFormatting>
  <conditionalFormatting sqref="P480:P483">
    <cfRule type="cellIs" dxfId="5101" priority="301" operator="lessThan">
      <formula>0</formula>
    </cfRule>
  </conditionalFormatting>
  <conditionalFormatting sqref="P484">
    <cfRule type="cellIs" dxfId="5100" priority="300" operator="lessThan">
      <formula>0</formula>
    </cfRule>
  </conditionalFormatting>
  <conditionalFormatting sqref="P485:Q485 B485">
    <cfRule type="cellIs" dxfId="5099" priority="299" operator="lessThan">
      <formula>0</formula>
    </cfRule>
  </conditionalFormatting>
  <conditionalFormatting sqref="Q486:Q490">
    <cfRule type="cellIs" dxfId="5098" priority="298" operator="lessThan">
      <formula>0</formula>
    </cfRule>
  </conditionalFormatting>
  <conditionalFormatting sqref="P486:P489">
    <cfRule type="cellIs" dxfId="5097" priority="297" operator="lessThan">
      <formula>0</formula>
    </cfRule>
  </conditionalFormatting>
  <conditionalFormatting sqref="P490">
    <cfRule type="cellIs" dxfId="5096"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5095" priority="293" operator="lessThan">
      <formula>0</formula>
    </cfRule>
  </conditionalFormatting>
  <conditionalFormatting sqref="O348">
    <cfRule type="cellIs" dxfId="5094" priority="292" operator="lessThan">
      <formula>0</formula>
    </cfRule>
  </conditionalFormatting>
  <conditionalFormatting sqref="O348">
    <cfRule type="cellIs" dxfId="5093" priority="291" operator="lessThan">
      <formula>0</formula>
    </cfRule>
  </conditionalFormatting>
  <conditionalFormatting sqref="O351:O354">
    <cfRule type="cellIs" dxfId="5092" priority="290" operator="lessThan">
      <formula>0</formula>
    </cfRule>
  </conditionalFormatting>
  <conditionalFormatting sqref="O358">
    <cfRule type="cellIs" dxfId="5091" priority="289" operator="lessThan">
      <formula>0</formula>
    </cfRule>
  </conditionalFormatting>
  <conditionalFormatting sqref="O363:O364">
    <cfRule type="cellIs" dxfId="5090" priority="288" operator="lessThan">
      <formula>0</formula>
    </cfRule>
  </conditionalFormatting>
  <conditionalFormatting sqref="O369:O370">
    <cfRule type="cellIs" dxfId="5089" priority="287" operator="lessThan">
      <formula>0</formula>
    </cfRule>
  </conditionalFormatting>
  <conditionalFormatting sqref="O375:O376">
    <cfRule type="cellIs" dxfId="5088" priority="286" operator="lessThan">
      <formula>0</formula>
    </cfRule>
  </conditionalFormatting>
  <conditionalFormatting sqref="O381:O383">
    <cfRule type="cellIs" dxfId="5087" priority="285" operator="lessThan">
      <formula>0</formula>
    </cfRule>
  </conditionalFormatting>
  <conditionalFormatting sqref="O355">
    <cfRule type="cellIs" dxfId="5086" priority="284" operator="lessThan">
      <formula>0</formula>
    </cfRule>
  </conditionalFormatting>
  <conditionalFormatting sqref="O593:O595">
    <cfRule type="cellIs" dxfId="5085" priority="282" operator="lessThan">
      <formula>0</formula>
    </cfRule>
  </conditionalFormatting>
  <conditionalFormatting sqref="O593:O595">
    <cfRule type="cellIs" dxfId="5084" priority="283" operator="lessThan">
      <formula>0</formula>
    </cfRule>
  </conditionalFormatting>
  <conditionalFormatting sqref="O601:O602 O599">
    <cfRule type="cellIs" dxfId="5083" priority="281" operator="lessThan">
      <formula>0</formula>
    </cfRule>
  </conditionalFormatting>
  <conditionalFormatting sqref="O621:O624">
    <cfRule type="cellIs" dxfId="5082" priority="276" operator="lessThan">
      <formula>0</formula>
    </cfRule>
  </conditionalFormatting>
  <conditionalFormatting sqref="O621:O624">
    <cfRule type="cellIs" dxfId="5081" priority="277" operator="lessThan">
      <formula>0</formula>
    </cfRule>
  </conditionalFormatting>
  <conditionalFormatting sqref="O626:O629">
    <cfRule type="cellIs" dxfId="5080" priority="275" operator="lessThan">
      <formula>0</formula>
    </cfRule>
  </conditionalFormatting>
  <conditionalFormatting sqref="O611:O614">
    <cfRule type="cellIs" dxfId="5079" priority="270" operator="lessThan">
      <formula>0</formula>
    </cfRule>
  </conditionalFormatting>
  <conditionalFormatting sqref="O611:O614">
    <cfRule type="cellIs" dxfId="5078" priority="271" operator="lessThan">
      <formula>0</formula>
    </cfRule>
  </conditionalFormatting>
  <conditionalFormatting sqref="O650 O663 O655:O661 O642:O645 O652:O653 O672:O675 O708:O711 O665:O670">
    <cfRule type="cellIs" dxfId="5077" priority="269" operator="lessThan">
      <formula>0</formula>
    </cfRule>
  </conditionalFormatting>
  <conditionalFormatting sqref="O674">
    <cfRule type="cellIs" dxfId="5076" priority="268" operator="lessThan">
      <formula>0</formula>
    </cfRule>
  </conditionalFormatting>
  <conditionalFormatting sqref="O647">
    <cfRule type="cellIs" dxfId="5075" priority="267" operator="lessThan">
      <formula>0</formula>
    </cfRule>
  </conditionalFormatting>
  <conditionalFormatting sqref="O393">
    <cfRule type="cellIs" dxfId="5074" priority="244" operator="lessThan">
      <formula>0</formula>
    </cfRule>
  </conditionalFormatting>
  <conditionalFormatting sqref="O390">
    <cfRule type="cellIs" dxfId="5073" priority="249" operator="lessThan">
      <formula>0</formula>
    </cfRule>
  </conditionalFormatting>
  <conditionalFormatting sqref="O393">
    <cfRule type="cellIs" dxfId="5072" priority="247" operator="lessThan">
      <formula>0</formula>
    </cfRule>
  </conditionalFormatting>
  <conditionalFormatting sqref="O378">
    <cfRule type="cellIs" dxfId="5071" priority="259" operator="lessThan">
      <formula>0</formula>
    </cfRule>
  </conditionalFormatting>
  <conditionalFormatting sqref="O372">
    <cfRule type="cellIs" dxfId="5070" priority="260" operator="lessThan">
      <formula>0</formula>
    </cfRule>
  </conditionalFormatting>
  <conditionalFormatting sqref="O384">
    <cfRule type="cellIs" dxfId="5069" priority="258" operator="lessThan">
      <formula>0</formula>
    </cfRule>
  </conditionalFormatting>
  <conditionalFormatting sqref="O387">
    <cfRule type="cellIs" dxfId="5068" priority="253" operator="lessThan">
      <formula>0</formula>
    </cfRule>
  </conditionalFormatting>
  <conditionalFormatting sqref="O387">
    <cfRule type="cellIs" dxfId="5067" priority="252" operator="lessThan">
      <formula>0</formula>
    </cfRule>
  </conditionalFormatting>
  <conditionalFormatting sqref="O387">
    <cfRule type="cellIs" dxfId="5066" priority="251" operator="lessThan">
      <formula>0</formula>
    </cfRule>
  </conditionalFormatting>
  <conditionalFormatting sqref="O387">
    <cfRule type="cellIs" dxfId="5065" priority="250" operator="lessThan">
      <formula>0</formula>
    </cfRule>
  </conditionalFormatting>
  <conditionalFormatting sqref="O393">
    <cfRule type="cellIs" dxfId="5064" priority="245" operator="lessThan">
      <formula>0</formula>
    </cfRule>
  </conditionalFormatting>
  <conditionalFormatting sqref="O393">
    <cfRule type="cellIs" dxfId="5063" priority="248" operator="lessThan">
      <formula>0</formula>
    </cfRule>
  </conditionalFormatting>
  <conditionalFormatting sqref="O393">
    <cfRule type="cellIs" dxfId="5062" priority="243" operator="lessThan">
      <formula>0</formula>
    </cfRule>
  </conditionalFormatting>
  <conditionalFormatting sqref="O393">
    <cfRule type="cellIs" dxfId="5061" priority="246" operator="lessThan">
      <formula>0</formula>
    </cfRule>
  </conditionalFormatting>
  <conditionalFormatting sqref="O393">
    <cfRule type="cellIs" dxfId="5060" priority="241" operator="lessThan">
      <formula>0</formula>
    </cfRule>
  </conditionalFormatting>
  <conditionalFormatting sqref="O393">
    <cfRule type="cellIs" dxfId="5059" priority="242" operator="lessThan">
      <formula>0</formula>
    </cfRule>
  </conditionalFormatting>
  <conditionalFormatting sqref="O399">
    <cfRule type="cellIs" dxfId="5058" priority="239" operator="lessThan">
      <formula>0</formula>
    </cfRule>
  </conditionalFormatting>
  <conditionalFormatting sqref="O396">
    <cfRule type="cellIs" dxfId="5057" priority="240" operator="lessThan">
      <formula>0</formula>
    </cfRule>
  </conditionalFormatting>
  <conditionalFormatting sqref="O399">
    <cfRule type="cellIs" dxfId="5056" priority="238" operator="lessThan">
      <formula>0</formula>
    </cfRule>
  </conditionalFormatting>
  <conditionalFormatting sqref="O399">
    <cfRule type="cellIs" dxfId="5055" priority="237" operator="lessThan">
      <formula>0</formula>
    </cfRule>
  </conditionalFormatting>
  <conditionalFormatting sqref="O399">
    <cfRule type="cellIs" dxfId="5054" priority="236" operator="lessThan">
      <formula>0</formula>
    </cfRule>
  </conditionalFormatting>
  <conditionalFormatting sqref="O399">
    <cfRule type="cellIs" dxfId="5053" priority="235" operator="lessThan">
      <formula>0</formula>
    </cfRule>
  </conditionalFormatting>
  <conditionalFormatting sqref="O399">
    <cfRule type="cellIs" dxfId="5052" priority="234" operator="lessThan">
      <formula>0</formula>
    </cfRule>
  </conditionalFormatting>
  <conditionalFormatting sqref="O399">
    <cfRule type="cellIs" dxfId="5051" priority="233" operator="lessThan">
      <formula>0</formula>
    </cfRule>
  </conditionalFormatting>
  <conditionalFormatting sqref="O399">
    <cfRule type="cellIs" dxfId="5050" priority="232" operator="lessThan">
      <formula>0</formula>
    </cfRule>
  </conditionalFormatting>
  <conditionalFormatting sqref="O402">
    <cfRule type="cellIs" dxfId="5049" priority="231" operator="lessThan">
      <formula>0</formula>
    </cfRule>
  </conditionalFormatting>
  <conditionalFormatting sqref="O355">
    <cfRule type="cellIs" dxfId="5048" priority="230" operator="lessThan">
      <formula>0</formula>
    </cfRule>
  </conditionalFormatting>
  <conditionalFormatting sqref="O361">
    <cfRule type="cellIs" dxfId="5047" priority="229" operator="lessThan">
      <formula>0</formula>
    </cfRule>
  </conditionalFormatting>
  <conditionalFormatting sqref="O361">
    <cfRule type="cellIs" dxfId="5046" priority="228" operator="lessThan">
      <formula>0</formula>
    </cfRule>
  </conditionalFormatting>
  <conditionalFormatting sqref="O367">
    <cfRule type="cellIs" dxfId="5045" priority="227" operator="lessThan">
      <formula>0</formula>
    </cfRule>
  </conditionalFormatting>
  <conditionalFormatting sqref="O367">
    <cfRule type="cellIs" dxfId="5044" priority="226" operator="lessThan">
      <formula>0</formula>
    </cfRule>
  </conditionalFormatting>
  <conditionalFormatting sqref="O373">
    <cfRule type="cellIs" dxfId="5043" priority="225" operator="lessThan">
      <formula>0</formula>
    </cfRule>
  </conditionalFormatting>
  <conditionalFormatting sqref="O373">
    <cfRule type="cellIs" dxfId="5042" priority="224" operator="lessThan">
      <formula>0</formula>
    </cfRule>
  </conditionalFormatting>
  <conditionalFormatting sqref="O379">
    <cfRule type="cellIs" dxfId="5041" priority="223" operator="lessThan">
      <formula>0</formula>
    </cfRule>
  </conditionalFormatting>
  <conditionalFormatting sqref="O379">
    <cfRule type="cellIs" dxfId="5040" priority="222" operator="lessThan">
      <formula>0</formula>
    </cfRule>
  </conditionalFormatting>
  <conditionalFormatting sqref="O385">
    <cfRule type="cellIs" dxfId="5039" priority="221" operator="lessThan">
      <formula>0</formula>
    </cfRule>
  </conditionalFormatting>
  <conditionalFormatting sqref="O385">
    <cfRule type="cellIs" dxfId="5038" priority="220" operator="lessThan">
      <formula>0</formula>
    </cfRule>
  </conditionalFormatting>
  <conditionalFormatting sqref="O391">
    <cfRule type="cellIs" dxfId="5037" priority="219" operator="lessThan">
      <formula>0</formula>
    </cfRule>
  </conditionalFormatting>
  <conditionalFormatting sqref="O391">
    <cfRule type="cellIs" dxfId="5036" priority="218" operator="lessThan">
      <formula>0</formula>
    </cfRule>
  </conditionalFormatting>
  <conditionalFormatting sqref="O397">
    <cfRule type="cellIs" dxfId="5035" priority="217" operator="lessThan">
      <formula>0</formula>
    </cfRule>
  </conditionalFormatting>
  <conditionalFormatting sqref="O397">
    <cfRule type="cellIs" dxfId="5034" priority="216" operator="lessThan">
      <formula>0</formula>
    </cfRule>
  </conditionalFormatting>
  <conditionalFormatting sqref="O405">
    <cfRule type="cellIs" dxfId="5033" priority="215" operator="lessThan">
      <formula>0</formula>
    </cfRule>
  </conditionalFormatting>
  <conditionalFormatting sqref="O405">
    <cfRule type="cellIs" dxfId="5032" priority="213" operator="lessThan">
      <formula>0</formula>
    </cfRule>
  </conditionalFormatting>
  <conditionalFormatting sqref="O405">
    <cfRule type="cellIs" dxfId="5031" priority="212" operator="lessThan">
      <formula>0</formula>
    </cfRule>
  </conditionalFormatting>
  <conditionalFormatting sqref="O405">
    <cfRule type="cellIs" dxfId="5030" priority="211" operator="lessThan">
      <formula>0</formula>
    </cfRule>
  </conditionalFormatting>
  <conditionalFormatting sqref="O405">
    <cfRule type="cellIs" dxfId="5029" priority="210" operator="lessThan">
      <formula>0</formula>
    </cfRule>
  </conditionalFormatting>
  <conditionalFormatting sqref="O405">
    <cfRule type="cellIs" dxfId="5028" priority="209" operator="lessThan">
      <formula>0</formula>
    </cfRule>
  </conditionalFormatting>
  <conditionalFormatting sqref="O405">
    <cfRule type="cellIs" dxfId="5027" priority="208" operator="lessThan">
      <formula>0</formula>
    </cfRule>
  </conditionalFormatting>
  <conditionalFormatting sqref="O408">
    <cfRule type="cellIs" dxfId="5026" priority="207" operator="lessThan">
      <formula>0</formula>
    </cfRule>
  </conditionalFormatting>
  <conditionalFormatting sqref="O409">
    <cfRule type="cellIs" dxfId="5025" priority="206" operator="lessThan">
      <formula>0</formula>
    </cfRule>
  </conditionalFormatting>
  <conditionalFormatting sqref="O409">
    <cfRule type="cellIs" dxfId="5024" priority="205" operator="lessThan">
      <formula>0</formula>
    </cfRule>
  </conditionalFormatting>
  <conditionalFormatting sqref="O411">
    <cfRule type="cellIs" dxfId="5023" priority="204" operator="lessThan">
      <formula>0</formula>
    </cfRule>
  </conditionalFormatting>
  <conditionalFormatting sqref="O411">
    <cfRule type="cellIs" dxfId="5022" priority="203" operator="lessThan">
      <formula>0</formula>
    </cfRule>
  </conditionalFormatting>
  <conditionalFormatting sqref="O411">
    <cfRule type="cellIs" dxfId="5021" priority="202" operator="lessThan">
      <formula>0</formula>
    </cfRule>
  </conditionalFormatting>
  <conditionalFormatting sqref="O411">
    <cfRule type="cellIs" dxfId="5020" priority="201" operator="lessThan">
      <formula>0</formula>
    </cfRule>
  </conditionalFormatting>
  <conditionalFormatting sqref="O411">
    <cfRule type="cellIs" dxfId="5019" priority="200" operator="lessThan">
      <formula>0</formula>
    </cfRule>
  </conditionalFormatting>
  <conditionalFormatting sqref="O411">
    <cfRule type="cellIs" dxfId="5018" priority="199" operator="lessThan">
      <formula>0</formula>
    </cfRule>
  </conditionalFormatting>
  <conditionalFormatting sqref="O411">
    <cfRule type="cellIs" dxfId="5017" priority="198" operator="lessThan">
      <formula>0</formula>
    </cfRule>
  </conditionalFormatting>
  <conditionalFormatting sqref="O411">
    <cfRule type="cellIs" dxfId="5016" priority="197" operator="lessThan">
      <formula>0</formula>
    </cfRule>
  </conditionalFormatting>
  <conditionalFormatting sqref="O414">
    <cfRule type="cellIs" dxfId="5015" priority="196" operator="lessThan">
      <formula>0</formula>
    </cfRule>
  </conditionalFormatting>
  <conditionalFormatting sqref="O415">
    <cfRule type="cellIs" dxfId="5014" priority="195" operator="lessThan">
      <formula>0</formula>
    </cfRule>
  </conditionalFormatting>
  <conditionalFormatting sqref="O415">
    <cfRule type="cellIs" dxfId="5013" priority="194" operator="lessThan">
      <formula>0</formula>
    </cfRule>
  </conditionalFormatting>
  <conditionalFormatting sqref="O417">
    <cfRule type="cellIs" dxfId="5012" priority="193" operator="lessThan">
      <formula>0</formula>
    </cfRule>
  </conditionalFormatting>
  <conditionalFormatting sqref="O417">
    <cfRule type="cellIs" dxfId="5011" priority="192" operator="lessThan">
      <formula>0</formula>
    </cfRule>
  </conditionalFormatting>
  <conditionalFormatting sqref="O417">
    <cfRule type="cellIs" dxfId="5010" priority="191" operator="lessThan">
      <formula>0</formula>
    </cfRule>
  </conditionalFormatting>
  <conditionalFormatting sqref="O417">
    <cfRule type="cellIs" dxfId="5009" priority="190" operator="lessThan">
      <formula>0</formula>
    </cfRule>
  </conditionalFormatting>
  <conditionalFormatting sqref="O417">
    <cfRule type="cellIs" dxfId="5008" priority="189" operator="lessThan">
      <formula>0</formula>
    </cfRule>
  </conditionalFormatting>
  <conditionalFormatting sqref="O417">
    <cfRule type="cellIs" dxfId="5007" priority="188" operator="lessThan">
      <formula>0</formula>
    </cfRule>
  </conditionalFormatting>
  <conditionalFormatting sqref="O417">
    <cfRule type="cellIs" dxfId="5006" priority="187" operator="lessThan">
      <formula>0</formula>
    </cfRule>
  </conditionalFormatting>
  <conditionalFormatting sqref="O417">
    <cfRule type="cellIs" dxfId="5005" priority="186" operator="lessThan">
      <formula>0</formula>
    </cfRule>
  </conditionalFormatting>
  <conditionalFormatting sqref="O420">
    <cfRule type="cellIs" dxfId="5004" priority="185" operator="lessThan">
      <formula>0</formula>
    </cfRule>
  </conditionalFormatting>
  <conditionalFormatting sqref="O421">
    <cfRule type="cellIs" dxfId="5003" priority="184" operator="lessThan">
      <formula>0</formula>
    </cfRule>
  </conditionalFormatting>
  <conditionalFormatting sqref="O421">
    <cfRule type="cellIs" dxfId="5002" priority="183" operator="lessThan">
      <formula>0</formula>
    </cfRule>
  </conditionalFormatting>
  <conditionalFormatting sqref="O423">
    <cfRule type="cellIs" dxfId="5001" priority="182" operator="lessThan">
      <formula>0</formula>
    </cfRule>
  </conditionalFormatting>
  <conditionalFormatting sqref="O423">
    <cfRule type="cellIs" dxfId="5000" priority="181" operator="lessThan">
      <formula>0</formula>
    </cfRule>
  </conditionalFormatting>
  <conditionalFormatting sqref="O423">
    <cfRule type="cellIs" dxfId="4999" priority="180" operator="lessThan">
      <formula>0</formula>
    </cfRule>
  </conditionalFormatting>
  <conditionalFormatting sqref="O423">
    <cfRule type="cellIs" dxfId="4998" priority="179" operator="lessThan">
      <formula>0</formula>
    </cfRule>
  </conditionalFormatting>
  <conditionalFormatting sqref="O423">
    <cfRule type="cellIs" dxfId="4997" priority="178" operator="lessThan">
      <formula>0</formula>
    </cfRule>
  </conditionalFormatting>
  <conditionalFormatting sqref="O423">
    <cfRule type="cellIs" dxfId="4996" priority="177" operator="lessThan">
      <formula>0</formula>
    </cfRule>
  </conditionalFormatting>
  <conditionalFormatting sqref="O423">
    <cfRule type="cellIs" dxfId="4995" priority="176" operator="lessThan">
      <formula>0</formula>
    </cfRule>
  </conditionalFormatting>
  <conditionalFormatting sqref="O423">
    <cfRule type="cellIs" dxfId="4994" priority="175" operator="lessThan">
      <formula>0</formula>
    </cfRule>
  </conditionalFormatting>
  <conditionalFormatting sqref="O426">
    <cfRule type="cellIs" dxfId="4993" priority="174" operator="lessThan">
      <formula>0</formula>
    </cfRule>
  </conditionalFormatting>
  <conditionalFormatting sqref="O427">
    <cfRule type="cellIs" dxfId="4992" priority="173" operator="lessThan">
      <formula>0</formula>
    </cfRule>
  </conditionalFormatting>
  <conditionalFormatting sqref="O427">
    <cfRule type="cellIs" dxfId="4991" priority="172" operator="lessThan">
      <formula>0</formula>
    </cfRule>
  </conditionalFormatting>
  <conditionalFormatting sqref="O429">
    <cfRule type="cellIs" dxfId="4990" priority="171" operator="lessThan">
      <formula>0</formula>
    </cfRule>
  </conditionalFormatting>
  <conditionalFormatting sqref="O429">
    <cfRule type="cellIs" dxfId="4989" priority="170" operator="lessThan">
      <formula>0</formula>
    </cfRule>
  </conditionalFormatting>
  <conditionalFormatting sqref="O429">
    <cfRule type="cellIs" dxfId="4988" priority="169" operator="lessThan">
      <formula>0</formula>
    </cfRule>
  </conditionalFormatting>
  <conditionalFormatting sqref="O429">
    <cfRule type="cellIs" dxfId="4987" priority="168" operator="lessThan">
      <formula>0</formula>
    </cfRule>
  </conditionalFormatting>
  <conditionalFormatting sqref="O429">
    <cfRule type="cellIs" dxfId="4986" priority="167" operator="lessThan">
      <formula>0</formula>
    </cfRule>
  </conditionalFormatting>
  <conditionalFormatting sqref="O429">
    <cfRule type="cellIs" dxfId="4985" priority="166" operator="lessThan">
      <formula>0</formula>
    </cfRule>
  </conditionalFormatting>
  <conditionalFormatting sqref="O429">
    <cfRule type="cellIs" dxfId="4984" priority="165" operator="lessThan">
      <formula>0</formula>
    </cfRule>
  </conditionalFormatting>
  <conditionalFormatting sqref="O429">
    <cfRule type="cellIs" dxfId="4983" priority="164" operator="lessThan">
      <formula>0</formula>
    </cfRule>
  </conditionalFormatting>
  <conditionalFormatting sqref="O432">
    <cfRule type="cellIs" dxfId="4982" priority="163" operator="lessThan">
      <formula>0</formula>
    </cfRule>
  </conditionalFormatting>
  <conditionalFormatting sqref="O435">
    <cfRule type="cellIs" dxfId="4981" priority="162" operator="lessThan">
      <formula>0</formula>
    </cfRule>
  </conditionalFormatting>
  <conditionalFormatting sqref="O435">
    <cfRule type="cellIs" dxfId="4980" priority="161" operator="lessThan">
      <formula>0</formula>
    </cfRule>
  </conditionalFormatting>
  <conditionalFormatting sqref="O435">
    <cfRule type="cellIs" dxfId="4979" priority="160" operator="lessThan">
      <formula>0</formula>
    </cfRule>
  </conditionalFormatting>
  <conditionalFormatting sqref="O435">
    <cfRule type="cellIs" dxfId="4978" priority="159" operator="lessThan">
      <formula>0</formula>
    </cfRule>
  </conditionalFormatting>
  <conditionalFormatting sqref="O435">
    <cfRule type="cellIs" dxfId="4977" priority="158" operator="lessThan">
      <formula>0</formula>
    </cfRule>
  </conditionalFormatting>
  <conditionalFormatting sqref="O435">
    <cfRule type="cellIs" dxfId="4976" priority="157" operator="lessThan">
      <formula>0</formula>
    </cfRule>
  </conditionalFormatting>
  <conditionalFormatting sqref="O435">
    <cfRule type="cellIs" dxfId="4975" priority="156" operator="lessThan">
      <formula>0</formula>
    </cfRule>
  </conditionalFormatting>
  <conditionalFormatting sqref="O435">
    <cfRule type="cellIs" dxfId="4974" priority="155" operator="lessThan">
      <formula>0</formula>
    </cfRule>
  </conditionalFormatting>
  <conditionalFormatting sqref="O438">
    <cfRule type="cellIs" dxfId="4973" priority="154" operator="lessThan">
      <formula>0</formula>
    </cfRule>
  </conditionalFormatting>
  <conditionalFormatting sqref="O439">
    <cfRule type="cellIs" dxfId="4972" priority="153" operator="lessThan">
      <formula>0</formula>
    </cfRule>
  </conditionalFormatting>
  <conditionalFormatting sqref="O439">
    <cfRule type="cellIs" dxfId="4971" priority="152" operator="lessThan">
      <formula>0</formula>
    </cfRule>
  </conditionalFormatting>
  <conditionalFormatting sqref="O441">
    <cfRule type="cellIs" dxfId="4970" priority="151" operator="lessThan">
      <formula>0</formula>
    </cfRule>
  </conditionalFormatting>
  <conditionalFormatting sqref="O441">
    <cfRule type="cellIs" dxfId="4969" priority="150" operator="lessThan">
      <formula>0</formula>
    </cfRule>
  </conditionalFormatting>
  <conditionalFormatting sqref="O441">
    <cfRule type="cellIs" dxfId="4968" priority="149" operator="lessThan">
      <formula>0</formula>
    </cfRule>
  </conditionalFormatting>
  <conditionalFormatting sqref="O441">
    <cfRule type="cellIs" dxfId="4967" priority="148" operator="lessThan">
      <formula>0</formula>
    </cfRule>
  </conditionalFormatting>
  <conditionalFormatting sqref="O441">
    <cfRule type="cellIs" dxfId="4966" priority="147" operator="lessThan">
      <formula>0</formula>
    </cfRule>
  </conditionalFormatting>
  <conditionalFormatting sqref="O441">
    <cfRule type="cellIs" dxfId="4965" priority="146" operator="lessThan">
      <formula>0</formula>
    </cfRule>
  </conditionalFormatting>
  <conditionalFormatting sqref="O441">
    <cfRule type="cellIs" dxfId="4964" priority="145" operator="lessThan">
      <formula>0</formula>
    </cfRule>
  </conditionalFormatting>
  <conditionalFormatting sqref="O441">
    <cfRule type="cellIs" dxfId="4963" priority="144" operator="lessThan">
      <formula>0</formula>
    </cfRule>
  </conditionalFormatting>
  <conditionalFormatting sqref="O444">
    <cfRule type="cellIs" dxfId="4962" priority="143" operator="lessThan">
      <formula>0</formula>
    </cfRule>
  </conditionalFormatting>
  <conditionalFormatting sqref="O445">
    <cfRule type="cellIs" dxfId="4961" priority="142" operator="lessThan">
      <formula>0</formula>
    </cfRule>
  </conditionalFormatting>
  <conditionalFormatting sqref="O445">
    <cfRule type="cellIs" dxfId="4960" priority="141" operator="lessThan">
      <formula>0</formula>
    </cfRule>
  </conditionalFormatting>
  <conditionalFormatting sqref="O448">
    <cfRule type="cellIs" dxfId="4959" priority="140" operator="lessThan">
      <formula>0</formula>
    </cfRule>
  </conditionalFormatting>
  <conditionalFormatting sqref="O448">
    <cfRule type="cellIs" dxfId="4958" priority="139" operator="lessThan">
      <formula>0</formula>
    </cfRule>
  </conditionalFormatting>
  <conditionalFormatting sqref="O448">
    <cfRule type="cellIs" dxfId="4957" priority="138" operator="lessThan">
      <formula>0</formula>
    </cfRule>
  </conditionalFormatting>
  <conditionalFormatting sqref="O448">
    <cfRule type="cellIs" dxfId="4956" priority="137" operator="lessThan">
      <formula>0</formula>
    </cfRule>
  </conditionalFormatting>
  <conditionalFormatting sqref="O448">
    <cfRule type="cellIs" dxfId="4955" priority="136" operator="lessThan">
      <formula>0</formula>
    </cfRule>
  </conditionalFormatting>
  <conditionalFormatting sqref="O448">
    <cfRule type="cellIs" dxfId="4954" priority="135" operator="lessThan">
      <formula>0</formula>
    </cfRule>
  </conditionalFormatting>
  <conditionalFormatting sqref="O448">
    <cfRule type="cellIs" dxfId="4953" priority="134" operator="lessThan">
      <formula>0</formula>
    </cfRule>
  </conditionalFormatting>
  <conditionalFormatting sqref="O448">
    <cfRule type="cellIs" dxfId="4952" priority="133" operator="lessThan">
      <formula>0</formula>
    </cfRule>
  </conditionalFormatting>
  <conditionalFormatting sqref="O451">
    <cfRule type="cellIs" dxfId="4951" priority="132" operator="lessThan">
      <formula>0</formula>
    </cfRule>
  </conditionalFormatting>
  <conditionalFormatting sqref="O452">
    <cfRule type="cellIs" dxfId="4950" priority="131" operator="lessThan">
      <formula>0</formula>
    </cfRule>
  </conditionalFormatting>
  <conditionalFormatting sqref="O452">
    <cfRule type="cellIs" dxfId="4949" priority="130" operator="lessThan">
      <formula>0</formula>
    </cfRule>
  </conditionalFormatting>
  <conditionalFormatting sqref="O454">
    <cfRule type="cellIs" dxfId="4948" priority="129" operator="lessThan">
      <formula>0</formula>
    </cfRule>
  </conditionalFormatting>
  <conditionalFormatting sqref="O454">
    <cfRule type="cellIs" dxfId="4947" priority="128" operator="lessThan">
      <formula>0</formula>
    </cfRule>
  </conditionalFormatting>
  <conditionalFormatting sqref="O454">
    <cfRule type="cellIs" dxfId="4946" priority="127" operator="lessThan">
      <formula>0</formula>
    </cfRule>
  </conditionalFormatting>
  <conditionalFormatting sqref="O454">
    <cfRule type="cellIs" dxfId="4945" priority="126" operator="lessThan">
      <formula>0</formula>
    </cfRule>
  </conditionalFormatting>
  <conditionalFormatting sqref="O454">
    <cfRule type="cellIs" dxfId="4944" priority="125" operator="lessThan">
      <formula>0</formula>
    </cfRule>
  </conditionalFormatting>
  <conditionalFormatting sqref="O454">
    <cfRule type="cellIs" dxfId="4943" priority="124" operator="lessThan">
      <formula>0</formula>
    </cfRule>
  </conditionalFormatting>
  <conditionalFormatting sqref="O454">
    <cfRule type="cellIs" dxfId="4942" priority="123" operator="lessThan">
      <formula>0</formula>
    </cfRule>
  </conditionalFormatting>
  <conditionalFormatting sqref="O454">
    <cfRule type="cellIs" dxfId="4941" priority="122" operator="lessThan">
      <formula>0</formula>
    </cfRule>
  </conditionalFormatting>
  <conditionalFormatting sqref="O457">
    <cfRule type="cellIs" dxfId="4940" priority="121" operator="lessThan">
      <formula>0</formula>
    </cfRule>
  </conditionalFormatting>
  <conditionalFormatting sqref="O458">
    <cfRule type="cellIs" dxfId="4939" priority="120" operator="lessThan">
      <formula>0</formula>
    </cfRule>
  </conditionalFormatting>
  <conditionalFormatting sqref="O458">
    <cfRule type="cellIs" dxfId="4938" priority="119" operator="lessThan">
      <formula>0</formula>
    </cfRule>
  </conditionalFormatting>
  <conditionalFormatting sqref="O461:O464">
    <cfRule type="cellIs" dxfId="4937" priority="118" operator="lessThan">
      <formula>0</formula>
    </cfRule>
  </conditionalFormatting>
  <conditionalFormatting sqref="O461:O464">
    <cfRule type="expression" dxfId="4936" priority="116">
      <formula>O461/N461&gt;1</formula>
    </cfRule>
    <cfRule type="expression" dxfId="4935" priority="117">
      <formula>O461/N461&lt;1</formula>
    </cfRule>
  </conditionalFormatting>
  <conditionalFormatting sqref="O552 O560 O575 O589">
    <cfRule type="expression" dxfId="4934" priority="114">
      <formula>O552/#REF!&gt;1</formula>
    </cfRule>
    <cfRule type="expression" dxfId="4933" priority="115">
      <formula>O552/#REF!&lt;1</formula>
    </cfRule>
  </conditionalFormatting>
  <conditionalFormatting sqref="O512">
    <cfRule type="cellIs" dxfId="4932" priority="113" operator="lessThan">
      <formula>0</formula>
    </cfRule>
  </conditionalFormatting>
  <conditionalFormatting sqref="O512">
    <cfRule type="expression" dxfId="4931" priority="111">
      <formula>O512/N512&gt;1</formula>
    </cfRule>
    <cfRule type="expression" dxfId="4930" priority="112">
      <formula>O512/N512&lt;1</formula>
    </cfRule>
  </conditionalFormatting>
  <conditionalFormatting sqref="O596">
    <cfRule type="cellIs" dxfId="4929" priority="110" operator="lessThan">
      <formula>0</formula>
    </cfRule>
  </conditionalFormatting>
  <conditionalFormatting sqref="O600">
    <cfRule type="cellIs" dxfId="4928" priority="109" operator="lessThan">
      <formula>0</formula>
    </cfRule>
  </conditionalFormatting>
  <conditionalFormatting sqref="O600">
    <cfRule type="cellIs" dxfId="4927" priority="108" operator="lessThan">
      <formula>0</formula>
    </cfRule>
  </conditionalFormatting>
  <conditionalFormatting sqref="O710">
    <cfRule type="cellIs" dxfId="4926" priority="107" operator="lessThan">
      <formula>0</formula>
    </cfRule>
  </conditionalFormatting>
  <conditionalFormatting sqref="O654 O651 O648:O649 O632:O634">
    <cfRule type="expression" dxfId="4925" priority="94">
      <formula>O632/N632&gt;1</formula>
    </cfRule>
    <cfRule type="expression" dxfId="4924" priority="95">
      <formula>O632/N632&lt;1</formula>
    </cfRule>
  </conditionalFormatting>
  <conditionalFormatting sqref="O507:O510">
    <cfRule type="cellIs" dxfId="4923" priority="106" operator="lessThan">
      <formula>0</formula>
    </cfRule>
  </conditionalFormatting>
  <conditionalFormatting sqref="O507:O510">
    <cfRule type="expression" dxfId="4922" priority="104">
      <formula>O507/N507&gt;1</formula>
    </cfRule>
    <cfRule type="expression" dxfId="4921" priority="105">
      <formula>O507/N507&lt;1</formula>
    </cfRule>
  </conditionalFormatting>
  <conditionalFormatting sqref="O588 O574 O559 O551">
    <cfRule type="cellIs" dxfId="4920" priority="103" operator="lessThan">
      <formula>0</formula>
    </cfRule>
  </conditionalFormatting>
  <conditionalFormatting sqref="O584:O587 O570:O573 O555:O558 O547:O550">
    <cfRule type="cellIs" dxfId="4919" priority="102" operator="lessThan">
      <formula>0</formula>
    </cfRule>
  </conditionalFormatting>
  <conditionalFormatting sqref="O584:O587 O570:O573 O555:O558 O547:O550">
    <cfRule type="expression" dxfId="4918" priority="100">
      <formula>O547/N547&gt;1</formula>
    </cfRule>
    <cfRule type="expression" dxfId="4917" priority="101">
      <formula>O547/N547&lt;1</formula>
    </cfRule>
  </conditionalFormatting>
  <conditionalFormatting sqref="O588 O574 O559 O551">
    <cfRule type="cellIs" dxfId="4916" priority="99" operator="lessThan">
      <formula>0</formula>
    </cfRule>
  </conditionalFormatting>
  <conditionalFormatting sqref="O588 O574 O559 O551">
    <cfRule type="expression" dxfId="4915" priority="97">
      <formula>O551/N551&gt;1</formula>
    </cfRule>
    <cfRule type="expression" dxfId="4914" priority="98">
      <formula>O551/N551&lt;1</formula>
    </cfRule>
  </conditionalFormatting>
  <conditionalFormatting sqref="O654 O651 O648:O649 O632:O634">
    <cfRule type="cellIs" dxfId="4913" priority="96" operator="lessThan">
      <formula>0</formula>
    </cfRule>
  </conditionalFormatting>
  <conditionalFormatting sqref="O504">
    <cfRule type="expression" dxfId="4912" priority="294">
      <formula>O504/#REF!&gt;1</formula>
    </cfRule>
    <cfRule type="expression" dxfId="4911" priority="295">
      <formula>O504/#REF!&lt;1</formula>
    </cfRule>
  </conditionalFormatting>
  <conditionalFormatting sqref="O465">
    <cfRule type="cellIs" dxfId="4910" priority="93" operator="lessThan">
      <formula>0</formula>
    </cfRule>
  </conditionalFormatting>
  <conditionalFormatting sqref="O465">
    <cfRule type="expression" dxfId="4909" priority="91">
      <formula>O465/N465&gt;1</formula>
    </cfRule>
    <cfRule type="expression" dxfId="4908" priority="92">
      <formula>O465/N465&lt;1</formula>
    </cfRule>
  </conditionalFormatting>
  <conditionalFormatting sqref="O511">
    <cfRule type="cellIs" dxfId="4907" priority="90" operator="lessThan">
      <formula>0</formula>
    </cfRule>
  </conditionalFormatting>
  <conditionalFormatting sqref="O511">
    <cfRule type="expression" dxfId="4906" priority="88">
      <formula>O511/N511&gt;1</formula>
    </cfRule>
    <cfRule type="expression" dxfId="4905" priority="89">
      <formula>O511/N511&lt;1</formula>
    </cfRule>
  </conditionalFormatting>
  <conditionalFormatting sqref="O568">
    <cfRule type="cellIs" dxfId="4904" priority="78" operator="lessThan">
      <formula>0</formula>
    </cfRule>
  </conditionalFormatting>
  <conditionalFormatting sqref="O603">
    <cfRule type="expression" dxfId="4903" priority="52">
      <formula>O603/N603&gt;1</formula>
    </cfRule>
    <cfRule type="expression" dxfId="4902" priority="53">
      <formula>O603/N603&lt;1</formula>
    </cfRule>
  </conditionalFormatting>
  <conditionalFormatting sqref="O552">
    <cfRule type="cellIs" dxfId="4901" priority="75" operator="lessThan">
      <formula>0</formula>
    </cfRule>
  </conditionalFormatting>
  <conditionalFormatting sqref="O552">
    <cfRule type="expression" dxfId="4900" priority="73">
      <formula>O552/N552&gt;1</formula>
    </cfRule>
    <cfRule type="expression" dxfId="4899" priority="74">
      <formula>O552/N552&lt;1</formula>
    </cfRule>
  </conditionalFormatting>
  <conditionalFormatting sqref="O560">
    <cfRule type="cellIs" dxfId="4898" priority="72" operator="lessThan">
      <formula>0</formula>
    </cfRule>
  </conditionalFormatting>
  <conditionalFormatting sqref="O560">
    <cfRule type="expression" dxfId="4897" priority="70">
      <formula>O560/N560&gt;1</formula>
    </cfRule>
    <cfRule type="expression" dxfId="4896" priority="71">
      <formula>O560/N560&lt;1</formula>
    </cfRule>
  </conditionalFormatting>
  <conditionalFormatting sqref="O575">
    <cfRule type="cellIs" dxfId="4895" priority="69" operator="lessThan">
      <formula>0</formula>
    </cfRule>
  </conditionalFormatting>
  <conditionalFormatting sqref="O575">
    <cfRule type="expression" dxfId="4894" priority="67">
      <formula>O575/N575&gt;1</formula>
    </cfRule>
    <cfRule type="expression" dxfId="4893" priority="68">
      <formula>O575/N575&lt;1</formula>
    </cfRule>
  </conditionalFormatting>
  <conditionalFormatting sqref="O589">
    <cfRule type="cellIs" dxfId="4892" priority="66" operator="lessThan">
      <formula>0</formula>
    </cfRule>
  </conditionalFormatting>
  <conditionalFormatting sqref="O589">
    <cfRule type="expression" dxfId="4891" priority="64">
      <formula>O589/N589&gt;1</formula>
    </cfRule>
    <cfRule type="expression" dxfId="4890" priority="65">
      <formula>O589/N589&lt;1</formula>
    </cfRule>
  </conditionalFormatting>
  <conditionalFormatting sqref="O521">
    <cfRule type="cellIs" dxfId="4889" priority="87" operator="lessThan">
      <formula>0</formula>
    </cfRule>
  </conditionalFormatting>
  <conditionalFormatting sqref="O521">
    <cfRule type="expression" dxfId="4888" priority="85">
      <formula>O521/N521&gt;1</formula>
    </cfRule>
    <cfRule type="expression" dxfId="4887" priority="86">
      <formula>O521/N521&lt;1</formula>
    </cfRule>
  </conditionalFormatting>
  <conditionalFormatting sqref="O529">
    <cfRule type="cellIs" dxfId="4886" priority="84" operator="lessThan">
      <formula>0</formula>
    </cfRule>
  </conditionalFormatting>
  <conditionalFormatting sqref="O529">
    <cfRule type="expression" dxfId="4885" priority="82">
      <formula>O529/N529&gt;1</formula>
    </cfRule>
    <cfRule type="expression" dxfId="4884" priority="83">
      <formula>O529/N529&lt;1</formula>
    </cfRule>
  </conditionalFormatting>
  <conditionalFormatting sqref="O582">
    <cfRule type="expression" dxfId="4883" priority="61">
      <formula>O582/N582&gt;1</formula>
    </cfRule>
    <cfRule type="expression" dxfId="4882" priority="62">
      <formula>O582/N582&lt;1</formula>
    </cfRule>
  </conditionalFormatting>
  <conditionalFormatting sqref="O537">
    <cfRule type="cellIs" dxfId="4881" priority="81" operator="lessThan">
      <formula>0</formula>
    </cfRule>
  </conditionalFormatting>
  <conditionalFormatting sqref="O537">
    <cfRule type="expression" dxfId="4880" priority="79">
      <formula>O537/N537&gt;1</formula>
    </cfRule>
    <cfRule type="expression" dxfId="4879" priority="80">
      <formula>O537/N537&lt;1</formula>
    </cfRule>
  </conditionalFormatting>
  <conditionalFormatting sqref="O641:O645 B636:O637">
    <cfRule type="cellIs" dxfId="4878" priority="60" operator="lessThan">
      <formula>0</formula>
    </cfRule>
  </conditionalFormatting>
  <conditionalFormatting sqref="O568">
    <cfRule type="expression" dxfId="4877" priority="76">
      <formula>O568/N568&gt;1</formula>
    </cfRule>
    <cfRule type="expression" dxfId="4876" priority="77">
      <formula>O568/N568&lt;1</formula>
    </cfRule>
  </conditionalFormatting>
  <conditionalFormatting sqref="O597">
    <cfRule type="cellIs" dxfId="4875" priority="59" operator="lessThan">
      <formula>0</formula>
    </cfRule>
  </conditionalFormatting>
  <conditionalFormatting sqref="O608">
    <cfRule type="expression" dxfId="4874" priority="47">
      <formula>O608/N608&gt;1</formula>
    </cfRule>
    <cfRule type="expression" dxfId="4873" priority="48">
      <formula>O608/N608&lt;1</formula>
    </cfRule>
  </conditionalFormatting>
  <conditionalFormatting sqref="O582">
    <cfRule type="cellIs" dxfId="4872" priority="63" operator="lessThan">
      <formula>0</formula>
    </cfRule>
  </conditionalFormatting>
  <conditionalFormatting sqref="O597">
    <cfRule type="expression" dxfId="4871" priority="57">
      <formula>O597/N597&gt;1</formula>
    </cfRule>
    <cfRule type="expression" dxfId="4870" priority="58">
      <formula>O597/N597&lt;1</formula>
    </cfRule>
  </conditionalFormatting>
  <conditionalFormatting sqref="O676:O679">
    <cfRule type="cellIs" dxfId="4869" priority="46" operator="lessThan">
      <formula>0</formula>
    </cfRule>
  </conditionalFormatting>
  <conditionalFormatting sqref="O678">
    <cfRule type="cellIs" dxfId="4868" priority="45" operator="lessThan">
      <formula>0</formula>
    </cfRule>
  </conditionalFormatting>
  <conditionalFormatting sqref="O680:O683">
    <cfRule type="cellIs" dxfId="4867" priority="44" operator="lessThan">
      <formula>0</formula>
    </cfRule>
  </conditionalFormatting>
  <conditionalFormatting sqref="O682">
    <cfRule type="cellIs" dxfId="4866" priority="43" operator="lessThan">
      <formula>0</formula>
    </cfRule>
  </conditionalFormatting>
  <conditionalFormatting sqref="O684:O687">
    <cfRule type="cellIs" dxfId="4865" priority="42" operator="lessThan">
      <formula>0</formula>
    </cfRule>
  </conditionalFormatting>
  <conditionalFormatting sqref="O686">
    <cfRule type="cellIs" dxfId="4864" priority="41" operator="lessThan">
      <formula>0</formula>
    </cfRule>
  </conditionalFormatting>
  <conditionalFormatting sqref="O688:O691">
    <cfRule type="cellIs" dxfId="4863" priority="40" operator="lessThan">
      <formula>0</formula>
    </cfRule>
  </conditionalFormatting>
  <conditionalFormatting sqref="O690">
    <cfRule type="cellIs" dxfId="4862" priority="39" operator="lessThan">
      <formula>0</formula>
    </cfRule>
  </conditionalFormatting>
  <conditionalFormatting sqref="O692:O693 O695">
    <cfRule type="cellIs" dxfId="4861" priority="38" operator="lessThan">
      <formula>0</formula>
    </cfRule>
  </conditionalFormatting>
  <conditionalFormatting sqref="O696:O699">
    <cfRule type="cellIs" dxfId="4860" priority="37" operator="lessThan">
      <formula>0</formula>
    </cfRule>
  </conditionalFormatting>
  <conditionalFormatting sqref="O698">
    <cfRule type="cellIs" dxfId="4859" priority="36" operator="lessThan">
      <formula>0</formula>
    </cfRule>
  </conditionalFormatting>
  <conditionalFormatting sqref="O700:O703">
    <cfRule type="cellIs" dxfId="4858" priority="35" operator="lessThan">
      <formula>0</formula>
    </cfRule>
  </conditionalFormatting>
  <conditionalFormatting sqref="O702">
    <cfRule type="cellIs" dxfId="4857" priority="34" operator="lessThan">
      <formula>0</formula>
    </cfRule>
  </conditionalFormatting>
  <conditionalFormatting sqref="O704:O707">
    <cfRule type="cellIs" dxfId="4856" priority="33" operator="lessThan">
      <formula>0</formula>
    </cfRule>
  </conditionalFormatting>
  <conditionalFormatting sqref="O706">
    <cfRule type="cellIs" dxfId="4855" priority="32" operator="lessThan">
      <formula>0</formula>
    </cfRule>
  </conditionalFormatting>
  <conditionalFormatting sqref="O712:O715">
    <cfRule type="cellIs" dxfId="4854" priority="31" operator="lessThan">
      <formula>0</formula>
    </cfRule>
  </conditionalFormatting>
  <conditionalFormatting sqref="O714">
    <cfRule type="cellIs" dxfId="4853" priority="30" operator="lessThan">
      <formula>0</formula>
    </cfRule>
  </conditionalFormatting>
  <conditionalFormatting sqref="O716:O719">
    <cfRule type="cellIs" dxfId="4852" priority="29" operator="lessThan">
      <formula>0</formula>
    </cfRule>
  </conditionalFormatting>
  <conditionalFormatting sqref="O718">
    <cfRule type="cellIs" dxfId="4851" priority="28" operator="lessThan">
      <formula>0</formula>
    </cfRule>
  </conditionalFormatting>
  <conditionalFormatting sqref="O466">
    <cfRule type="cellIs" dxfId="4850" priority="27" operator="lessThan">
      <formula>0</formula>
    </cfRule>
  </conditionalFormatting>
  <conditionalFormatting sqref="O505">
    <cfRule type="cellIs" dxfId="4849" priority="26" operator="lessThan">
      <formula>0</formula>
    </cfRule>
  </conditionalFormatting>
  <conditionalFormatting sqref="O513">
    <cfRule type="cellIs" dxfId="4848" priority="25" operator="lessThan">
      <formula>0</formula>
    </cfRule>
  </conditionalFormatting>
  <conditionalFormatting sqref="O522">
    <cfRule type="cellIs" dxfId="4847" priority="24" operator="lessThan">
      <formula>0</formula>
    </cfRule>
  </conditionalFormatting>
  <conditionalFormatting sqref="O530">
    <cfRule type="cellIs" dxfId="4846" priority="23" operator="lessThan">
      <formula>0</formula>
    </cfRule>
  </conditionalFormatting>
  <conditionalFormatting sqref="O538">
    <cfRule type="cellIs" dxfId="4845" priority="22" operator="lessThan">
      <formula>0</formula>
    </cfRule>
  </conditionalFormatting>
  <conditionalFormatting sqref="O553">
    <cfRule type="cellIs" dxfId="4844" priority="21" operator="lessThan">
      <formula>0</formula>
    </cfRule>
  </conditionalFormatting>
  <conditionalFormatting sqref="O561">
    <cfRule type="cellIs" dxfId="4843" priority="20" operator="lessThan">
      <formula>0</formula>
    </cfRule>
  </conditionalFormatting>
  <conditionalFormatting sqref="O590">
    <cfRule type="cellIs" dxfId="4842" priority="19" operator="lessThan">
      <formula>0</formula>
    </cfRule>
  </conditionalFormatting>
  <conditionalFormatting sqref="B720:N723">
    <cfRule type="cellIs" dxfId="4841" priority="18" operator="lessThan">
      <formula>0</formula>
    </cfRule>
  </conditionalFormatting>
  <conditionalFormatting sqref="I722:N722 P720:Q723">
    <cfRule type="cellIs" dxfId="4840" priority="17" operator="lessThan">
      <formula>0</formula>
    </cfRule>
  </conditionalFormatting>
  <conditionalFormatting sqref="O720:O723">
    <cfRule type="cellIs" dxfId="4839" priority="16" operator="lessThan">
      <formula>0</formula>
    </cfRule>
  </conditionalFormatting>
  <conditionalFormatting sqref="O722">
    <cfRule type="cellIs" dxfId="4838" priority="15" operator="lessThan">
      <formula>0</formula>
    </cfRule>
  </conditionalFormatting>
  <conditionalFormatting sqref="P655:P658">
    <cfRule type="cellIs" dxfId="4837" priority="14" operator="lessThan">
      <formula>0</formula>
    </cfRule>
  </conditionalFormatting>
  <conditionalFormatting sqref="P638:Q638 Q639:Q640">
    <cfRule type="cellIs" dxfId="4836" priority="13" operator="lessThan">
      <formula>0</formula>
    </cfRule>
  </conditionalFormatting>
  <conditionalFormatting sqref="B638">
    <cfRule type="cellIs" dxfId="4835" priority="12" operator="lessThan">
      <formula>0</formula>
    </cfRule>
  </conditionalFormatting>
  <conditionalFormatting sqref="P639:P640">
    <cfRule type="cellIs" dxfId="4834" priority="11" operator="lessThan">
      <formula>0</formula>
    </cfRule>
  </conditionalFormatting>
  <conditionalFormatting sqref="B639:O640">
    <cfRule type="expression" dxfId="4833" priority="9">
      <formula>B639/A639&gt;1</formula>
    </cfRule>
    <cfRule type="expression" dxfId="4832" priority="10">
      <formula>B639/A639&lt;1</formula>
    </cfRule>
  </conditionalFormatting>
  <conditionalFormatting sqref="B639:O640">
    <cfRule type="cellIs" dxfId="4831" priority="8" operator="lessThan">
      <formula>0</formula>
    </cfRule>
  </conditionalFormatting>
  <conditionalFormatting sqref="B491">
    <cfRule type="cellIs" dxfId="4830" priority="7" operator="lessThan">
      <formula>0</formula>
    </cfRule>
  </conditionalFormatting>
  <conditionalFormatting sqref="B492:N496">
    <cfRule type="cellIs" dxfId="4829" priority="6" operator="lessThan">
      <formula>0</formula>
    </cfRule>
  </conditionalFormatting>
  <conditionalFormatting sqref="B492:N496">
    <cfRule type="expression" dxfId="4828" priority="4">
      <formula>B492/A492&gt;1</formula>
    </cfRule>
    <cfRule type="expression" dxfId="4827" priority="5">
      <formula>B492/A492&lt;1</formula>
    </cfRule>
  </conditionalFormatting>
  <conditionalFormatting sqref="O492:O496">
    <cfRule type="cellIs" dxfId="4826" priority="3" operator="lessThan">
      <formula>0</formula>
    </cfRule>
  </conditionalFormatting>
  <conditionalFormatting sqref="O492:O496">
    <cfRule type="expression" dxfId="4825" priority="1">
      <formula>O492/N492&gt;1</formula>
    </cfRule>
    <cfRule type="expression" dxfId="4824" priority="2">
      <formula>O492/N492&lt;1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D216-1396-47FB-AF7E-F9332746E06A}">
  <sheetPr>
    <tabColor rgb="FFFF0000"/>
    <outlinePr summaryBelow="0" summaryRight="0"/>
  </sheetPr>
  <dimension ref="A1:DN723"/>
  <sheetViews>
    <sheetView topLeftCell="A136" zoomScaleNormal="100" workbookViewId="0">
      <selection activeCell="P662" sqref="P662"/>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2903</v>
      </c>
      <c r="C2" t="s">
        <v>2414</v>
      </c>
      <c r="D2" t="s">
        <v>2415</v>
      </c>
      <c r="E2" t="s">
        <v>2416</v>
      </c>
      <c r="F2" t="s">
        <v>2417</v>
      </c>
      <c r="G2" t="s">
        <v>2418</v>
      </c>
      <c r="H2" t="s">
        <v>2419</v>
      </c>
      <c r="I2" t="s">
        <v>2420</v>
      </c>
      <c r="J2" t="s">
        <v>2421</v>
      </c>
      <c r="K2" t="s">
        <v>2422</v>
      </c>
      <c r="L2" t="s">
        <v>2423</v>
      </c>
      <c r="M2" t="s">
        <v>2424</v>
      </c>
      <c r="N2" t="s">
        <v>2425</v>
      </c>
      <c r="O2" t="s">
        <v>2426</v>
      </c>
      <c r="P2" t="s">
        <v>2427</v>
      </c>
      <c r="Q2" t="s">
        <v>2428</v>
      </c>
      <c r="R2" t="s">
        <v>2429</v>
      </c>
      <c r="S2" t="s">
        <v>2430</v>
      </c>
      <c r="T2" t="s">
        <v>2431</v>
      </c>
      <c r="U2" t="s">
        <v>2432</v>
      </c>
      <c r="V2" t="s">
        <v>2433</v>
      </c>
      <c r="W2" t="s">
        <v>2434</v>
      </c>
      <c r="X2" t="s">
        <v>2435</v>
      </c>
      <c r="Y2" t="s">
        <v>2436</v>
      </c>
      <c r="Z2" t="s">
        <v>2437</v>
      </c>
      <c r="AA2" t="s">
        <v>2438</v>
      </c>
      <c r="AB2" t="s">
        <v>2439</v>
      </c>
      <c r="AC2" t="s">
        <v>2440</v>
      </c>
      <c r="AD2" t="s">
        <v>2441</v>
      </c>
      <c r="AE2" t="s">
        <v>2442</v>
      </c>
      <c r="AF2" t="s">
        <v>2443</v>
      </c>
      <c r="AG2" t="s">
        <v>2444</v>
      </c>
      <c r="AH2" t="s">
        <v>2445</v>
      </c>
      <c r="AI2" t="s">
        <v>2446</v>
      </c>
      <c r="AJ2" t="s">
        <v>2447</v>
      </c>
      <c r="AK2" t="s">
        <v>2448</v>
      </c>
      <c r="AL2" t="s">
        <v>2449</v>
      </c>
      <c r="AM2" t="s">
        <v>2450</v>
      </c>
      <c r="AN2" t="s">
        <v>2451</v>
      </c>
      <c r="AO2" t="s">
        <v>2452</v>
      </c>
      <c r="AP2" t="s">
        <v>2453</v>
      </c>
      <c r="AQ2" t="s">
        <v>2454</v>
      </c>
      <c r="AR2" t="s">
        <v>2455</v>
      </c>
      <c r="AS2" t="s">
        <v>2456</v>
      </c>
      <c r="AT2" t="s">
        <v>2457</v>
      </c>
      <c r="AU2" t="s">
        <v>2458</v>
      </c>
      <c r="AV2" t="s">
        <v>2459</v>
      </c>
      <c r="AW2" t="s">
        <v>2460</v>
      </c>
      <c r="AX2" t="s">
        <v>2461</v>
      </c>
      <c r="AY2" t="s">
        <v>2462</v>
      </c>
      <c r="AZ2" t="s">
        <v>2463</v>
      </c>
      <c r="BA2" t="s">
        <v>2464</v>
      </c>
      <c r="BB2" t="s">
        <v>2465</v>
      </c>
      <c r="BC2" t="s">
        <v>2466</v>
      </c>
      <c r="BD2"/>
      <c r="BE2"/>
      <c r="BF2"/>
      <c r="BG2"/>
      <c r="BH2"/>
      <c r="BI2"/>
      <c r="BJ2"/>
      <c r="BK2"/>
      <c r="BL2"/>
      <c r="BM2"/>
      <c r="BN2"/>
      <c r="BO2"/>
      <c r="BP2"/>
      <c r="BQ2"/>
      <c r="BR2"/>
      <c r="BS2"/>
      <c r="BT2"/>
    </row>
    <row r="3" spans="1:72" x14ac:dyDescent="0.3">
      <c r="A3" t="s">
        <v>2467</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2468</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789</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2469</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2497</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2470</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2711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2497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791</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2471</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2712</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2713</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2714</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2715</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2716</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2717</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2718</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2473</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2474</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792</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2475</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2476</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2469</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2477</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2485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2487</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793</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2488</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794</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2719</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2489</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2490</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2491</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2492</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2493</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795</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796</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2494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2495</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798</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2469</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2497</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2720</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799</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2469</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800</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2498</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2500</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2504</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2505</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2506</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801</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2507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2721</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2469</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2722</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802</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2498</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2508</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2509</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2723</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2512</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2513</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2514</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803</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804</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2515</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2516</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2517</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2518</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2519</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2520</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2521</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2523</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2524</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2525</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805</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2526</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2527</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2529</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2530</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2531</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2532</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806</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2533</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2534</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2535</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2654</v>
      </c>
      <c r="B95" t="s">
        <v>2904</v>
      </c>
      <c r="C95" t="s">
        <v>2655</v>
      </c>
      <c r="D95" t="s">
        <v>2656</v>
      </c>
      <c r="E95" t="s">
        <v>2657</v>
      </c>
      <c r="F95" t="s">
        <v>2658</v>
      </c>
      <c r="G95" t="s">
        <v>2659</v>
      </c>
      <c r="H95" t="s">
        <v>2660</v>
      </c>
      <c r="I95" t="s">
        <v>2661</v>
      </c>
      <c r="J95" t="s">
        <v>2662</v>
      </c>
      <c r="K95" t="s">
        <v>2663</v>
      </c>
      <c r="L95" t="s">
        <v>2664</v>
      </c>
      <c r="M95" t="s">
        <v>2665</v>
      </c>
      <c r="N95" t="s">
        <v>2666</v>
      </c>
      <c r="O95" t="s">
        <v>2667</v>
      </c>
      <c r="P95" t="s">
        <v>2668</v>
      </c>
      <c r="Q95" t="s">
        <v>2669</v>
      </c>
      <c r="R95" t="s">
        <v>2670</v>
      </c>
      <c r="S95" t="s">
        <v>2671</v>
      </c>
      <c r="T95" t="s">
        <v>2672</v>
      </c>
      <c r="U95" t="s">
        <v>2673</v>
      </c>
      <c r="V95" t="s">
        <v>2674</v>
      </c>
      <c r="W95" t="s">
        <v>2675</v>
      </c>
      <c r="X95" t="s">
        <v>2676</v>
      </c>
      <c r="Y95" t="s">
        <v>2677</v>
      </c>
      <c r="Z95" t="s">
        <v>2678</v>
      </c>
      <c r="AA95" t="s">
        <v>2679</v>
      </c>
      <c r="AB95" t="s">
        <v>2680</v>
      </c>
      <c r="AC95" t="s">
        <v>2681</v>
      </c>
      <c r="AD95" t="s">
        <v>2682</v>
      </c>
      <c r="AE95" t="s">
        <v>2683</v>
      </c>
      <c r="AF95" t="s">
        <v>2684</v>
      </c>
      <c r="AG95" t="s">
        <v>2685</v>
      </c>
      <c r="AH95" t="s">
        <v>2686</v>
      </c>
      <c r="AI95" t="s">
        <v>2687</v>
      </c>
      <c r="AJ95" t="s">
        <v>2688</v>
      </c>
      <c r="AK95" t="s">
        <v>2689</v>
      </c>
      <c r="AL95" t="s">
        <v>2690</v>
      </c>
      <c r="AM95" t="s">
        <v>2691</v>
      </c>
      <c r="AN95" t="s">
        <v>2692</v>
      </c>
      <c r="AO95" t="s">
        <v>2693</v>
      </c>
      <c r="AP95" t="s">
        <v>2694</v>
      </c>
      <c r="AQ95" t="s">
        <v>2695</v>
      </c>
      <c r="AR95" t="s">
        <v>2696</v>
      </c>
      <c r="AS95" t="s">
        <v>2697</v>
      </c>
      <c r="AT95" t="s">
        <v>2698</v>
      </c>
      <c r="AU95" t="s">
        <v>2699</v>
      </c>
      <c r="AV95" t="s">
        <v>2700</v>
      </c>
      <c r="AW95" t="s">
        <v>2701</v>
      </c>
      <c r="AX95" t="s">
        <v>2702</v>
      </c>
      <c r="AY95" t="s">
        <v>2703</v>
      </c>
      <c r="AZ95" t="s">
        <v>2704</v>
      </c>
      <c r="BA95" t="s">
        <v>2705</v>
      </c>
      <c r="BB95" t="s">
        <v>2706</v>
      </c>
      <c r="BC95" t="s">
        <v>2707</v>
      </c>
      <c r="BD95"/>
      <c r="BE95"/>
      <c r="BF95"/>
      <c r="BG95"/>
      <c r="BH95"/>
      <c r="BI95"/>
      <c r="BJ95"/>
      <c r="BK95"/>
      <c r="BL95"/>
      <c r="BM95"/>
      <c r="BN95"/>
      <c r="BO95"/>
      <c r="BP95"/>
      <c r="BQ95"/>
      <c r="BR95"/>
      <c r="BS95"/>
      <c r="BT95"/>
    </row>
    <row r="96" spans="1:72" x14ac:dyDescent="0.3">
      <c r="A96" t="s">
        <v>2708</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2709</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2710</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2903</v>
      </c>
      <c r="C128" t="s">
        <v>2414</v>
      </c>
      <c r="D128" t="s">
        <v>2536</v>
      </c>
      <c r="E128" t="s">
        <v>2416</v>
      </c>
      <c r="F128" t="s">
        <v>2417</v>
      </c>
      <c r="G128" t="s">
        <v>2418</v>
      </c>
      <c r="H128" t="s">
        <v>2537</v>
      </c>
      <c r="I128" t="s">
        <v>2420</v>
      </c>
      <c r="J128" t="s">
        <v>2421</v>
      </c>
      <c r="K128" t="s">
        <v>2422</v>
      </c>
      <c r="L128" t="s">
        <v>2538</v>
      </c>
      <c r="M128" t="s">
        <v>2424</v>
      </c>
      <c r="N128" t="s">
        <v>2425</v>
      </c>
      <c r="O128" t="s">
        <v>2426</v>
      </c>
      <c r="P128" t="s">
        <v>2539</v>
      </c>
      <c r="Q128" t="s">
        <v>2428</v>
      </c>
      <c r="R128" t="s">
        <v>2429</v>
      </c>
      <c r="S128" t="s">
        <v>2430</v>
      </c>
      <c r="T128" t="s">
        <v>2540</v>
      </c>
      <c r="U128" t="s">
        <v>2432</v>
      </c>
      <c r="V128" t="s">
        <v>2433</v>
      </c>
      <c r="W128" t="s">
        <v>2434</v>
      </c>
      <c r="X128" t="s">
        <v>2541</v>
      </c>
      <c r="Y128" t="s">
        <v>2436</v>
      </c>
      <c r="Z128" t="s">
        <v>2437</v>
      </c>
      <c r="AA128" t="s">
        <v>2438</v>
      </c>
      <c r="AB128" t="s">
        <v>2542</v>
      </c>
      <c r="AC128" t="s">
        <v>2440</v>
      </c>
      <c r="AD128" t="s">
        <v>2441</v>
      </c>
      <c r="AE128" t="s">
        <v>2442</v>
      </c>
      <c r="AF128" t="s">
        <v>2543</v>
      </c>
      <c r="AG128" t="s">
        <v>2444</v>
      </c>
      <c r="AH128" t="s">
        <v>2445</v>
      </c>
      <c r="AI128" t="s">
        <v>2446</v>
      </c>
      <c r="AJ128" t="s">
        <v>2544</v>
      </c>
      <c r="AK128" t="s">
        <v>2448</v>
      </c>
      <c r="AL128" t="s">
        <v>2449</v>
      </c>
      <c r="AM128" t="s">
        <v>2450</v>
      </c>
      <c r="AN128" t="s">
        <v>2545</v>
      </c>
      <c r="AO128" t="s">
        <v>2452</v>
      </c>
      <c r="AP128" t="s">
        <v>2453</v>
      </c>
      <c r="AQ128" t="s">
        <v>2454</v>
      </c>
      <c r="AR128" t="s">
        <v>2546</v>
      </c>
      <c r="AS128" t="s">
        <v>2456</v>
      </c>
      <c r="AT128" t="s">
        <v>2457</v>
      </c>
      <c r="AU128" t="s">
        <v>2458</v>
      </c>
      <c r="AV128" t="s">
        <v>2547</v>
      </c>
      <c r="AW128" t="s">
        <v>2460</v>
      </c>
      <c r="AX128" t="s">
        <v>2461</v>
      </c>
      <c r="AY128" t="s">
        <v>2462</v>
      </c>
      <c r="AZ128" t="s">
        <v>2548</v>
      </c>
      <c r="BA128" t="s">
        <v>2464</v>
      </c>
      <c r="BB128" t="s">
        <v>2465</v>
      </c>
      <c r="BC128" t="s">
        <v>2466</v>
      </c>
      <c r="BD128"/>
      <c r="BE128"/>
      <c r="BF128"/>
      <c r="BG128"/>
      <c r="BH128"/>
      <c r="BI128"/>
      <c r="BJ128"/>
      <c r="BK128"/>
      <c r="BL128"/>
      <c r="BM128"/>
      <c r="BN128"/>
      <c r="BO128"/>
      <c r="BP128"/>
      <c r="BQ128"/>
      <c r="BR128"/>
      <c r="BS128"/>
      <c r="BT128"/>
    </row>
    <row r="129" spans="1:72" x14ac:dyDescent="0.3">
      <c r="A129" t="s">
        <v>2549</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2550</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2724</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2725</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787</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872</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2553</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2726</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874</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875</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876</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2727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2554</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2555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2728</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2557</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880</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881</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2558</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2559</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2560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2561</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2564</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2566</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2567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2569</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2570</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2571</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2944</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2945</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2946</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2947</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2577</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2578</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2654</v>
      </c>
      <c r="B173" t="s">
        <v>2904</v>
      </c>
      <c r="C173" t="s">
        <v>2655</v>
      </c>
      <c r="D173" t="s">
        <v>2656</v>
      </c>
      <c r="E173" t="s">
        <v>2657</v>
      </c>
      <c r="F173" t="s">
        <v>2658</v>
      </c>
      <c r="G173" t="s">
        <v>2659</v>
      </c>
      <c r="H173" t="s">
        <v>2660</v>
      </c>
      <c r="I173" t="s">
        <v>2661</v>
      </c>
      <c r="J173" t="s">
        <v>2662</v>
      </c>
      <c r="K173" t="s">
        <v>2663</v>
      </c>
      <c r="L173" t="s">
        <v>2664</v>
      </c>
      <c r="M173" t="s">
        <v>2665</v>
      </c>
      <c r="N173" t="s">
        <v>2666</v>
      </c>
      <c r="O173" t="s">
        <v>2667</v>
      </c>
      <c r="P173" t="s">
        <v>2668</v>
      </c>
      <c r="Q173" t="s">
        <v>2669</v>
      </c>
      <c r="R173" t="s">
        <v>2670</v>
      </c>
      <c r="S173" t="s">
        <v>2671</v>
      </c>
      <c r="T173" t="s">
        <v>2672</v>
      </c>
      <c r="U173" t="s">
        <v>2673</v>
      </c>
      <c r="V173" t="s">
        <v>2674</v>
      </c>
      <c r="W173" t="s">
        <v>2675</v>
      </c>
      <c r="X173" t="s">
        <v>2676</v>
      </c>
      <c r="Y173" t="s">
        <v>2677</v>
      </c>
      <c r="Z173" t="s">
        <v>2678</v>
      </c>
      <c r="AA173" t="s">
        <v>2679</v>
      </c>
      <c r="AB173" t="s">
        <v>2680</v>
      </c>
      <c r="AC173" t="s">
        <v>2681</v>
      </c>
      <c r="AD173" t="s">
        <v>2682</v>
      </c>
      <c r="AE173" t="s">
        <v>2683</v>
      </c>
      <c r="AF173" t="s">
        <v>2684</v>
      </c>
      <c r="AG173" t="s">
        <v>2685</v>
      </c>
      <c r="AH173" t="s">
        <v>2686</v>
      </c>
      <c r="AI173" t="s">
        <v>2687</v>
      </c>
      <c r="AJ173" t="s">
        <v>2688</v>
      </c>
      <c r="AK173" t="s">
        <v>2689</v>
      </c>
      <c r="AL173" t="s">
        <v>2690</v>
      </c>
      <c r="AM173" t="s">
        <v>2691</v>
      </c>
      <c r="AN173" t="s">
        <v>2692</v>
      </c>
      <c r="AO173" t="s">
        <v>2693</v>
      </c>
      <c r="AP173" t="s">
        <v>2694</v>
      </c>
      <c r="AQ173" t="s">
        <v>2695</v>
      </c>
      <c r="AR173" t="s">
        <v>2696</v>
      </c>
      <c r="AS173" t="s">
        <v>2697</v>
      </c>
      <c r="AT173" t="s">
        <v>2698</v>
      </c>
      <c r="AU173" t="s">
        <v>2699</v>
      </c>
      <c r="AV173" t="s">
        <v>2700</v>
      </c>
      <c r="AW173" t="s">
        <v>2701</v>
      </c>
      <c r="AX173" t="s">
        <v>2702</v>
      </c>
      <c r="AY173" t="s">
        <v>2703</v>
      </c>
      <c r="AZ173" t="s">
        <v>2704</v>
      </c>
      <c r="BA173" t="s">
        <v>2705</v>
      </c>
      <c r="BB173" t="s">
        <v>2706</v>
      </c>
      <c r="BC173" t="s">
        <v>2707</v>
      </c>
      <c r="BD173"/>
      <c r="BE173"/>
      <c r="BF173"/>
      <c r="BG173"/>
      <c r="BH173"/>
      <c r="BI173"/>
      <c r="BJ173"/>
      <c r="BK173"/>
      <c r="BL173"/>
      <c r="BM173"/>
      <c r="BN173"/>
      <c r="BO173"/>
      <c r="BP173"/>
      <c r="BQ173"/>
      <c r="BR173"/>
      <c r="BS173"/>
      <c r="BT173"/>
    </row>
    <row r="174" spans="1:72" x14ac:dyDescent="0.3">
      <c r="A174" t="s">
        <v>2708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2709</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2710</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2903</v>
      </c>
      <c r="C219" t="s">
        <v>2414</v>
      </c>
      <c r="D219" t="s">
        <v>2415</v>
      </c>
      <c r="E219" t="s">
        <v>2416</v>
      </c>
      <c r="F219" t="s">
        <v>2417</v>
      </c>
      <c r="G219" t="s">
        <v>2418</v>
      </c>
      <c r="H219" t="s">
        <v>2419</v>
      </c>
      <c r="I219" t="s">
        <v>2420</v>
      </c>
      <c r="J219" t="s">
        <v>2421</v>
      </c>
      <c r="K219" t="s">
        <v>2422</v>
      </c>
      <c r="L219" t="s">
        <v>2423</v>
      </c>
      <c r="M219" t="s">
        <v>2424</v>
      </c>
      <c r="N219" t="s">
        <v>2425</v>
      </c>
      <c r="O219" t="s">
        <v>2426</v>
      </c>
      <c r="P219" t="s">
        <v>2427</v>
      </c>
      <c r="Q219" t="s">
        <v>2428</v>
      </c>
      <c r="R219" t="s">
        <v>2429</v>
      </c>
      <c r="S219" t="s">
        <v>2430</v>
      </c>
      <c r="T219" t="s">
        <v>2431</v>
      </c>
      <c r="U219" t="s">
        <v>2432</v>
      </c>
      <c r="V219" t="s">
        <v>2433</v>
      </c>
      <c r="W219" t="s">
        <v>2434</v>
      </c>
      <c r="X219" t="s">
        <v>2435</v>
      </c>
      <c r="Y219" t="s">
        <v>2436</v>
      </c>
      <c r="Z219" t="s">
        <v>2437</v>
      </c>
      <c r="AA219" t="s">
        <v>2438</v>
      </c>
      <c r="AB219" t="s">
        <v>2439</v>
      </c>
      <c r="AC219" t="s">
        <v>2440</v>
      </c>
      <c r="AD219" t="s">
        <v>2441</v>
      </c>
      <c r="AE219" t="s">
        <v>2442</v>
      </c>
      <c r="AF219" t="s">
        <v>2443</v>
      </c>
      <c r="AG219" t="s">
        <v>2444</v>
      </c>
      <c r="AH219" t="s">
        <v>2445</v>
      </c>
      <c r="AI219" t="s">
        <v>2446</v>
      </c>
      <c r="AJ219" t="s">
        <v>2447</v>
      </c>
      <c r="AK219" t="s">
        <v>2448</v>
      </c>
      <c r="AL219" t="s">
        <v>2449</v>
      </c>
      <c r="AM219" t="s">
        <v>2450</v>
      </c>
      <c r="AN219" t="s">
        <v>2451</v>
      </c>
      <c r="AO219" t="s">
        <v>2452</v>
      </c>
      <c r="AP219" t="s">
        <v>2453</v>
      </c>
      <c r="AQ219" t="s">
        <v>2454</v>
      </c>
      <c r="AR219" t="s">
        <v>2455</v>
      </c>
      <c r="AS219" t="s">
        <v>2456</v>
      </c>
      <c r="AT219" t="s">
        <v>2457</v>
      </c>
      <c r="AU219" t="s">
        <v>2458</v>
      </c>
      <c r="AV219" t="s">
        <v>2459</v>
      </c>
      <c r="AW219" t="s">
        <v>2460</v>
      </c>
      <c r="AX219" t="s">
        <v>2461</v>
      </c>
      <c r="AY219" t="s">
        <v>2462</v>
      </c>
      <c r="AZ219" t="s">
        <v>2463</v>
      </c>
      <c r="BA219" t="s">
        <v>2464</v>
      </c>
      <c r="BB219" t="s">
        <v>2465</v>
      </c>
      <c r="BC219" t="s">
        <v>2466</v>
      </c>
    </row>
    <row r="220" spans="1:118" x14ac:dyDescent="0.3">
      <c r="A220" t="s">
        <v>2579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2580</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2729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883</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2581</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2582</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884</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2583</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2585</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2588</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2589</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2590</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2591</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2592</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2730</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2593</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2595</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2596</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871</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880</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881</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2597</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2598</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2599</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2600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2601</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2602</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2603</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2604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2605</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2731</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2606</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2607</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2608</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2623</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2647</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2609</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885</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2610</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2611</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2612</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2616</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2617</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2618</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2619</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2620</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886</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2618</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2619</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2621</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2624</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887</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2625</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2626</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2627</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2628</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2629</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2632</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2633</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2635</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2636</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2637</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2948</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2639</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2640</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2732</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2642</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2646</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2648</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888</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889</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2650</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2652</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2653</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2654</v>
      </c>
      <c r="B294" t="s">
        <v>2904</v>
      </c>
      <c r="C294" t="s">
        <v>2655</v>
      </c>
      <c r="D294" t="s">
        <v>2656</v>
      </c>
      <c r="E294" t="s">
        <v>2657</v>
      </c>
      <c r="F294" t="s">
        <v>2658</v>
      </c>
      <c r="G294" t="s">
        <v>2659</v>
      </c>
      <c r="H294" t="s">
        <v>2660</v>
      </c>
      <c r="I294" t="s">
        <v>2661</v>
      </c>
      <c r="J294" t="s">
        <v>2662</v>
      </c>
      <c r="K294" t="s">
        <v>2663</v>
      </c>
      <c r="L294" t="s">
        <v>2664</v>
      </c>
      <c r="M294" t="s">
        <v>2665</v>
      </c>
      <c r="N294" t="s">
        <v>2666</v>
      </c>
      <c r="O294" t="s">
        <v>2667</v>
      </c>
      <c r="P294" t="s">
        <v>2668</v>
      </c>
      <c r="Q294" t="s">
        <v>2669</v>
      </c>
      <c r="R294" t="s">
        <v>2670</v>
      </c>
      <c r="S294" t="s">
        <v>2671</v>
      </c>
      <c r="T294" t="s">
        <v>2672</v>
      </c>
      <c r="U294" t="s">
        <v>2673</v>
      </c>
      <c r="V294" t="s">
        <v>2674</v>
      </c>
      <c r="W294" t="s">
        <v>2675</v>
      </c>
      <c r="X294" t="s">
        <v>2676</v>
      </c>
      <c r="Y294" t="s">
        <v>2677</v>
      </c>
      <c r="Z294" t="s">
        <v>2678</v>
      </c>
      <c r="AA294" t="s">
        <v>2679</v>
      </c>
      <c r="AB294" t="s">
        <v>2680</v>
      </c>
      <c r="AC294" t="s">
        <v>2681</v>
      </c>
      <c r="AD294" t="s">
        <v>2682</v>
      </c>
      <c r="AE294" t="s">
        <v>2683</v>
      </c>
      <c r="AF294" t="s">
        <v>2684</v>
      </c>
      <c r="AG294" t="s">
        <v>2685</v>
      </c>
      <c r="AH294" t="s">
        <v>2686</v>
      </c>
      <c r="AI294" t="s">
        <v>2687</v>
      </c>
      <c r="AJ294" t="s">
        <v>2688</v>
      </c>
      <c r="AK294" t="s">
        <v>2689</v>
      </c>
      <c r="AL294" t="s">
        <v>2690</v>
      </c>
      <c r="AM294" t="s">
        <v>2691</v>
      </c>
      <c r="AN294" t="s">
        <v>2692</v>
      </c>
      <c r="AO294" t="s">
        <v>2693</v>
      </c>
      <c r="AP294" t="s">
        <v>2694</v>
      </c>
      <c r="AQ294" t="s">
        <v>2695</v>
      </c>
      <c r="AR294" t="s">
        <v>2696</v>
      </c>
      <c r="AS294" t="s">
        <v>2697</v>
      </c>
      <c r="AT294" t="s">
        <v>2698</v>
      </c>
      <c r="AU294" t="s">
        <v>2699</v>
      </c>
      <c r="AV294" t="s">
        <v>2700</v>
      </c>
      <c r="AW294" t="s">
        <v>2701</v>
      </c>
      <c r="AX294" t="s">
        <v>2702</v>
      </c>
      <c r="AY294" t="s">
        <v>2703</v>
      </c>
      <c r="AZ294" t="s">
        <v>2704</v>
      </c>
      <c r="BA294" t="s">
        <v>2705</v>
      </c>
      <c r="BB294" t="s">
        <v>2706</v>
      </c>
      <c r="BC294" t="s">
        <v>2707</v>
      </c>
    </row>
    <row r="295" spans="1:55" x14ac:dyDescent="0.3">
      <c r="A295" t="s">
        <v>2708</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2709</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2710</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2242</v>
      </c>
      <c r="Q347" s="136" t="s">
        <v>2243</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4" t="s">
        <v>11</v>
      </c>
      <c r="C349" s="184"/>
      <c r="D349" s="184"/>
      <c r="E349" s="184"/>
      <c r="F349" s="184"/>
      <c r="G349" s="184"/>
      <c r="H349" s="184"/>
      <c r="I349" s="184"/>
      <c r="J349" s="184"/>
      <c r="K349" s="184"/>
      <c r="L349" s="184"/>
      <c r="M349" s="184"/>
      <c r="N349" s="184"/>
      <c r="O349" s="115"/>
      <c r="P349" s="6"/>
      <c r="Q349" s="3"/>
    </row>
    <row r="350" spans="1:53" x14ac:dyDescent="0.3">
      <c r="B350" s="205" t="s">
        <v>788</v>
      </c>
      <c r="C350" s="205"/>
      <c r="D350" s="205"/>
      <c r="E350" s="205"/>
      <c r="F350" s="205"/>
      <c r="G350" s="205"/>
      <c r="H350" s="205"/>
      <c r="I350" s="205"/>
      <c r="J350" s="205"/>
      <c r="K350" s="205"/>
      <c r="L350" s="205"/>
      <c r="M350" s="205"/>
      <c r="N350" s="205"/>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2409</v>
      </c>
    </row>
    <row r="356" spans="2:17" x14ac:dyDescent="0.3">
      <c r="B356" s="205" t="s">
        <v>789</v>
      </c>
      <c r="C356" s="205"/>
      <c r="D356" s="205"/>
      <c r="E356" s="205"/>
      <c r="F356" s="205"/>
      <c r="G356" s="205"/>
      <c r="H356" s="205"/>
      <c r="I356" s="205"/>
      <c r="J356" s="205"/>
      <c r="K356" s="205"/>
      <c r="L356" s="205"/>
      <c r="M356" s="205"/>
      <c r="N356" s="205"/>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2409</v>
      </c>
    </row>
    <row r="362" spans="2:17" x14ac:dyDescent="0.3">
      <c r="B362" s="205" t="s">
        <v>790</v>
      </c>
      <c r="C362" s="205"/>
      <c r="D362" s="205"/>
      <c r="E362" s="205"/>
      <c r="F362" s="205"/>
      <c r="G362" s="205"/>
      <c r="H362" s="205"/>
      <c r="I362" s="205"/>
      <c r="J362" s="205"/>
      <c r="K362" s="205"/>
      <c r="L362" s="205"/>
      <c r="M362" s="205"/>
      <c r="N362" s="205"/>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f t="shared" si="13"/>
        <v>1591249</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2.2689673922552084E-2</v>
      </c>
      <c r="P367" s="6"/>
      <c r="Q367" s="11" t="s">
        <v>2409</v>
      </c>
    </row>
    <row r="368" spans="2:17" x14ac:dyDescent="0.3">
      <c r="B368" s="205" t="s">
        <v>791</v>
      </c>
      <c r="C368" s="205"/>
      <c r="D368" s="205"/>
      <c r="E368" s="205"/>
      <c r="F368" s="205"/>
      <c r="G368" s="205"/>
      <c r="H368" s="205"/>
      <c r="I368" s="205"/>
      <c r="J368" s="205"/>
      <c r="K368" s="205"/>
      <c r="L368" s="205"/>
      <c r="M368" s="205"/>
      <c r="N368" s="205"/>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f t="shared" si="15"/>
        <v>13883785</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0.1979693652349945</v>
      </c>
      <c r="P373" s="6"/>
      <c r="Q373" s="11" t="s">
        <v>2409</v>
      </c>
    </row>
    <row r="374" spans="1:17" x14ac:dyDescent="0.3">
      <c r="A374" s="84"/>
      <c r="B374" s="206" t="s">
        <v>792</v>
      </c>
      <c r="C374" s="206"/>
      <c r="D374" s="206"/>
      <c r="E374" s="206"/>
      <c r="F374" s="206"/>
      <c r="G374" s="206"/>
      <c r="H374" s="206"/>
      <c r="I374" s="206"/>
      <c r="J374" s="206"/>
      <c r="K374" s="206"/>
      <c r="L374" s="206"/>
      <c r="M374" s="206"/>
      <c r="N374" s="206"/>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f t="shared" si="17"/>
        <v>24200254</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0.34507224959948868</v>
      </c>
      <c r="P379" s="6"/>
      <c r="Q379" s="11" t="s">
        <v>2409</v>
      </c>
    </row>
    <row r="380" spans="1:17" x14ac:dyDescent="0.3">
      <c r="B380" s="205" t="s">
        <v>793</v>
      </c>
      <c r="C380" s="205"/>
      <c r="D380" s="205"/>
      <c r="E380" s="205"/>
      <c r="F380" s="205"/>
      <c r="G380" s="205"/>
      <c r="H380" s="205"/>
      <c r="I380" s="205"/>
      <c r="J380" s="205"/>
      <c r="K380" s="205"/>
      <c r="L380" s="205"/>
      <c r="M380" s="205"/>
      <c r="N380" s="205"/>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f t="shared" si="19"/>
        <v>30205080</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0.43069526893943028</v>
      </c>
      <c r="P385" s="6"/>
      <c r="Q385" s="11" t="s">
        <v>2409</v>
      </c>
    </row>
    <row r="386" spans="1:17" x14ac:dyDescent="0.3">
      <c r="B386" s="205" t="s">
        <v>794</v>
      </c>
      <c r="C386" s="205"/>
      <c r="D386" s="205"/>
      <c r="E386" s="205"/>
      <c r="F386" s="205"/>
      <c r="G386" s="205"/>
      <c r="H386" s="205"/>
      <c r="I386" s="205"/>
      <c r="J386" s="205"/>
      <c r="K386" s="205"/>
      <c r="L386" s="205"/>
      <c r="M386" s="205"/>
      <c r="N386" s="205"/>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f t="shared" si="21"/>
        <v>2115253</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3.016146488305731E-2</v>
      </c>
      <c r="P391" s="6"/>
      <c r="Q391" s="11" t="s">
        <v>2409</v>
      </c>
    </row>
    <row r="392" spans="1:17" x14ac:dyDescent="0.3">
      <c r="A392" s="84"/>
      <c r="B392" s="206" t="s">
        <v>795</v>
      </c>
      <c r="C392" s="206"/>
      <c r="D392" s="206"/>
      <c r="E392" s="206"/>
      <c r="F392" s="206"/>
      <c r="G392" s="206"/>
      <c r="H392" s="206"/>
      <c r="I392" s="206"/>
      <c r="J392" s="206"/>
      <c r="K392" s="206"/>
      <c r="L392" s="206"/>
      <c r="M392" s="206"/>
      <c r="N392" s="206"/>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f t="shared" si="23"/>
        <v>45930723</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0.65492775040051132</v>
      </c>
      <c r="P397" s="6"/>
      <c r="Q397" s="11" t="s">
        <v>2409</v>
      </c>
    </row>
    <row r="398" spans="1:17" x14ac:dyDescent="0.3">
      <c r="B398" s="184" t="s">
        <v>796</v>
      </c>
      <c r="C398" s="184"/>
      <c r="D398" s="184"/>
      <c r="E398" s="184"/>
      <c r="F398" s="184"/>
      <c r="G398" s="184"/>
      <c r="H398" s="184"/>
      <c r="I398" s="184"/>
      <c r="J398" s="184"/>
      <c r="K398" s="184"/>
      <c r="L398" s="184"/>
      <c r="M398" s="184"/>
      <c r="N398" s="184"/>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f t="shared" si="25"/>
        <v>70130977</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01" t="s">
        <v>1</v>
      </c>
      <c r="C403" s="201"/>
      <c r="D403" s="201"/>
      <c r="E403" s="201"/>
      <c r="F403" s="201"/>
      <c r="G403" s="201"/>
      <c r="H403" s="201"/>
      <c r="I403" s="201"/>
      <c r="J403" s="201"/>
      <c r="K403" s="201"/>
      <c r="L403" s="201"/>
      <c r="M403" s="201"/>
      <c r="N403" s="201"/>
      <c r="O403" s="117"/>
    </row>
    <row r="404" spans="1:17" x14ac:dyDescent="0.3">
      <c r="B404" s="202" t="s">
        <v>798</v>
      </c>
      <c r="C404" s="202"/>
      <c r="D404" s="202"/>
      <c r="E404" s="202"/>
      <c r="F404" s="202"/>
      <c r="G404" s="202"/>
      <c r="H404" s="202"/>
      <c r="I404" s="202"/>
      <c r="J404" s="202"/>
      <c r="K404" s="202"/>
      <c r="L404" s="202"/>
      <c r="M404" s="202"/>
      <c r="N404" s="202"/>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f t="shared" si="26"/>
        <v>26546483</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0.3785272091674981</v>
      </c>
      <c r="P409" s="6"/>
      <c r="Q409" s="11" t="s">
        <v>2409</v>
      </c>
    </row>
    <row r="410" spans="1:17" x14ac:dyDescent="0.3">
      <c r="A410" s="84"/>
      <c r="B410" s="202" t="s">
        <v>801</v>
      </c>
      <c r="C410" s="202"/>
      <c r="D410" s="202"/>
      <c r="E410" s="202"/>
      <c r="F410" s="202"/>
      <c r="G410" s="202"/>
      <c r="H410" s="202"/>
      <c r="I410" s="202"/>
      <c r="J410" s="202"/>
      <c r="K410" s="202"/>
      <c r="L410" s="202"/>
      <c r="M410" s="202"/>
      <c r="N410" s="202"/>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f t="shared" si="28"/>
        <v>32939231</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0.46968162157501386</v>
      </c>
      <c r="P415" s="6"/>
      <c r="Q415" s="11" t="s">
        <v>2409</v>
      </c>
    </row>
    <row r="416" spans="1:17" x14ac:dyDescent="0.3">
      <c r="B416" s="207" t="s">
        <v>2</v>
      </c>
      <c r="C416" s="207"/>
      <c r="D416" s="207"/>
      <c r="E416" s="207"/>
      <c r="F416" s="207"/>
      <c r="G416" s="207"/>
      <c r="H416" s="207"/>
      <c r="I416" s="207"/>
      <c r="J416" s="207"/>
      <c r="K416" s="207"/>
      <c r="L416" s="207"/>
      <c r="M416" s="207"/>
      <c r="N416" s="207"/>
      <c r="O416" s="119"/>
      <c r="P416" s="6"/>
      <c r="Q416" s="3"/>
    </row>
    <row r="417" spans="2:17" x14ac:dyDescent="0.3">
      <c r="B417" s="8">
        <f t="shared" ref="B417:O420" si="30">IFERROR(VLOOKUP($B$416,$4:$126,MATCH($Q417&amp;"/"&amp;B$348,$2:$2,0),FALSE),"")</f>
        <v>27979981</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f t="shared" si="30"/>
        <v>2634327</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3.7562958804922969E-2</v>
      </c>
      <c r="P421" s="6"/>
      <c r="Q421" s="11" t="s">
        <v>2409</v>
      </c>
    </row>
    <row r="422" spans="2:17" x14ac:dyDescent="0.3">
      <c r="B422" s="202" t="s">
        <v>3</v>
      </c>
      <c r="C422" s="202"/>
      <c r="D422" s="202"/>
      <c r="E422" s="202"/>
      <c r="F422" s="202"/>
      <c r="G422" s="202"/>
      <c r="H422" s="202"/>
      <c r="I422" s="202"/>
      <c r="J422" s="202"/>
      <c r="K422" s="202"/>
      <c r="L422" s="202"/>
      <c r="M422" s="202"/>
      <c r="N422" s="202"/>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f t="shared" si="32"/>
        <v>5001572</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7.1317586235822725E-2</v>
      </c>
      <c r="P427" s="6"/>
      <c r="Q427" s="11" t="s">
        <v>2409</v>
      </c>
    </row>
    <row r="428" spans="2:17" x14ac:dyDescent="0.3">
      <c r="B428" s="202" t="s">
        <v>4</v>
      </c>
      <c r="C428" s="202"/>
      <c r="D428" s="202"/>
      <c r="E428" s="202"/>
      <c r="F428" s="202"/>
      <c r="G428" s="202"/>
      <c r="H428" s="202"/>
      <c r="I428" s="202"/>
      <c r="J428" s="202"/>
      <c r="K428" s="202"/>
      <c r="L428" s="202"/>
      <c r="M428" s="202"/>
      <c r="N428" s="202"/>
      <c r="O428" s="118"/>
      <c r="P428" s="6"/>
      <c r="Q428" s="3"/>
    </row>
    <row r="429" spans="2:17" x14ac:dyDescent="0.3">
      <c r="B429" s="8">
        <f t="shared" ref="B429:O432" si="34">IFERROR(VLOOKUP($B$428,$4:$126,MATCH($Q429&amp;"/"&amp;B$348,$2:$2,0),FALSE),"")</f>
        <v>27979981</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f t="shared" si="34"/>
        <v>7635899</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0.34128161433165755</v>
      </c>
      <c r="P433" s="6"/>
      <c r="Q433" s="14" t="s">
        <v>16</v>
      </c>
    </row>
    <row r="434" spans="1:17" x14ac:dyDescent="0.3">
      <c r="A434" s="84"/>
      <c r="B434" s="202" t="s">
        <v>803</v>
      </c>
      <c r="C434" s="202"/>
      <c r="D434" s="202"/>
      <c r="E434" s="202"/>
      <c r="F434" s="202"/>
      <c r="G434" s="202"/>
      <c r="H434" s="202"/>
      <c r="I434" s="202"/>
      <c r="J434" s="202"/>
      <c r="K434" s="202"/>
      <c r="L434" s="202"/>
      <c r="M434" s="202"/>
      <c r="N434" s="202"/>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f t="shared" si="36"/>
        <v>14334975</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0.20440289887876509</v>
      </c>
      <c r="P439" s="6"/>
      <c r="Q439" s="11" t="s">
        <v>2409</v>
      </c>
    </row>
    <row r="440" spans="1:17" x14ac:dyDescent="0.3">
      <c r="B440" s="201" t="s">
        <v>804</v>
      </c>
      <c r="C440" s="201"/>
      <c r="D440" s="201"/>
      <c r="E440" s="201"/>
      <c r="F440" s="201"/>
      <c r="G440" s="201"/>
      <c r="H440" s="201"/>
      <c r="I440" s="201"/>
      <c r="J440" s="201"/>
      <c r="K440" s="201"/>
      <c r="L440" s="201"/>
      <c r="M440" s="201"/>
      <c r="N440" s="201"/>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f t="shared" si="38"/>
        <v>47274206</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0.67408452045377898</v>
      </c>
      <c r="P445" s="6"/>
      <c r="Q445" s="11" t="s">
        <v>2409</v>
      </c>
    </row>
    <row r="446" spans="1:17" x14ac:dyDescent="0.3">
      <c r="B446" s="200" t="s">
        <v>17</v>
      </c>
      <c r="C446" s="200"/>
      <c r="D446" s="200"/>
      <c r="E446" s="200"/>
      <c r="F446" s="200"/>
      <c r="G446" s="200"/>
      <c r="H446" s="200"/>
      <c r="I446" s="200"/>
      <c r="J446" s="200"/>
      <c r="K446" s="200"/>
      <c r="L446" s="200"/>
      <c r="M446" s="200"/>
      <c r="N446" s="200"/>
      <c r="O446" s="120"/>
      <c r="P446" s="6"/>
      <c r="Q446" s="11"/>
    </row>
    <row r="447" spans="1:17" x14ac:dyDescent="0.3">
      <c r="B447" s="204" t="s">
        <v>805</v>
      </c>
      <c r="C447" s="204"/>
      <c r="D447" s="204"/>
      <c r="E447" s="204"/>
      <c r="F447" s="204"/>
      <c r="G447" s="204"/>
      <c r="H447" s="204"/>
      <c r="I447" s="204"/>
      <c r="J447" s="204"/>
      <c r="K447" s="204"/>
      <c r="L447" s="204"/>
      <c r="M447" s="204"/>
      <c r="N447" s="204"/>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f t="shared" si="40"/>
        <v>16652181</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0.23744401849699029</v>
      </c>
      <c r="P452" s="6"/>
      <c r="Q452" s="11" t="s">
        <v>2409</v>
      </c>
    </row>
    <row r="453" spans="1:18" x14ac:dyDescent="0.3">
      <c r="B453" s="200" t="s">
        <v>806</v>
      </c>
      <c r="C453" s="200"/>
      <c r="D453" s="200"/>
      <c r="E453" s="200"/>
      <c r="F453" s="200"/>
      <c r="G453" s="200"/>
      <c r="H453" s="200"/>
      <c r="I453" s="200"/>
      <c r="J453" s="200"/>
      <c r="K453" s="200"/>
      <c r="L453" s="200"/>
      <c r="M453" s="200"/>
      <c r="N453" s="20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f t="shared" si="42"/>
        <v>22374188</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0.3190343120415961</v>
      </c>
      <c r="P458" s="6"/>
      <c r="Q458" s="11" t="s">
        <v>2409</v>
      </c>
    </row>
    <row r="459" spans="1:18" x14ac:dyDescent="0.3">
      <c r="B459" s="184" t="s">
        <v>18</v>
      </c>
      <c r="C459" s="184"/>
      <c r="D459" s="184"/>
      <c r="E459" s="184"/>
      <c r="F459" s="184"/>
      <c r="G459" s="184"/>
      <c r="H459" s="184"/>
      <c r="I459" s="184"/>
      <c r="J459" s="184"/>
      <c r="K459" s="184"/>
      <c r="L459" s="184"/>
      <c r="M459" s="184"/>
      <c r="N459" s="184"/>
      <c r="O459" s="115"/>
      <c r="P459" s="6"/>
      <c r="Q459" s="15"/>
    </row>
    <row r="460" spans="1:18" x14ac:dyDescent="0.3">
      <c r="B460" s="184" t="s">
        <v>869</v>
      </c>
      <c r="C460" s="184"/>
      <c r="D460" s="184"/>
      <c r="E460" s="184"/>
      <c r="F460" s="184"/>
      <c r="G460" s="184"/>
      <c r="H460" s="184"/>
      <c r="I460" s="184"/>
      <c r="J460" s="184"/>
      <c r="K460" s="184"/>
      <c r="L460" s="184"/>
      <c r="M460" s="184"/>
      <c r="N460" s="184"/>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f t="shared" si="44"/>
        <v>54722719</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1.5167122520524767E-2</v>
      </c>
      <c r="P466" s="17"/>
      <c r="Q466" s="14" t="s">
        <v>20</v>
      </c>
    </row>
    <row r="467" spans="1:17" x14ac:dyDescent="0.3">
      <c r="B467" s="184" t="s">
        <v>787</v>
      </c>
      <c r="C467" s="184"/>
      <c r="D467" s="184"/>
      <c r="E467" s="184"/>
      <c r="F467" s="184"/>
      <c r="G467" s="184"/>
      <c r="H467" s="184"/>
      <c r="I467" s="184"/>
      <c r="J467" s="184"/>
      <c r="K467" s="184"/>
      <c r="L467" s="184"/>
      <c r="M467" s="184"/>
      <c r="N467" s="184"/>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f t="shared" si="47"/>
        <v>232690</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903598</v>
      </c>
      <c r="P472" s="6"/>
      <c r="Q472" s="9" t="s">
        <v>15</v>
      </c>
    </row>
    <row r="473" spans="1:17" x14ac:dyDescent="0.3">
      <c r="B473" s="184" t="s">
        <v>870</v>
      </c>
      <c r="C473" s="184"/>
      <c r="D473" s="184"/>
      <c r="E473" s="184"/>
      <c r="F473" s="184"/>
      <c r="G473" s="184"/>
      <c r="H473" s="184"/>
      <c r="I473" s="184"/>
      <c r="J473" s="184"/>
      <c r="K473" s="184"/>
      <c r="L473" s="184"/>
      <c r="M473" s="184"/>
      <c r="N473" s="184"/>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84" t="s">
        <v>878</v>
      </c>
      <c r="C479" s="184"/>
      <c r="D479" s="184"/>
      <c r="E479" s="184"/>
      <c r="F479" s="184"/>
      <c r="G479" s="184"/>
      <c r="H479" s="184"/>
      <c r="I479" s="184"/>
      <c r="J479" s="184"/>
      <c r="K479" s="184"/>
      <c r="L479" s="184"/>
      <c r="M479" s="184"/>
      <c r="N479" s="184"/>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4" t="s">
        <v>879</v>
      </c>
      <c r="C485" s="184"/>
      <c r="D485" s="184"/>
      <c r="E485" s="184"/>
      <c r="F485" s="184"/>
      <c r="G485" s="184"/>
      <c r="H485" s="184"/>
      <c r="I485" s="184"/>
      <c r="J485" s="184"/>
      <c r="K485" s="184"/>
      <c r="L485" s="184"/>
      <c r="M485" s="184"/>
      <c r="N485" s="184"/>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f t="shared" si="53"/>
        <v>0</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84" t="s">
        <v>872</v>
      </c>
      <c r="C491" s="184"/>
      <c r="D491" s="184"/>
      <c r="E491" s="184"/>
      <c r="F491" s="184"/>
      <c r="G491" s="184"/>
      <c r="H491" s="184"/>
      <c r="I491" s="184"/>
      <c r="J491" s="184"/>
      <c r="K491" s="184"/>
      <c r="L491" s="184"/>
      <c r="M491" s="184"/>
      <c r="N491" s="184"/>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f t="shared" si="55"/>
        <v>54955409</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01" t="s">
        <v>21</v>
      </c>
      <c r="C497" s="201"/>
      <c r="D497" s="201"/>
      <c r="E497" s="201"/>
      <c r="F497" s="201"/>
      <c r="G497" s="201"/>
      <c r="H497" s="201"/>
      <c r="I497" s="201"/>
      <c r="J497" s="201"/>
      <c r="K497" s="201"/>
      <c r="L497" s="201"/>
      <c r="M497" s="201"/>
      <c r="N497" s="201"/>
      <c r="O497" s="117"/>
      <c r="P497" s="6"/>
      <c r="Q497" s="9"/>
    </row>
    <row r="498" spans="1:17" x14ac:dyDescent="0.3">
      <c r="B498" s="202" t="s">
        <v>873</v>
      </c>
      <c r="C498" s="202"/>
      <c r="D498" s="202"/>
      <c r="E498" s="202"/>
      <c r="F498" s="202"/>
      <c r="G498" s="202"/>
      <c r="H498" s="202"/>
      <c r="I498" s="202"/>
      <c r="J498" s="202"/>
      <c r="K498" s="202"/>
      <c r="L498" s="202"/>
      <c r="M498" s="202"/>
      <c r="N498" s="202"/>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f t="shared" si="57"/>
        <v>48644306</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0.88586976324609557</v>
      </c>
      <c r="P504" s="6"/>
      <c r="Q504" s="11" t="s">
        <v>2409</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2.0521286099296265E-2</v>
      </c>
      <c r="P505" s="17"/>
      <c r="Q505" s="14" t="s">
        <v>20</v>
      </c>
    </row>
    <row r="506" spans="1:17" x14ac:dyDescent="0.3">
      <c r="B506" s="200" t="s">
        <v>22</v>
      </c>
      <c r="C506" s="200"/>
      <c r="D506" s="200"/>
      <c r="E506" s="200"/>
      <c r="F506" s="200"/>
      <c r="G506" s="200"/>
      <c r="H506" s="200"/>
      <c r="I506" s="200"/>
      <c r="J506" s="200"/>
      <c r="K506" s="200"/>
      <c r="L506" s="200"/>
      <c r="M506" s="200"/>
      <c r="N506" s="20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f t="shared" si="61"/>
        <v>6078413</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25245838</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0.11413023675390439</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-2.4555796981798994E-2</v>
      </c>
      <c r="P513" s="17"/>
      <c r="Q513" s="14" t="s">
        <v>20</v>
      </c>
    </row>
    <row r="514" spans="1:17" x14ac:dyDescent="0.3">
      <c r="B514" s="201" t="s">
        <v>24</v>
      </c>
      <c r="C514" s="201"/>
      <c r="D514" s="201"/>
      <c r="E514" s="201"/>
      <c r="F514" s="201"/>
      <c r="G514" s="201"/>
      <c r="H514" s="201"/>
      <c r="I514" s="201"/>
      <c r="J514" s="201"/>
      <c r="K514" s="201"/>
      <c r="L514" s="201"/>
      <c r="M514" s="201"/>
      <c r="N514" s="201"/>
      <c r="O514" s="117"/>
      <c r="P514" s="6"/>
      <c r="Q514" s="3"/>
    </row>
    <row r="515" spans="1:17" x14ac:dyDescent="0.3">
      <c r="B515" s="202" t="s">
        <v>875</v>
      </c>
      <c r="C515" s="202"/>
      <c r="D515" s="202"/>
      <c r="E515" s="202"/>
      <c r="F515" s="202"/>
      <c r="G515" s="202"/>
      <c r="H515" s="202"/>
      <c r="I515" s="202"/>
      <c r="J515" s="202"/>
      <c r="K515" s="202"/>
      <c r="L515" s="202"/>
      <c r="M515" s="202"/>
      <c r="N515" s="202"/>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f t="shared" si="64"/>
        <v>3283858</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5.8266587683219705E-2</v>
      </c>
      <c r="P521" s="6"/>
      <c r="Q521" s="11" t="s">
        <v>2409</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2.0231058683957137E-2</v>
      </c>
      <c r="P522" s="17"/>
      <c r="Q522" s="14" t="s">
        <v>20</v>
      </c>
    </row>
    <row r="523" spans="1:17" x14ac:dyDescent="0.3">
      <c r="B523" s="202" t="s">
        <v>876</v>
      </c>
      <c r="C523" s="202"/>
      <c r="D523" s="202"/>
      <c r="E523" s="202"/>
      <c r="F523" s="202"/>
      <c r="G523" s="202"/>
      <c r="H523" s="202"/>
      <c r="I523" s="202"/>
      <c r="J523" s="202"/>
      <c r="K523" s="202"/>
      <c r="L523" s="202"/>
      <c r="M523" s="202"/>
      <c r="N523" s="202"/>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f t="shared" si="68"/>
        <v>1276626</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2.2802242590810741E-2</v>
      </c>
      <c r="P529" s="6"/>
      <c r="Q529" s="11" t="s">
        <v>2409</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6.8378833230011704E-3</v>
      </c>
      <c r="P530" s="17"/>
      <c r="Q530" s="14" t="s">
        <v>20</v>
      </c>
    </row>
    <row r="531" spans="1:17" x14ac:dyDescent="0.3">
      <c r="B531" s="201" t="s">
        <v>874</v>
      </c>
      <c r="C531" s="201"/>
      <c r="D531" s="201"/>
      <c r="E531" s="201"/>
      <c r="F531" s="201"/>
      <c r="G531" s="201"/>
      <c r="H531" s="201"/>
      <c r="I531" s="201"/>
      <c r="J531" s="201"/>
      <c r="K531" s="201"/>
      <c r="L531" s="201"/>
      <c r="M531" s="201"/>
      <c r="N531" s="201"/>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f t="shared" si="72"/>
        <v>4560484</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8.1068830274030446E-2</v>
      </c>
      <c r="P537" s="6"/>
      <c r="Q537" s="11" t="s">
        <v>2409</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1.6428076287097637E-2</v>
      </c>
      <c r="P538" s="17"/>
      <c r="Q538" s="14" t="s">
        <v>20</v>
      </c>
    </row>
    <row r="539" spans="1:17" x14ac:dyDescent="0.3">
      <c r="B539" s="202" t="s">
        <v>7</v>
      </c>
      <c r="C539" s="202"/>
      <c r="D539" s="202"/>
      <c r="E539" s="202"/>
      <c r="F539" s="202"/>
      <c r="G539" s="202"/>
      <c r="H539" s="202"/>
      <c r="I539" s="202"/>
      <c r="J539" s="202"/>
      <c r="K539" s="202"/>
      <c r="L539" s="202"/>
      <c r="M539" s="202"/>
      <c r="N539" s="202"/>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2409</v>
      </c>
    </row>
    <row r="546" spans="1:17" x14ac:dyDescent="0.3">
      <c r="B546" s="200" t="s">
        <v>25</v>
      </c>
      <c r="C546" s="200"/>
      <c r="D546" s="200"/>
      <c r="E546" s="200"/>
      <c r="F546" s="200"/>
      <c r="G546" s="200"/>
      <c r="H546" s="200"/>
      <c r="I546" s="200"/>
      <c r="J546" s="200"/>
      <c r="K546" s="200"/>
      <c r="L546" s="200"/>
      <c r="M546" s="200"/>
      <c r="N546" s="20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f t="shared" si="79"/>
        <v>1750619</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8143594</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3.6665413358987195E-2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-9.0761911922331406E-2</v>
      </c>
      <c r="P553" s="17"/>
      <c r="Q553" s="14" t="s">
        <v>20</v>
      </c>
    </row>
    <row r="554" spans="1:17" x14ac:dyDescent="0.3">
      <c r="B554" s="200" t="s">
        <v>27</v>
      </c>
      <c r="C554" s="200"/>
      <c r="D554" s="200"/>
      <c r="E554" s="200"/>
      <c r="F554" s="200"/>
      <c r="G554" s="200"/>
      <c r="H554" s="200"/>
      <c r="I554" s="200"/>
      <c r="J554" s="200"/>
      <c r="K554" s="200"/>
      <c r="L554" s="200"/>
      <c r="M554" s="200"/>
      <c r="N554" s="20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f t="shared" si="83"/>
        <v>2647629</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11708986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5.2718101087135982E-2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-6.5794564597825511E-2</v>
      </c>
      <c r="P561" s="17"/>
      <c r="Q561" s="14" t="s">
        <v>20</v>
      </c>
    </row>
    <row r="562" spans="1:17" x14ac:dyDescent="0.3">
      <c r="B562" s="202" t="s">
        <v>880</v>
      </c>
      <c r="C562" s="202"/>
      <c r="D562" s="202"/>
      <c r="E562" s="202"/>
      <c r="F562" s="202"/>
      <c r="G562" s="202"/>
      <c r="H562" s="202"/>
      <c r="I562" s="202"/>
      <c r="J562" s="202"/>
      <c r="K562" s="202"/>
      <c r="L562" s="202"/>
      <c r="M562" s="202"/>
      <c r="N562" s="202"/>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f t="shared" si="87"/>
        <v>142463</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2.4470791170020426E-3</v>
      </c>
      <c r="P568" s="6"/>
      <c r="Q568" s="11" t="s">
        <v>2409</v>
      </c>
    </row>
    <row r="569" spans="1:17" x14ac:dyDescent="0.3">
      <c r="B569" s="200" t="s">
        <v>29</v>
      </c>
      <c r="C569" s="200"/>
      <c r="D569" s="200"/>
      <c r="E569" s="200"/>
      <c r="F569" s="200"/>
      <c r="G569" s="200"/>
      <c r="H569" s="200"/>
      <c r="I569" s="200"/>
      <c r="J569" s="200"/>
      <c r="K569" s="200"/>
      <c r="L569" s="200"/>
      <c r="M569" s="200"/>
      <c r="N569" s="20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f t="shared" si="90"/>
        <v>1608156</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7600084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3.421833424198515E-2</v>
      </c>
      <c r="P575" s="6"/>
      <c r="Q575" s="11" t="s">
        <v>30</v>
      </c>
    </row>
    <row r="576" spans="1:17" x14ac:dyDescent="0.3">
      <c r="B576" s="203" t="s">
        <v>881</v>
      </c>
      <c r="C576" s="203"/>
      <c r="D576" s="203"/>
      <c r="E576" s="203"/>
      <c r="F576" s="203"/>
      <c r="G576" s="203"/>
      <c r="H576" s="203"/>
      <c r="I576" s="203"/>
      <c r="J576" s="203"/>
      <c r="K576" s="203"/>
      <c r="L576" s="203"/>
      <c r="M576" s="203"/>
      <c r="N576" s="203"/>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f t="shared" si="93"/>
        <v>331067</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0.2084934850720071</v>
      </c>
      <c r="P582" s="6"/>
      <c r="Q582" s="11" t="s">
        <v>31</v>
      </c>
    </row>
    <row r="583" spans="1:17" x14ac:dyDescent="0.3">
      <c r="B583" s="200" t="s">
        <v>2944</v>
      </c>
      <c r="C583" s="200"/>
      <c r="D583" s="200"/>
      <c r="E583" s="200"/>
      <c r="F583" s="200"/>
      <c r="G583" s="200"/>
      <c r="H583" s="200"/>
      <c r="I583" s="200"/>
      <c r="J583" s="200"/>
      <c r="K583" s="200"/>
      <c r="L583" s="200"/>
      <c r="M583" s="200"/>
      <c r="N583" s="20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f t="shared" si="96"/>
        <v>1287117</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2.7202023397788107E-2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-7.9380134122353563E-2</v>
      </c>
      <c r="P590" s="17"/>
      <c r="Q590" s="14" t="s">
        <v>20</v>
      </c>
    </row>
    <row r="591" spans="1:17" x14ac:dyDescent="0.3">
      <c r="B591" s="184" t="s">
        <v>9</v>
      </c>
      <c r="C591" s="184"/>
      <c r="D591" s="184"/>
      <c r="E591" s="184"/>
      <c r="F591" s="184"/>
      <c r="G591" s="184"/>
      <c r="H591" s="184"/>
      <c r="I591" s="184"/>
      <c r="J591" s="184"/>
      <c r="K591" s="184"/>
      <c r="L591" s="184"/>
      <c r="M591" s="184"/>
      <c r="N591" s="184"/>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f t="shared" si="100"/>
        <v>1782696</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1.6052687728148784E-2</v>
      </c>
      <c r="P597" s="6"/>
      <c r="Q597" s="11" t="s">
        <v>2409</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f t="shared" si="102"/>
        <v>1749657</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si="104"/>
        <v>-103915</v>
      </c>
      <c r="C606" s="7">
        <f t="shared" si="104"/>
        <v>792489</v>
      </c>
      <c r="D606" s="7">
        <f t="shared" si="104"/>
        <v>353209</v>
      </c>
      <c r="E606" s="7">
        <f t="shared" si="104"/>
        <v>-746908</v>
      </c>
      <c r="F606" s="7">
        <f t="shared" si="104"/>
        <v>-481861</v>
      </c>
      <c r="G606" s="7">
        <f t="shared" si="104"/>
        <v>-1766581</v>
      </c>
      <c r="H606" s="7">
        <f t="shared" si="104"/>
        <v>-1821993</v>
      </c>
      <c r="I606" s="7">
        <f t="shared" si="104"/>
        <v>-1499282</v>
      </c>
      <c r="J606" s="7">
        <f t="shared" si="104"/>
        <v>-758689</v>
      </c>
      <c r="K606" s="7">
        <f t="shared" si="104"/>
        <v>562495</v>
      </c>
      <c r="L606" s="7">
        <f t="shared" si="104"/>
        <v>-1237634</v>
      </c>
      <c r="M606" s="7">
        <f t="shared" si="104"/>
        <v>1100512</v>
      </c>
      <c r="N606" s="8">
        <f t="shared" si="104"/>
        <v>2535769</v>
      </c>
      <c r="O606" s="8">
        <f>IFERROR(O600+O612,"")</f>
        <v>683180</v>
      </c>
      <c r="P606" s="6"/>
      <c r="Q606" s="9" t="s">
        <v>13</v>
      </c>
    </row>
    <row r="607" spans="2:17" x14ac:dyDescent="0.3">
      <c r="B607" s="7">
        <f t="shared" si="104"/>
        <v>282362</v>
      </c>
      <c r="C607" s="7">
        <f t="shared" si="104"/>
        <v>1762697</v>
      </c>
      <c r="D607" s="7">
        <f t="shared" si="104"/>
        <v>802500</v>
      </c>
      <c r="E607" s="7">
        <f t="shared" si="104"/>
        <v>-1294886</v>
      </c>
      <c r="F607" s="7">
        <f t="shared" si="104"/>
        <v>-1764951</v>
      </c>
      <c r="G607" s="7">
        <f t="shared" si="104"/>
        <v>-173263</v>
      </c>
      <c r="H607" s="7">
        <f t="shared" si="104"/>
        <v>-1103896</v>
      </c>
      <c r="I607" s="7">
        <f t="shared" si="104"/>
        <v>-734919</v>
      </c>
      <c r="J607" s="7">
        <f t="shared" si="104"/>
        <v>747085</v>
      </c>
      <c r="K607" s="7">
        <f t="shared" si="104"/>
        <v>3928308</v>
      </c>
      <c r="L607" s="7">
        <f t="shared" si="104"/>
        <v>-453974</v>
      </c>
      <c r="M607" s="7">
        <f t="shared" si="104"/>
        <v>2765471</v>
      </c>
      <c r="N607" s="8">
        <f t="shared" si="104"/>
        <v>6196729</v>
      </c>
      <c r="O607" s="8" t="str">
        <f>IFERROR(O601+O613,"")</f>
        <v/>
      </c>
      <c r="P607" s="6"/>
      <c r="Q607" s="9" t="s">
        <v>14</v>
      </c>
    </row>
    <row r="608" spans="2:17" x14ac:dyDescent="0.3">
      <c r="B608" s="7">
        <f t="shared" si="104"/>
        <v>677357</v>
      </c>
      <c r="C608" s="18">
        <f t="shared" si="104"/>
        <v>2811816.18</v>
      </c>
      <c r="D608" s="18">
        <f t="shared" si="104"/>
        <v>3360294.7600000007</v>
      </c>
      <c r="E608" s="18">
        <f t="shared" si="104"/>
        <v>2353770.9599999995</v>
      </c>
      <c r="F608" s="18">
        <f t="shared" si="104"/>
        <v>2320757.0299999998</v>
      </c>
      <c r="G608" s="18">
        <f t="shared" si="104"/>
        <v>2294712.4400000004</v>
      </c>
      <c r="H608" s="18">
        <f t="shared" si="104"/>
        <v>1354228.7399999993</v>
      </c>
      <c r="I608" s="18">
        <f t="shared" si="104"/>
        <v>916035.06000000052</v>
      </c>
      <c r="J608" s="18">
        <f t="shared" si="104"/>
        <v>3787575.99</v>
      </c>
      <c r="K608" s="18">
        <f t="shared" si="104"/>
        <v>8406181.0300000012</v>
      </c>
      <c r="L608" s="18">
        <f t="shared" si="104"/>
        <v>3361025.8499999996</v>
      </c>
      <c r="M608" s="18">
        <f t="shared" si="104"/>
        <v>7279511.6899999995</v>
      </c>
      <c r="N608" s="18">
        <f t="shared" si="104"/>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-375924</v>
      </c>
      <c r="C611" s="7">
        <f t="shared" si="105"/>
        <v>-120715</v>
      </c>
      <c r="D611" s="7">
        <f t="shared" si="105"/>
        <v>-545881</v>
      </c>
      <c r="E611" s="7">
        <f t="shared" si="105"/>
        <v>-784622</v>
      </c>
      <c r="F611" s="7">
        <f t="shared" si="105"/>
        <v>-471092</v>
      </c>
      <c r="G611" s="7">
        <f t="shared" si="105"/>
        <v>-767556</v>
      </c>
      <c r="H611" s="7">
        <f t="shared" si="105"/>
        <v>-1451292</v>
      </c>
      <c r="I611" s="7">
        <f t="shared" si="105"/>
        <v>-1955526</v>
      </c>
      <c r="J611" s="7">
        <f t="shared" si="105"/>
        <v>-1150677</v>
      </c>
      <c r="K611" s="7">
        <f t="shared" si="105"/>
        <v>-558763</v>
      </c>
      <c r="L611" s="7">
        <f t="shared" si="105"/>
        <v>-402427</v>
      </c>
      <c r="M611" s="7">
        <f t="shared" si="105"/>
        <v>-736943</v>
      </c>
      <c r="N611" s="8">
        <f t="shared" si="105"/>
        <v>-646202</v>
      </c>
      <c r="O611" s="8">
        <f t="shared" si="105"/>
        <v>-469227</v>
      </c>
      <c r="P611" s="6"/>
      <c r="Q611" s="9" t="s">
        <v>12</v>
      </c>
    </row>
    <row r="612" spans="2:17" x14ac:dyDescent="0.3">
      <c r="B612" s="7">
        <f t="shared" si="105"/>
        <v>-582286</v>
      </c>
      <c r="C612" s="7">
        <f t="shared" si="105"/>
        <v>-684960</v>
      </c>
      <c r="D612" s="7">
        <f t="shared" si="105"/>
        <v>-954685</v>
      </c>
      <c r="E612" s="7">
        <f t="shared" si="105"/>
        <v>-1328980</v>
      </c>
      <c r="F612" s="7">
        <f t="shared" si="105"/>
        <v>-1245009</v>
      </c>
      <c r="G612" s="7">
        <f t="shared" si="105"/>
        <v>-1562130</v>
      </c>
      <c r="H612" s="7">
        <f t="shared" si="105"/>
        <v>-2642246</v>
      </c>
      <c r="I612" s="7">
        <f t="shared" si="105"/>
        <v>-3110779</v>
      </c>
      <c r="J612" s="7">
        <f t="shared" si="105"/>
        <v>-2774854</v>
      </c>
      <c r="K612" s="7">
        <f t="shared" si="105"/>
        <v>-1520377</v>
      </c>
      <c r="L612" s="7">
        <f t="shared" si="105"/>
        <v>-863625</v>
      </c>
      <c r="M612" s="7">
        <f t="shared" si="105"/>
        <v>-1298887</v>
      </c>
      <c r="N612" s="8">
        <f t="shared" si="105"/>
        <v>-1252294</v>
      </c>
      <c r="O612" s="8">
        <f t="shared" si="105"/>
        <v>-1066477</v>
      </c>
      <c r="P612" s="6"/>
      <c r="Q612" s="9" t="s">
        <v>13</v>
      </c>
    </row>
    <row r="613" spans="2:17" x14ac:dyDescent="0.3">
      <c r="B613" s="7">
        <f t="shared" si="105"/>
        <v>-701702</v>
      </c>
      <c r="C613" s="7">
        <f t="shared" si="105"/>
        <v>-979791</v>
      </c>
      <c r="D613" s="7">
        <f t="shared" si="105"/>
        <v>-1293537</v>
      </c>
      <c r="E613" s="7">
        <f t="shared" si="105"/>
        <v>-2654486</v>
      </c>
      <c r="F613" s="7">
        <f t="shared" si="105"/>
        <v>-1951151</v>
      </c>
      <c r="G613" s="7">
        <f t="shared" si="105"/>
        <v>-2264219</v>
      </c>
      <c r="H613" s="7">
        <f t="shared" si="105"/>
        <v>-3963626</v>
      </c>
      <c r="I613" s="7">
        <f t="shared" si="105"/>
        <v>-4364200</v>
      </c>
      <c r="J613" s="7">
        <f t="shared" si="105"/>
        <v>-4000110</v>
      </c>
      <c r="K613" s="7">
        <f t="shared" si="105"/>
        <v>-2563993</v>
      </c>
      <c r="L613" s="7">
        <f t="shared" si="105"/>
        <v>-1538431</v>
      </c>
      <c r="M613" s="7">
        <f t="shared" si="105"/>
        <v>-2076762</v>
      </c>
      <c r="N613" s="8">
        <f t="shared" si="105"/>
        <v>-1702062</v>
      </c>
      <c r="O613" s="8" t="str">
        <f t="shared" si="105"/>
        <v/>
      </c>
      <c r="P613" s="6"/>
      <c r="Q613" s="9" t="s">
        <v>14</v>
      </c>
    </row>
    <row r="614" spans="2:17" x14ac:dyDescent="0.3">
      <c r="B614" s="7">
        <f t="shared" si="105"/>
        <v>-1138960</v>
      </c>
      <c r="C614" s="7">
        <f t="shared" si="105"/>
        <v>-1539886.15</v>
      </c>
      <c r="D614" s="7">
        <f t="shared" si="105"/>
        <v>-1490429.97</v>
      </c>
      <c r="E614" s="7">
        <f t="shared" si="105"/>
        <v>-3242784.35</v>
      </c>
      <c r="F614" s="7">
        <f t="shared" si="105"/>
        <v>-2845549.27</v>
      </c>
      <c r="G614" s="7">
        <f t="shared" si="105"/>
        <v>-3011539.17</v>
      </c>
      <c r="H614" s="7">
        <f t="shared" si="105"/>
        <v>-6306652.9000000004</v>
      </c>
      <c r="I614" s="7">
        <f t="shared" si="105"/>
        <v>-5785085.2999999998</v>
      </c>
      <c r="J614" s="7">
        <f t="shared" si="105"/>
        <v>-5283914.0999999996</v>
      </c>
      <c r="K614" s="7">
        <f t="shared" si="105"/>
        <v>-3521644.62</v>
      </c>
      <c r="L614" s="7">
        <f t="shared" si="105"/>
        <v>-2650576.96</v>
      </c>
      <c r="M614" s="7">
        <f t="shared" si="105"/>
        <v>-2990369.75</v>
      </c>
      <c r="N614" s="8">
        <f t="shared" si="105"/>
        <v>-2122955.17</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-375451</v>
      </c>
      <c r="C616" s="7">
        <f t="shared" si="106"/>
        <v>-114416</v>
      </c>
      <c r="D616" s="7">
        <f t="shared" si="106"/>
        <v>-538101</v>
      </c>
      <c r="E616" s="7">
        <f t="shared" si="106"/>
        <v>-821060</v>
      </c>
      <c r="F616" s="7">
        <f t="shared" si="106"/>
        <v>-469027</v>
      </c>
      <c r="G616" s="7">
        <f t="shared" si="106"/>
        <v>-765818</v>
      </c>
      <c r="H616" s="7">
        <f t="shared" si="106"/>
        <v>-1583794</v>
      </c>
      <c r="I616" s="7">
        <f t="shared" si="106"/>
        <v>-2224790</v>
      </c>
      <c r="J616" s="7">
        <f t="shared" si="106"/>
        <v>-1267038</v>
      </c>
      <c r="K616" s="7">
        <f t="shared" si="106"/>
        <v>-3176815</v>
      </c>
      <c r="L616" s="7">
        <f t="shared" si="106"/>
        <v>-693019</v>
      </c>
      <c r="M616" s="7">
        <f t="shared" si="106"/>
        <v>-735365</v>
      </c>
      <c r="N616" s="8">
        <f t="shared" si="106"/>
        <v>-663436</v>
      </c>
      <c r="O616" s="8">
        <f t="shared" si="106"/>
        <v>-431526</v>
      </c>
      <c r="P616" s="6"/>
      <c r="Q616" s="9" t="s">
        <v>12</v>
      </c>
    </row>
    <row r="617" spans="2:17" x14ac:dyDescent="0.3">
      <c r="B617" s="7">
        <f t="shared" si="106"/>
        <v>-317914</v>
      </c>
      <c r="C617" s="7">
        <f t="shared" si="106"/>
        <v>-676814</v>
      </c>
      <c r="D617" s="7">
        <f t="shared" si="106"/>
        <v>-945578</v>
      </c>
      <c r="E617" s="7">
        <f t="shared" si="106"/>
        <v>-1364776</v>
      </c>
      <c r="F617" s="7">
        <f t="shared" si="106"/>
        <v>-1244596</v>
      </c>
      <c r="G617" s="7">
        <f t="shared" si="106"/>
        <v>-1557338</v>
      </c>
      <c r="H617" s="7">
        <f t="shared" si="106"/>
        <v>-3093915</v>
      </c>
      <c r="I617" s="7">
        <f t="shared" si="106"/>
        <v>-3475467</v>
      </c>
      <c r="J617" s="7">
        <f t="shared" si="106"/>
        <v>-2913798</v>
      </c>
      <c r="K617" s="7">
        <f t="shared" si="106"/>
        <v>-4234720</v>
      </c>
      <c r="L617" s="7">
        <f t="shared" si="106"/>
        <v>-861525</v>
      </c>
      <c r="M617" s="7">
        <f t="shared" si="106"/>
        <v>-1411213</v>
      </c>
      <c r="N617" s="8">
        <f t="shared" si="106"/>
        <v>-1306879</v>
      </c>
      <c r="O617" s="8">
        <f t="shared" si="106"/>
        <v>-1024413</v>
      </c>
      <c r="P617" s="6"/>
      <c r="Q617" s="9" t="s">
        <v>13</v>
      </c>
    </row>
    <row r="618" spans="2:17" x14ac:dyDescent="0.3">
      <c r="B618" s="7">
        <f t="shared" si="106"/>
        <v>-226918</v>
      </c>
      <c r="C618" s="7">
        <f t="shared" si="106"/>
        <v>-971430</v>
      </c>
      <c r="D618" s="7">
        <f t="shared" si="106"/>
        <v>-1288565</v>
      </c>
      <c r="E618" s="7">
        <f t="shared" si="106"/>
        <v>-2687762</v>
      </c>
      <c r="F618" s="7">
        <f t="shared" si="106"/>
        <v>-1945095</v>
      </c>
      <c r="G618" s="7">
        <f t="shared" si="106"/>
        <v>-2305846</v>
      </c>
      <c r="H618" s="7">
        <f t="shared" si="106"/>
        <v>-4413764</v>
      </c>
      <c r="I618" s="7">
        <f t="shared" si="106"/>
        <v>-4874930</v>
      </c>
      <c r="J618" s="7">
        <f t="shared" si="106"/>
        <v>-4141354</v>
      </c>
      <c r="K618" s="7">
        <f t="shared" si="106"/>
        <v>-5343813</v>
      </c>
      <c r="L618" s="7">
        <f t="shared" si="106"/>
        <v>-1690316</v>
      </c>
      <c r="M618" s="7">
        <f t="shared" si="106"/>
        <v>-2140381</v>
      </c>
      <c r="N618" s="8">
        <f t="shared" si="106"/>
        <v>-1759753</v>
      </c>
      <c r="O618" s="8" t="str">
        <f t="shared" si="106"/>
        <v/>
      </c>
      <c r="P618" s="6"/>
      <c r="Q618" s="9" t="s">
        <v>14</v>
      </c>
    </row>
    <row r="619" spans="2:17" x14ac:dyDescent="0.3">
      <c r="B619" s="7">
        <f t="shared" si="106"/>
        <v>-664948</v>
      </c>
      <c r="C619" s="7">
        <f t="shared" si="106"/>
        <v>-1531899.51</v>
      </c>
      <c r="D619" s="7">
        <f t="shared" si="106"/>
        <v>-1480971.91</v>
      </c>
      <c r="E619" s="7">
        <f t="shared" si="106"/>
        <v>-3319403.16</v>
      </c>
      <c r="F619" s="7">
        <f t="shared" si="106"/>
        <v>-2831390.23</v>
      </c>
      <c r="G619" s="7">
        <f t="shared" si="106"/>
        <v>-3239179.45</v>
      </c>
      <c r="H619" s="7">
        <f t="shared" si="106"/>
        <v>-6967412.3600000003</v>
      </c>
      <c r="I619" s="7">
        <f t="shared" si="106"/>
        <v>-6370762</v>
      </c>
      <c r="J619" s="7">
        <f t="shared" si="106"/>
        <v>-5543881.2699999996</v>
      </c>
      <c r="K619" s="7">
        <f t="shared" si="106"/>
        <v>-6467662.0800000001</v>
      </c>
      <c r="L619" s="7">
        <f t="shared" si="106"/>
        <v>-2865700.7</v>
      </c>
      <c r="M619" s="7">
        <f t="shared" si="106"/>
        <v>-3130015.11</v>
      </c>
      <c r="N619" s="8">
        <f t="shared" si="106"/>
        <v>-2287887.6</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-540280</v>
      </c>
      <c r="C621" s="7">
        <f t="shared" si="107"/>
        <v>-145810</v>
      </c>
      <c r="D621" s="7">
        <f t="shared" si="107"/>
        <v>-19659</v>
      </c>
      <c r="E621" s="7">
        <f t="shared" si="107"/>
        <v>850193</v>
      </c>
      <c r="F621" s="7">
        <f t="shared" si="107"/>
        <v>51974</v>
      </c>
      <c r="G621" s="7">
        <f t="shared" si="107"/>
        <v>6942</v>
      </c>
      <c r="H621" s="7">
        <f t="shared" si="107"/>
        <v>46636</v>
      </c>
      <c r="I621" s="7">
        <f t="shared" si="107"/>
        <v>-2003</v>
      </c>
      <c r="J621" s="7">
        <f t="shared" si="107"/>
        <v>670224</v>
      </c>
      <c r="K621" s="7">
        <f t="shared" si="107"/>
        <v>1696886</v>
      </c>
      <c r="L621" s="7">
        <f t="shared" si="107"/>
        <v>-732524</v>
      </c>
      <c r="M621" s="7">
        <f t="shared" si="107"/>
        <v>-2947608</v>
      </c>
      <c r="N621" s="7">
        <f t="shared" si="107"/>
        <v>-356763</v>
      </c>
      <c r="O621" s="7">
        <f t="shared" si="107"/>
        <v>-596796</v>
      </c>
      <c r="P621" s="6"/>
      <c r="Q621" s="9" t="s">
        <v>12</v>
      </c>
    </row>
    <row r="622" spans="2:17" x14ac:dyDescent="0.3">
      <c r="B622" s="7">
        <f t="shared" si="107"/>
        <v>-889022</v>
      </c>
      <c r="C622" s="7">
        <f t="shared" si="107"/>
        <v>-722838</v>
      </c>
      <c r="D622" s="7">
        <f t="shared" si="107"/>
        <v>-664937</v>
      </c>
      <c r="E622" s="7">
        <f t="shared" si="107"/>
        <v>-1096</v>
      </c>
      <c r="F622" s="7">
        <f t="shared" si="107"/>
        <v>-1195578</v>
      </c>
      <c r="G622" s="7">
        <f t="shared" si="107"/>
        <v>-1752820</v>
      </c>
      <c r="H622" s="7">
        <f t="shared" si="107"/>
        <v>-455158</v>
      </c>
      <c r="I622" s="7">
        <f t="shared" si="107"/>
        <v>-1440663</v>
      </c>
      <c r="J622" s="7">
        <f t="shared" si="107"/>
        <v>-400885</v>
      </c>
      <c r="K622" s="7">
        <f t="shared" si="107"/>
        <v>1265419</v>
      </c>
      <c r="L622" s="7">
        <f t="shared" si="107"/>
        <v>-604827</v>
      </c>
      <c r="M622" s="7">
        <f t="shared" si="107"/>
        <v>-2600016</v>
      </c>
      <c r="N622" s="7">
        <f t="shared" si="107"/>
        <v>2390525</v>
      </c>
      <c r="O622" s="7">
        <f t="shared" si="107"/>
        <v>-3774031</v>
      </c>
      <c r="P622" s="6"/>
      <c r="Q622" s="9" t="s">
        <v>13</v>
      </c>
    </row>
    <row r="623" spans="2:17" x14ac:dyDescent="0.3">
      <c r="B623" s="7">
        <f t="shared" si="107"/>
        <v>-576672</v>
      </c>
      <c r="C623" s="7">
        <f t="shared" si="107"/>
        <v>-1225778</v>
      </c>
      <c r="D623" s="7">
        <f t="shared" si="107"/>
        <v>-1158131</v>
      </c>
      <c r="E623" s="7">
        <f t="shared" si="107"/>
        <v>-783721</v>
      </c>
      <c r="F623" s="7">
        <f t="shared" si="107"/>
        <v>-2078885</v>
      </c>
      <c r="G623" s="7">
        <f t="shared" si="107"/>
        <v>-1741829</v>
      </c>
      <c r="H623" s="7">
        <f t="shared" si="107"/>
        <v>-675340</v>
      </c>
      <c r="I623" s="7">
        <f t="shared" si="107"/>
        <v>-2423399</v>
      </c>
      <c r="J623" s="7">
        <f t="shared" si="107"/>
        <v>-1908648</v>
      </c>
      <c r="K623" s="7">
        <f t="shared" si="107"/>
        <v>-1284792</v>
      </c>
      <c r="L623" s="7">
        <f t="shared" si="107"/>
        <v>-645610</v>
      </c>
      <c r="M623" s="7">
        <f t="shared" si="107"/>
        <v>-5218797</v>
      </c>
      <c r="N623" s="7">
        <f t="shared" si="107"/>
        <v>-5009050</v>
      </c>
      <c r="O623" s="7" t="str">
        <f t="shared" si="107"/>
        <v/>
      </c>
      <c r="P623" s="6"/>
      <c r="Q623" s="9" t="s">
        <v>14</v>
      </c>
    </row>
    <row r="624" spans="2:17" x14ac:dyDescent="0.3">
      <c r="B624" s="7">
        <f t="shared" si="107"/>
        <v>-790099</v>
      </c>
      <c r="C624" s="7">
        <f t="shared" si="107"/>
        <v>-1737343.44</v>
      </c>
      <c r="D624" s="7">
        <f t="shared" si="107"/>
        <v>-1084005.6599999999</v>
      </c>
      <c r="E624" s="7">
        <f t="shared" si="107"/>
        <v>-1282417.05</v>
      </c>
      <c r="F624" s="7">
        <f t="shared" si="107"/>
        <v>-2567413.5099999998</v>
      </c>
      <c r="G624" s="7">
        <f t="shared" si="107"/>
        <v>-3112081.14</v>
      </c>
      <c r="H624" s="7">
        <f t="shared" si="107"/>
        <v>-1140056.1499999999</v>
      </c>
      <c r="I624" s="7">
        <f t="shared" si="107"/>
        <v>-2665058.2999999998</v>
      </c>
      <c r="J624" s="7">
        <f t="shared" si="107"/>
        <v>-3207008.78</v>
      </c>
      <c r="K624" s="7">
        <f t="shared" si="107"/>
        <v>-3649310.59</v>
      </c>
      <c r="L624" s="7">
        <f t="shared" si="107"/>
        <v>-2411276.63</v>
      </c>
      <c r="M624" s="7">
        <f t="shared" si="107"/>
        <v>-7402339.71</v>
      </c>
      <c r="N624" s="7">
        <f t="shared" si="107"/>
        <v>-5412595.7000000002</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1"/>
    </row>
    <row r="626" spans="2:17" x14ac:dyDescent="0.3">
      <c r="B626" s="7">
        <f t="shared" ref="B626:O629" si="108">IFERROR(VLOOKUP($B$625,$221:$343,MATCH($Q626&amp;"/"&amp;B$348,$219:$219,0),FALSE),"")</f>
        <v>-794417</v>
      </c>
      <c r="C626" s="7">
        <f t="shared" si="108"/>
        <v>305319</v>
      </c>
      <c r="D626" s="7">
        <f t="shared" si="108"/>
        <v>21951</v>
      </c>
      <c r="E626" s="7">
        <f t="shared" si="108"/>
        <v>579094</v>
      </c>
      <c r="F626" s="7">
        <f t="shared" si="108"/>
        <v>-187894</v>
      </c>
      <c r="G626" s="7">
        <f t="shared" si="108"/>
        <v>1230673</v>
      </c>
      <c r="H626" s="7">
        <f t="shared" si="108"/>
        <v>-622340</v>
      </c>
      <c r="I626" s="7">
        <f t="shared" si="108"/>
        <v>-590773</v>
      </c>
      <c r="J626" s="7">
        <f t="shared" si="108"/>
        <v>346560</v>
      </c>
      <c r="K626" s="7">
        <f t="shared" si="108"/>
        <v>-331773</v>
      </c>
      <c r="L626" s="7">
        <f t="shared" si="108"/>
        <v>-1057406</v>
      </c>
      <c r="M626" s="7">
        <f t="shared" si="108"/>
        <v>-703650</v>
      </c>
      <c r="N626" s="8">
        <f t="shared" si="108"/>
        <v>2325924</v>
      </c>
      <c r="O626" s="8">
        <f t="shared" si="108"/>
        <v>1740936</v>
      </c>
      <c r="P626" s="6"/>
      <c r="Q626" s="9" t="s">
        <v>12</v>
      </c>
    </row>
    <row r="627" spans="2:17" x14ac:dyDescent="0.3">
      <c r="B627" s="7">
        <f t="shared" si="108"/>
        <v>-728565</v>
      </c>
      <c r="C627" s="7">
        <f t="shared" si="108"/>
        <v>77797</v>
      </c>
      <c r="D627" s="7">
        <f t="shared" si="108"/>
        <v>-302621</v>
      </c>
      <c r="E627" s="7">
        <f t="shared" si="108"/>
        <v>-783800</v>
      </c>
      <c r="F627" s="7">
        <f t="shared" si="108"/>
        <v>-1677026</v>
      </c>
      <c r="G627" s="7">
        <f t="shared" si="108"/>
        <v>-3514609</v>
      </c>
      <c r="H627" s="7">
        <f t="shared" si="108"/>
        <v>-2728820</v>
      </c>
      <c r="I627" s="7">
        <f t="shared" si="108"/>
        <v>-3304633</v>
      </c>
      <c r="J627" s="7">
        <f t="shared" si="108"/>
        <v>-1298518</v>
      </c>
      <c r="K627" s="7">
        <f t="shared" si="108"/>
        <v>-886429</v>
      </c>
      <c r="L627" s="7">
        <f t="shared" si="108"/>
        <v>-1840361</v>
      </c>
      <c r="M627" s="7">
        <f t="shared" si="108"/>
        <v>-1611830</v>
      </c>
      <c r="N627" s="8">
        <f t="shared" si="108"/>
        <v>4871709</v>
      </c>
      <c r="O627" s="8">
        <f t="shared" si="108"/>
        <v>-3048787</v>
      </c>
      <c r="P627" s="6"/>
      <c r="Q627" s="9" t="s">
        <v>13</v>
      </c>
    </row>
    <row r="628" spans="2:17" x14ac:dyDescent="0.3">
      <c r="B628" s="7">
        <f t="shared" si="108"/>
        <v>180474</v>
      </c>
      <c r="C628" s="7">
        <f t="shared" si="108"/>
        <v>545280</v>
      </c>
      <c r="D628" s="7">
        <f t="shared" si="108"/>
        <v>-350659</v>
      </c>
      <c r="E628" s="7">
        <f t="shared" si="108"/>
        <v>-2111883</v>
      </c>
      <c r="F628" s="7">
        <f t="shared" si="108"/>
        <v>-3837780</v>
      </c>
      <c r="G628" s="7">
        <f t="shared" si="108"/>
        <v>-1956719</v>
      </c>
      <c r="H628" s="7">
        <f t="shared" si="108"/>
        <v>-2229374</v>
      </c>
      <c r="I628" s="7">
        <f t="shared" si="108"/>
        <v>-3669048</v>
      </c>
      <c r="J628" s="7">
        <f t="shared" si="108"/>
        <v>-1302807</v>
      </c>
      <c r="K628" s="7">
        <f t="shared" si="108"/>
        <v>-136304</v>
      </c>
      <c r="L628" s="7">
        <f t="shared" si="108"/>
        <v>-1251469</v>
      </c>
      <c r="M628" s="7">
        <f t="shared" si="108"/>
        <v>-2516945</v>
      </c>
      <c r="N628" s="8">
        <f t="shared" si="108"/>
        <v>1129988</v>
      </c>
      <c r="O628" s="8" t="str">
        <f t="shared" si="108"/>
        <v/>
      </c>
      <c r="P628" s="6"/>
      <c r="Q628" s="9" t="s">
        <v>14</v>
      </c>
    </row>
    <row r="629" spans="2:17" x14ac:dyDescent="0.3">
      <c r="B629" s="7">
        <f t="shared" si="108"/>
        <v>361269</v>
      </c>
      <c r="C629" s="7">
        <f t="shared" si="108"/>
        <v>1082459.3799999999</v>
      </c>
      <c r="D629" s="7">
        <f t="shared" si="108"/>
        <v>2285747.16</v>
      </c>
      <c r="E629" s="7">
        <f t="shared" si="108"/>
        <v>994735.1</v>
      </c>
      <c r="F629" s="7">
        <f t="shared" si="108"/>
        <v>-232497.44</v>
      </c>
      <c r="G629" s="7">
        <f t="shared" si="108"/>
        <v>-1045008.98</v>
      </c>
      <c r="H629" s="7">
        <f t="shared" si="108"/>
        <v>-446586.87</v>
      </c>
      <c r="I629" s="7">
        <f t="shared" si="108"/>
        <v>-2334699.94</v>
      </c>
      <c r="J629" s="7">
        <f t="shared" si="108"/>
        <v>320600.03999999998</v>
      </c>
      <c r="K629" s="7">
        <f t="shared" si="108"/>
        <v>1810852.98</v>
      </c>
      <c r="L629" s="7">
        <f t="shared" si="108"/>
        <v>734625.49</v>
      </c>
      <c r="M629" s="7">
        <f t="shared" si="108"/>
        <v>-262473.39</v>
      </c>
      <c r="N629" s="8">
        <f t="shared" si="108"/>
        <v>5652547.5499999998</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74" t="s">
        <v>36</v>
      </c>
      <c r="C631" s="175"/>
      <c r="D631" s="175"/>
      <c r="E631" s="175"/>
      <c r="F631" s="175"/>
      <c r="G631" s="175"/>
      <c r="H631" s="175"/>
      <c r="I631" s="175"/>
      <c r="J631" s="175"/>
      <c r="K631" s="175"/>
      <c r="L631" s="175"/>
      <c r="M631" s="175"/>
      <c r="N631" s="175"/>
      <c r="O631" s="126"/>
      <c r="P631" s="28"/>
      <c r="Q631" s="89"/>
    </row>
    <row r="632" spans="2:17" x14ac:dyDescent="0.3">
      <c r="B632" s="29">
        <f t="shared" ref="B632:O632" si="109">B588/B402</f>
        <v>8.0929082128667812E-2</v>
      </c>
      <c r="C632" s="29">
        <f t="shared" si="109"/>
        <v>6.6619978628911336E-2</v>
      </c>
      <c r="D632" s="29">
        <f t="shared" si="109"/>
        <v>7.3790125818055566E-2</v>
      </c>
      <c r="E632" s="29">
        <f t="shared" si="109"/>
        <v>8.5899885024186107E-2</v>
      </c>
      <c r="F632" s="29">
        <f t="shared" si="109"/>
        <v>0.11082949110668906</v>
      </c>
      <c r="G632" s="29">
        <f t="shared" si="109"/>
        <v>0.11905987937910888</v>
      </c>
      <c r="H632" s="29">
        <f t="shared" si="109"/>
        <v>0.11187065316484376</v>
      </c>
      <c r="I632" s="29">
        <f t="shared" si="109"/>
        <v>0.11226265228826876</v>
      </c>
      <c r="J632" s="29">
        <f t="shared" si="109"/>
        <v>0.10239458276861865</v>
      </c>
      <c r="K632" s="29">
        <f t="shared" si="109"/>
        <v>0.1047567688624471</v>
      </c>
      <c r="L632" s="29">
        <f t="shared" si="109"/>
        <v>9.5737826603284767E-2</v>
      </c>
      <c r="M632" s="29">
        <f t="shared" si="109"/>
        <v>9.9688047837617436E-2</v>
      </c>
      <c r="N632" s="29">
        <f t="shared" si="109"/>
        <v>8.8643781124045931E-2</v>
      </c>
      <c r="O632" s="29">
        <f t="shared" si="109"/>
        <v>8.6149120666036069E-2</v>
      </c>
      <c r="P632" s="6"/>
      <c r="Q632" s="89" t="s">
        <v>37</v>
      </c>
    </row>
    <row r="633" spans="2:17" x14ac:dyDescent="0.3">
      <c r="B633" s="29">
        <f t="shared" ref="B633:O633" si="110">((B551*(1-B582))/(B457+B432))</f>
        <v>0.15811828663982788</v>
      </c>
      <c r="C633" s="29">
        <f t="shared" si="110"/>
        <v>0.16985100557711927</v>
      </c>
      <c r="D633" s="29">
        <f t="shared" si="110"/>
        <v>0.18057632293212017</v>
      </c>
      <c r="E633" s="29">
        <f t="shared" si="110"/>
        <v>0.24430330682493925</v>
      </c>
      <c r="F633" s="29">
        <f t="shared" si="110"/>
        <v>0.28187052701190768</v>
      </c>
      <c r="G633" s="29">
        <f t="shared" si="110"/>
        <v>0.30765854148416744</v>
      </c>
      <c r="H633" s="29">
        <f t="shared" si="110"/>
        <v>0.27856630918205277</v>
      </c>
      <c r="I633" s="29">
        <f t="shared" si="110"/>
        <v>0.26731088750280679</v>
      </c>
      <c r="J633" s="29">
        <f t="shared" si="110"/>
        <v>0.24349939793365</v>
      </c>
      <c r="K633" s="29">
        <f t="shared" si="110"/>
        <v>0.24809979124212983</v>
      </c>
      <c r="L633" s="29">
        <f t="shared" si="110"/>
        <v>0.20934460103351168</v>
      </c>
      <c r="M633" s="29">
        <f t="shared" si="110"/>
        <v>0.22882558229193142</v>
      </c>
      <c r="N633" s="29">
        <f t="shared" si="110"/>
        <v>0.18245219025431708</v>
      </c>
      <c r="O633" s="29">
        <f t="shared" si="110"/>
        <v>0.21478470575338598</v>
      </c>
      <c r="P633" s="6"/>
      <c r="Q633" s="89" t="s">
        <v>38</v>
      </c>
    </row>
    <row r="634" spans="2:17" x14ac:dyDescent="0.3">
      <c r="B634" s="29">
        <f t="shared" ref="B634:O634" si="111">B588/B457</f>
        <v>0.19630852395484299</v>
      </c>
      <c r="C634" s="29">
        <f t="shared" si="111"/>
        <v>0.17481675977728972</v>
      </c>
      <c r="D634" s="29">
        <f t="shared" si="111"/>
        <v>0.20499283962672632</v>
      </c>
      <c r="E634" s="29">
        <f t="shared" si="111"/>
        <v>0.26903867858355995</v>
      </c>
      <c r="F634" s="29">
        <f t="shared" si="111"/>
        <v>0.3336824335565628</v>
      </c>
      <c r="G634" s="29">
        <f t="shared" si="111"/>
        <v>0.3900211699915318</v>
      </c>
      <c r="H634" s="29">
        <f t="shared" si="111"/>
        <v>0.38202865125267937</v>
      </c>
      <c r="I634" s="29">
        <f t="shared" si="111"/>
        <v>0.37858090256325838</v>
      </c>
      <c r="J634" s="29">
        <f t="shared" si="111"/>
        <v>0.34427620239785245</v>
      </c>
      <c r="K634" s="29">
        <f t="shared" si="111"/>
        <v>0.3519718827365606</v>
      </c>
      <c r="L634" s="29">
        <f t="shared" si="111"/>
        <v>0.3172609294074637</v>
      </c>
      <c r="M634" s="29">
        <f t="shared" si="111"/>
        <v>0.30848090817763546</v>
      </c>
      <c r="N634" s="29">
        <f t="shared" si="111"/>
        <v>0.29509533678709743</v>
      </c>
      <c r="O634" s="29">
        <f t="shared" si="111"/>
        <v>0.2700308945289992</v>
      </c>
      <c r="P634" s="6"/>
      <c r="Q634" s="89" t="s">
        <v>39</v>
      </c>
    </row>
    <row r="635" spans="2:17" x14ac:dyDescent="0.3">
      <c r="B635" s="174" t="s">
        <v>59</v>
      </c>
      <c r="C635" s="175"/>
      <c r="D635" s="175"/>
      <c r="E635" s="175"/>
      <c r="F635" s="175"/>
      <c r="G635" s="175"/>
      <c r="H635" s="175"/>
      <c r="I635" s="175"/>
      <c r="J635" s="175"/>
      <c r="K635" s="175"/>
      <c r="L635" s="175"/>
      <c r="M635" s="175"/>
      <c r="N635" s="175"/>
      <c r="O635" s="126"/>
      <c r="P635" s="28"/>
      <c r="Q635" s="89"/>
    </row>
    <row r="636" spans="2:17" x14ac:dyDescent="0.3">
      <c r="B636" s="27">
        <f t="shared" ref="B636:N636" si="112">B378/B414</f>
        <v>0.72723110501058319</v>
      </c>
      <c r="C636" s="27">
        <f t="shared" si="112"/>
        <v>0.71333288559197194</v>
      </c>
      <c r="D636" s="27">
        <f t="shared" si="112"/>
        <v>0.76664716112361497</v>
      </c>
      <c r="E636" s="27">
        <f t="shared" si="112"/>
        <v>0.7203205054256907</v>
      </c>
      <c r="F636" s="27">
        <f t="shared" si="112"/>
        <v>0.69936564087929676</v>
      </c>
      <c r="G636" s="27">
        <f t="shared" si="112"/>
        <v>0.66975448627943268</v>
      </c>
      <c r="H636" s="27">
        <f t="shared" si="112"/>
        <v>0.62217654041005799</v>
      </c>
      <c r="I636" s="27">
        <f t="shared" si="112"/>
        <v>0.60402259498155308</v>
      </c>
      <c r="J636" s="27">
        <f t="shared" si="112"/>
        <v>0.54973827937601294</v>
      </c>
      <c r="K636" s="27">
        <f t="shared" si="112"/>
        <v>0.54994649643249771</v>
      </c>
      <c r="L636" s="27">
        <f t="shared" si="112"/>
        <v>0.67456071464967515</v>
      </c>
      <c r="M636" s="27">
        <f t="shared" si="112"/>
        <v>0.71247838068189462</v>
      </c>
      <c r="N636" s="27">
        <f t="shared" si="112"/>
        <v>0.69661496961623726</v>
      </c>
      <c r="O636" s="27">
        <f>O378/O414</f>
        <v>0.73469395809513582</v>
      </c>
      <c r="P636" s="6"/>
      <c r="Q636" s="89" t="s">
        <v>2411</v>
      </c>
    </row>
    <row r="637" spans="2:17" x14ac:dyDescent="0.3">
      <c r="B637" s="27">
        <f t="shared" ref="B637:N637" si="113">(B378-B372)/B414</f>
        <v>0.2595301091084572</v>
      </c>
      <c r="C637" s="27">
        <f t="shared" si="113"/>
        <v>0.28536977699534366</v>
      </c>
      <c r="D637" s="27">
        <f t="shared" si="113"/>
        <v>0.39681516342662232</v>
      </c>
      <c r="E637" s="27">
        <f t="shared" si="113"/>
        <v>0.36414091786558234</v>
      </c>
      <c r="F637" s="27">
        <f t="shared" si="113"/>
        <v>0.3529332595132304</v>
      </c>
      <c r="G637" s="27">
        <f t="shared" si="113"/>
        <v>0.27073426875576567</v>
      </c>
      <c r="H637" s="27">
        <f t="shared" si="113"/>
        <v>0.24227912362943219</v>
      </c>
      <c r="I637" s="27">
        <f t="shared" si="113"/>
        <v>0.15241970426395618</v>
      </c>
      <c r="J637" s="27">
        <f t="shared" si="113"/>
        <v>0.14963043696017642</v>
      </c>
      <c r="K637" s="27">
        <f t="shared" si="113"/>
        <v>0.1985486947845653</v>
      </c>
      <c r="L637" s="27">
        <f t="shared" si="113"/>
        <v>0.25333585546826443</v>
      </c>
      <c r="M637" s="27">
        <f t="shared" si="113"/>
        <v>0.26134320337851463</v>
      </c>
      <c r="N637" s="27">
        <f t="shared" si="113"/>
        <v>0.33962811058739184</v>
      </c>
      <c r="O637" s="27">
        <f>(O378-O372)/O414</f>
        <v>0.31319702029473606</v>
      </c>
      <c r="P637" s="6"/>
      <c r="Q637" s="89" t="s">
        <v>2412</v>
      </c>
    </row>
    <row r="638" spans="2:17" x14ac:dyDescent="0.3">
      <c r="B638" s="174" t="s">
        <v>890</v>
      </c>
      <c r="C638" s="175"/>
      <c r="D638" s="175"/>
      <c r="E638" s="175"/>
      <c r="F638" s="175"/>
      <c r="G638" s="175"/>
      <c r="H638" s="175"/>
      <c r="I638" s="175"/>
      <c r="J638" s="175"/>
      <c r="K638" s="175"/>
      <c r="L638" s="175"/>
      <c r="M638" s="175"/>
      <c r="N638" s="175"/>
      <c r="O638" s="126"/>
      <c r="P638" s="28"/>
      <c r="Q638" s="89"/>
    </row>
    <row r="639" spans="2:17" x14ac:dyDescent="0.3">
      <c r="B639" s="27">
        <f t="shared" ref="B639:N639" si="114">B432/B457</f>
        <v>0.1506366362668965</v>
      </c>
      <c r="C639" s="27">
        <f t="shared" si="114"/>
        <v>0.10129971512924472</v>
      </c>
      <c r="D639" s="27">
        <f t="shared" si="114"/>
        <v>0.13907000407041437</v>
      </c>
      <c r="E639" s="27">
        <f t="shared" si="114"/>
        <v>0.22032930929116981</v>
      </c>
      <c r="F639" s="27">
        <f t="shared" si="114"/>
        <v>0.20531690470526126</v>
      </c>
      <c r="G639" s="27">
        <f t="shared" si="114"/>
        <v>0.28731827229222734</v>
      </c>
      <c r="H639" s="27">
        <f t="shared" si="114"/>
        <v>0.40873601819773941</v>
      </c>
      <c r="I639" s="27">
        <f t="shared" si="114"/>
        <v>0.46555473955144394</v>
      </c>
      <c r="J639" s="27">
        <f t="shared" si="114"/>
        <v>0.47212998134119588</v>
      </c>
      <c r="K639" s="27">
        <f t="shared" si="114"/>
        <v>0.47573797895668662</v>
      </c>
      <c r="L639" s="27">
        <f t="shared" si="114"/>
        <v>0.56515682210053086</v>
      </c>
      <c r="M639" s="27">
        <f t="shared" si="114"/>
        <v>0.38756242007618136</v>
      </c>
      <c r="N639" s="27">
        <f t="shared" si="114"/>
        <v>0.72737335582294693</v>
      </c>
      <c r="O639" s="27">
        <f>O432/O457</f>
        <v>0.34128161433165755</v>
      </c>
      <c r="P639" s="6"/>
      <c r="Q639" s="89" t="s">
        <v>40</v>
      </c>
    </row>
    <row r="640" spans="2:17" x14ac:dyDescent="0.3">
      <c r="B640" s="27">
        <f t="shared" ref="B640:N640" si="115">B432/B588</f>
        <v>0.767346385333464</v>
      </c>
      <c r="C640" s="27">
        <f t="shared" si="115"/>
        <v>0.57946226241864296</v>
      </c>
      <c r="D640" s="27">
        <f t="shared" si="115"/>
        <v>0.67841395984195563</v>
      </c>
      <c r="E640" s="27">
        <f t="shared" si="115"/>
        <v>0.81895031023481024</v>
      </c>
      <c r="F640" s="27">
        <f t="shared" si="115"/>
        <v>0.61530630341215675</v>
      </c>
      <c r="G640" s="27">
        <f t="shared" si="115"/>
        <v>0.73667353056365026</v>
      </c>
      <c r="H640" s="27">
        <f t="shared" si="115"/>
        <v>1.0699093297256268</v>
      </c>
      <c r="I640" s="27">
        <f t="shared" si="115"/>
        <v>1.2297364616104818</v>
      </c>
      <c r="J640" s="27">
        <f t="shared" si="115"/>
        <v>1.3713697840653913</v>
      </c>
      <c r="K640" s="27">
        <f t="shared" si="115"/>
        <v>1.3516363161109686</v>
      </c>
      <c r="L640" s="27">
        <f t="shared" si="115"/>
        <v>1.7813628143750733</v>
      </c>
      <c r="M640" s="27">
        <f t="shared" si="115"/>
        <v>1.2563578808352303</v>
      </c>
      <c r="N640" s="27">
        <f t="shared" si="115"/>
        <v>2.4648758050274626</v>
      </c>
      <c r="O640" s="27">
        <f>O432/O588</f>
        <v>1.2638613627042092</v>
      </c>
      <c r="P640" s="6"/>
      <c r="Q640" s="89" t="s">
        <v>41</v>
      </c>
    </row>
    <row r="641" spans="2:17" x14ac:dyDescent="0.3">
      <c r="B641" s="178" t="s">
        <v>2410</v>
      </c>
      <c r="C641" s="179"/>
      <c r="D641" s="179"/>
      <c r="E641" s="179"/>
      <c r="F641" s="179"/>
      <c r="G641" s="179"/>
      <c r="H641" s="179"/>
      <c r="I641" s="179"/>
      <c r="J641" s="179"/>
      <c r="K641" s="179"/>
      <c r="L641" s="179"/>
      <c r="M641" s="179"/>
      <c r="N641" s="179"/>
      <c r="O641" s="127"/>
      <c r="P641" s="40"/>
      <c r="Q641" s="41"/>
    </row>
    <row r="642" spans="2:17" x14ac:dyDescent="0.3">
      <c r="B642" s="42"/>
      <c r="C642" s="43">
        <f t="shared" ref="C642:O642" si="116">365/(C465/((C366+B366)/2))</f>
        <v>0.70804114339770352</v>
      </c>
      <c r="D642" s="43">
        <f t="shared" si="116"/>
        <v>0.66984859147793696</v>
      </c>
      <c r="E642" s="43">
        <f t="shared" si="116"/>
        <v>0.63910395197683645</v>
      </c>
      <c r="F642" s="43">
        <f t="shared" si="116"/>
        <v>0.65422051138231363</v>
      </c>
      <c r="G642" s="43">
        <f t="shared" si="116"/>
        <v>0.72561199665152076</v>
      </c>
      <c r="H642" s="43">
        <f t="shared" si="116"/>
        <v>0.75932114854385169</v>
      </c>
      <c r="I642" s="43">
        <f t="shared" si="116"/>
        <v>0.83013314169877239</v>
      </c>
      <c r="J642" s="43">
        <f t="shared" si="116"/>
        <v>0.89042699988617546</v>
      </c>
      <c r="K642" s="43">
        <f t="shared" si="116"/>
        <v>1.689950189288935</v>
      </c>
      <c r="L642" s="43">
        <f t="shared" si="116"/>
        <v>2.7702915481334123</v>
      </c>
      <c r="M642" s="43">
        <f t="shared" si="116"/>
        <v>2.8791460076123547</v>
      </c>
      <c r="N642" s="44">
        <f t="shared" si="116"/>
        <v>2.5943926677173437</v>
      </c>
      <c r="O642" s="44">
        <f t="shared" si="116"/>
        <v>2.4905990518296006</v>
      </c>
      <c r="P642" s="40"/>
      <c r="Q642" s="41" t="s">
        <v>60</v>
      </c>
    </row>
    <row r="643" spans="2:17" x14ac:dyDescent="0.3">
      <c r="B643" s="42"/>
      <c r="C643" s="43">
        <f t="shared" ref="C643:O643" si="117">365/(C503/((C372+B372)/2))</f>
        <v>29.543500994153664</v>
      </c>
      <c r="D643" s="43">
        <f t="shared" si="117"/>
        <v>26.937383930041374</v>
      </c>
      <c r="E643" s="43">
        <f t="shared" si="117"/>
        <v>26.762934340617672</v>
      </c>
      <c r="F643" s="43">
        <f t="shared" si="117"/>
        <v>25.729682181892453</v>
      </c>
      <c r="G643" s="43">
        <f t="shared" si="117"/>
        <v>26.927666038458892</v>
      </c>
      <c r="H643" s="43">
        <f t="shared" si="117"/>
        <v>29.396318014232644</v>
      </c>
      <c r="I643" s="43">
        <f t="shared" si="117"/>
        <v>31.199940351638318</v>
      </c>
      <c r="J643" s="43">
        <f t="shared" si="117"/>
        <v>31.388670028447255</v>
      </c>
      <c r="K643" s="43">
        <f t="shared" si="117"/>
        <v>29.457705410677217</v>
      </c>
      <c r="L643" s="43">
        <f t="shared" si="117"/>
        <v>29.481981768418954</v>
      </c>
      <c r="M643" s="43">
        <f t="shared" si="117"/>
        <v>28.740033133316629</v>
      </c>
      <c r="N643" s="44">
        <f t="shared" si="117"/>
        <v>27.802215801156464</v>
      </c>
      <c r="O643" s="44">
        <f t="shared" si="117"/>
        <v>26.413740674993988</v>
      </c>
      <c r="P643" s="40"/>
      <c r="Q643" s="41" t="s">
        <v>61</v>
      </c>
    </row>
    <row r="644" spans="2:17" x14ac:dyDescent="0.3">
      <c r="B644" s="42"/>
      <c r="C644" s="43">
        <f t="shared" ref="C644:O644" si="118">365/(C503/((C408+B408)/2))</f>
        <v>55.320672375297484</v>
      </c>
      <c r="D644" s="43">
        <f t="shared" si="118"/>
        <v>57.540126719778144</v>
      </c>
      <c r="E644" s="43">
        <f t="shared" si="118"/>
        <v>60.428973735384524</v>
      </c>
      <c r="F644" s="43">
        <f t="shared" si="118"/>
        <v>58.485737651768211</v>
      </c>
      <c r="G644" s="43">
        <f t="shared" si="118"/>
        <v>56.671702560337266</v>
      </c>
      <c r="H644" s="43">
        <f t="shared" si="118"/>
        <v>59.97349851141977</v>
      </c>
      <c r="I644" s="43">
        <f t="shared" si="118"/>
        <v>60.841368045188581</v>
      </c>
      <c r="J644" s="43">
        <f t="shared" si="118"/>
        <v>58.681277919880991</v>
      </c>
      <c r="K644" s="43">
        <f t="shared" si="118"/>
        <v>59.127546386029692</v>
      </c>
      <c r="L644" s="43">
        <f t="shared" si="118"/>
        <v>58.726911720665875</v>
      </c>
      <c r="M644" s="43">
        <f t="shared" si="118"/>
        <v>54.760317392875471</v>
      </c>
      <c r="N644" s="44">
        <f t="shared" si="118"/>
        <v>55.415432886538852</v>
      </c>
      <c r="O644" s="44">
        <f t="shared" si="118"/>
        <v>52.617174426844038</v>
      </c>
      <c r="P644" s="40"/>
      <c r="Q644" s="41" t="s">
        <v>62</v>
      </c>
    </row>
    <row r="645" spans="2:17" x14ac:dyDescent="0.3">
      <c r="B645" s="45"/>
      <c r="C645" s="46">
        <f t="shared" ref="C645:M645" si="119">C643+C642-C644</f>
        <v>-25.069130237746116</v>
      </c>
      <c r="D645" s="46">
        <f t="shared" si="119"/>
        <v>-29.932894198258833</v>
      </c>
      <c r="E645" s="46">
        <f t="shared" si="119"/>
        <v>-33.02693544279002</v>
      </c>
      <c r="F645" s="46">
        <f t="shared" si="119"/>
        <v>-32.101834958493441</v>
      </c>
      <c r="G645" s="46">
        <f t="shared" si="119"/>
        <v>-29.018424525226855</v>
      </c>
      <c r="H645" s="46">
        <f t="shared" si="119"/>
        <v>-29.817859348643275</v>
      </c>
      <c r="I645" s="46">
        <f t="shared" si="119"/>
        <v>-28.811294551851489</v>
      </c>
      <c r="J645" s="46">
        <f t="shared" si="119"/>
        <v>-26.402180891547559</v>
      </c>
      <c r="K645" s="46">
        <f t="shared" si="119"/>
        <v>-27.979890786063539</v>
      </c>
      <c r="L645" s="46">
        <f t="shared" si="119"/>
        <v>-26.474638404113506</v>
      </c>
      <c r="M645" s="46">
        <f t="shared" si="119"/>
        <v>-23.141138251946487</v>
      </c>
      <c r="N645" s="47">
        <f>N643+N642-N644</f>
        <v>-25.018824417665044</v>
      </c>
      <c r="O645" s="47">
        <f>O643+O642-O644</f>
        <v>-23.712834700020448</v>
      </c>
      <c r="P645" s="40"/>
      <c r="Q645" s="41" t="s">
        <v>63</v>
      </c>
    </row>
    <row r="646" spans="2:17" x14ac:dyDescent="0.3">
      <c r="B646" s="176" t="s">
        <v>42</v>
      </c>
      <c r="C646" s="177"/>
      <c r="D646" s="177"/>
      <c r="E646" s="177"/>
      <c r="F646" s="177"/>
      <c r="G646" s="177"/>
      <c r="H646" s="177"/>
      <c r="I646" s="177"/>
      <c r="J646" s="177"/>
      <c r="K646" s="177"/>
      <c r="L646" s="177"/>
      <c r="M646" s="177"/>
      <c r="N646" s="177"/>
      <c r="O646" s="126"/>
      <c r="P646" s="28"/>
      <c r="Q646" s="89"/>
    </row>
    <row r="647" spans="2:17" x14ac:dyDescent="0.3">
      <c r="B647">
        <v>473316.1</v>
      </c>
      <c r="C647">
        <v>473316.1</v>
      </c>
      <c r="D647">
        <v>473316.1</v>
      </c>
      <c r="E647">
        <v>473316.1</v>
      </c>
      <c r="F647">
        <v>529566.1</v>
      </c>
      <c r="G647">
        <v>529566.1</v>
      </c>
      <c r="H647">
        <v>529566.1</v>
      </c>
      <c r="I647">
        <v>529566.1</v>
      </c>
      <c r="J647">
        <v>529566.1</v>
      </c>
      <c r="K647">
        <v>529566.1</v>
      </c>
      <c r="L647">
        <v>529566.1</v>
      </c>
      <c r="M647">
        <v>529566.1</v>
      </c>
      <c r="N647">
        <v>529566.1</v>
      </c>
      <c r="O647">
        <v>529566.1</v>
      </c>
      <c r="P647" s="30"/>
      <c r="Q647" s="90" t="s">
        <v>43</v>
      </c>
    </row>
    <row r="648" spans="2:17" x14ac:dyDescent="0.3">
      <c r="B648" s="13">
        <f t="shared" ref="B648:O648" si="120">B457/B647</f>
        <v>18.017610218625567</v>
      </c>
      <c r="C648" s="13">
        <f t="shared" si="120"/>
        <v>18.455022996259792</v>
      </c>
      <c r="D648" s="13">
        <f t="shared" si="120"/>
        <v>19.386817498918798</v>
      </c>
      <c r="E648" s="13">
        <f t="shared" si="120"/>
        <v>20.452568125191601</v>
      </c>
      <c r="F648" s="13">
        <f t="shared" si="120"/>
        <v>20.123241140246705</v>
      </c>
      <c r="G648" s="13">
        <f t="shared" si="120"/>
        <v>20.812128816402712</v>
      </c>
      <c r="H648" s="13">
        <f t="shared" si="120"/>
        <v>24.145642102090751</v>
      </c>
      <c r="I648" s="13">
        <f t="shared" si="120"/>
        <v>26.827537789900074</v>
      </c>
      <c r="J648" s="13">
        <f t="shared" si="120"/>
        <v>29.687432258220458</v>
      </c>
      <c r="K648" s="13">
        <f t="shared" si="120"/>
        <v>33.145842341494294</v>
      </c>
      <c r="L648" s="13">
        <f t="shared" si="120"/>
        <v>35.366765433059257</v>
      </c>
      <c r="M648" s="13">
        <f t="shared" si="120"/>
        <v>38.225714259277552</v>
      </c>
      <c r="N648" s="13">
        <f t="shared" si="120"/>
        <v>41.995027797285367</v>
      </c>
      <c r="O648" s="13">
        <f t="shared" si="120"/>
        <v>42.250038286060985</v>
      </c>
      <c r="P648" s="6"/>
      <c r="Q648" s="90" t="s">
        <v>44</v>
      </c>
    </row>
    <row r="649" spans="2:17" x14ac:dyDescent="0.3">
      <c r="B649" s="13">
        <f t="shared" ref="B649:O649" si="121">B588/B647</f>
        <v>3.537010467212081</v>
      </c>
      <c r="C649" s="13">
        <f t="shared" si="121"/>
        <v>3.2262473218215062</v>
      </c>
      <c r="D649" s="13">
        <f t="shared" si="121"/>
        <v>3.9741587704284731</v>
      </c>
      <c r="E649" s="13">
        <f t="shared" si="121"/>
        <v>5.5025319020417855</v>
      </c>
      <c r="F649" s="13">
        <f t="shared" si="121"/>
        <v>6.7147720747230615</v>
      </c>
      <c r="G649" s="13">
        <f t="shared" si="121"/>
        <v>8.1171708309878596</v>
      </c>
      <c r="H649" s="13">
        <f t="shared" si="121"/>
        <v>9.2243270858916393</v>
      </c>
      <c r="I649" s="13">
        <f t="shared" si="121"/>
        <v>10.156393470050292</v>
      </c>
      <c r="J649" s="13">
        <f t="shared" si="121"/>
        <v>10.22067643680364</v>
      </c>
      <c r="K649" s="13">
        <f t="shared" si="121"/>
        <v>11.666404533824956</v>
      </c>
      <c r="L649" s="13">
        <f t="shared" si="121"/>
        <v>11.220492871428139</v>
      </c>
      <c r="M649" s="13">
        <f t="shared" si="121"/>
        <v>11.79190305044073</v>
      </c>
      <c r="N649" s="13">
        <f t="shared" si="121"/>
        <v>12.392536871223442</v>
      </c>
      <c r="O649" s="13">
        <f t="shared" si="121"/>
        <v>11.408815632269514</v>
      </c>
      <c r="P649" s="6"/>
      <c r="Q649" s="89" t="s">
        <v>45</v>
      </c>
    </row>
    <row r="650" spans="2:17" x14ac:dyDescent="0.3">
      <c r="B650" s="91"/>
      <c r="C650" s="91">
        <f t="shared" ref="C650:M650" si="122">+C649/B649-1</f>
        <v>-8.7860397437704685E-2</v>
      </c>
      <c r="D650" s="92">
        <f t="shared" si="122"/>
        <v>0.23182086616493613</v>
      </c>
      <c r="E650" s="91">
        <f t="shared" si="122"/>
        <v>0.3845777735368463</v>
      </c>
      <c r="F650" s="92">
        <f t="shared" si="122"/>
        <v>0.22030588722828814</v>
      </c>
      <c r="G650" s="91">
        <f t="shared" si="122"/>
        <v>0.20885277127185842</v>
      </c>
      <c r="H650" s="92">
        <f t="shared" si="122"/>
        <v>0.13639681583109398</v>
      </c>
      <c r="I650" s="91">
        <f t="shared" si="122"/>
        <v>0.10104437705642755</v>
      </c>
      <c r="J650" s="92">
        <f t="shared" si="122"/>
        <v>6.3293103937838158E-3</v>
      </c>
      <c r="K650" s="91">
        <f t="shared" si="122"/>
        <v>0.1414513125389032</v>
      </c>
      <c r="L650" s="92">
        <f t="shared" si="122"/>
        <v>-3.8221858422958332E-2</v>
      </c>
      <c r="M650" s="91">
        <f t="shared" si="122"/>
        <v>5.0925586385570432E-2</v>
      </c>
      <c r="N650" s="93">
        <f>+N649/M649-1</f>
        <v>5.093612271178416E-2</v>
      </c>
      <c r="O650" s="93">
        <f>+O649/N649-1</f>
        <v>-7.9380134122353452E-2</v>
      </c>
      <c r="P650" s="31"/>
      <c r="Q650" s="94" t="s">
        <v>46</v>
      </c>
    </row>
    <row r="651" spans="2:17" x14ac:dyDescent="0.3">
      <c r="B651">
        <v>0.32500000000000001</v>
      </c>
      <c r="C651">
        <v>0.28749999999999998</v>
      </c>
      <c r="D651">
        <v>0.35</v>
      </c>
      <c r="E651">
        <v>0.52500000000000002</v>
      </c>
      <c r="F651">
        <v>0.62500000000000011</v>
      </c>
      <c r="G651">
        <v>0.8</v>
      </c>
      <c r="H651">
        <v>0.77</v>
      </c>
      <c r="I651">
        <v>0.85000000000000009</v>
      </c>
      <c r="J651">
        <v>0.85</v>
      </c>
      <c r="K651">
        <v>0.96000000000000008</v>
      </c>
      <c r="L651">
        <v>0.96000000000000008</v>
      </c>
      <c r="M651">
        <v>0.96000000000000008</v>
      </c>
      <c r="N651">
        <v>1</v>
      </c>
      <c r="O651">
        <v>0.4</v>
      </c>
      <c r="P651" s="6"/>
      <c r="Q651" s="90" t="s">
        <v>47</v>
      </c>
    </row>
    <row r="652" spans="2:17" x14ac:dyDescent="0.3">
      <c r="B652" s="91">
        <f t="shared" ref="B652:O652" si="123">+B651/B661</f>
        <v>3.4337186085765789E-2</v>
      </c>
      <c r="C652" s="91">
        <f t="shared" si="123"/>
        <v>3.2013993075637522E-2</v>
      </c>
      <c r="D652" s="92">
        <f t="shared" si="123"/>
        <v>3.1233444700837634E-2</v>
      </c>
      <c r="E652" s="91">
        <f t="shared" si="123"/>
        <v>3.9390496173125782E-2</v>
      </c>
      <c r="F652" s="92">
        <f t="shared" si="123"/>
        <v>3.9528492809133453E-2</v>
      </c>
      <c r="G652" s="91">
        <f t="shared" si="123"/>
        <v>4.5826158844446296E-2</v>
      </c>
      <c r="H652" s="92">
        <f t="shared" si="123"/>
        <v>4.5785582212574033E-2</v>
      </c>
      <c r="I652" s="91">
        <f t="shared" si="123"/>
        <v>4.597276922884893E-2</v>
      </c>
      <c r="J652" s="92">
        <f t="shared" si="123"/>
        <v>3.61805907106642E-2</v>
      </c>
      <c r="K652" s="91">
        <f t="shared" si="123"/>
        <v>4.4970131081236847E-2</v>
      </c>
      <c r="L652" s="92">
        <f t="shared" si="123"/>
        <v>4.4568113511375927E-2</v>
      </c>
      <c r="M652" s="91">
        <f t="shared" si="123"/>
        <v>3.8879104733367822E-2</v>
      </c>
      <c r="N652" s="93">
        <f t="shared" si="123"/>
        <v>5.238120274251621E-2</v>
      </c>
      <c r="O652" s="93">
        <f t="shared" si="123"/>
        <v>1.8779342723004695E-2</v>
      </c>
      <c r="P652" s="6"/>
      <c r="Q652" s="94" t="s">
        <v>48</v>
      </c>
    </row>
    <row r="653" spans="2:17" x14ac:dyDescent="0.3">
      <c r="B653" s="95">
        <f t="shared" ref="B653:M653" si="124">+B651/B649</f>
        <v>9.1885506987534976E-2</v>
      </c>
      <c r="C653" s="95">
        <f t="shared" si="124"/>
        <v>8.9112820971728984E-2</v>
      </c>
      <c r="D653" s="96">
        <f t="shared" si="124"/>
        <v>8.8068952504951073E-2</v>
      </c>
      <c r="E653" s="95">
        <f t="shared" si="124"/>
        <v>9.5410623572248984E-2</v>
      </c>
      <c r="F653" s="96">
        <f t="shared" si="124"/>
        <v>9.3078364097083241E-2</v>
      </c>
      <c r="G653" s="95">
        <f t="shared" si="124"/>
        <v>9.8556506528844373E-2</v>
      </c>
      <c r="H653" s="96">
        <f t="shared" si="124"/>
        <v>8.3474923734837461E-2</v>
      </c>
      <c r="I653" s="95">
        <f t="shared" si="124"/>
        <v>8.3691125447879197E-2</v>
      </c>
      <c r="J653" s="96">
        <f t="shared" si="124"/>
        <v>8.3164749931739793E-2</v>
      </c>
      <c r="K653" s="95">
        <f t="shared" si="124"/>
        <v>8.2287563166237448E-2</v>
      </c>
      <c r="L653" s="96">
        <f t="shared" si="124"/>
        <v>8.5557738951427348E-2</v>
      </c>
      <c r="M653" s="95">
        <f t="shared" si="124"/>
        <v>8.1411795525584779E-2</v>
      </c>
      <c r="N653" s="97">
        <f>+N651/N649</f>
        <v>8.0693728039017407E-2</v>
      </c>
      <c r="O653" s="97">
        <f>+O651/O649</f>
        <v>3.5060606893200313E-2</v>
      </c>
      <c r="P653" s="28"/>
      <c r="Q653" s="98" t="s">
        <v>49</v>
      </c>
    </row>
    <row r="654" spans="2:17" x14ac:dyDescent="0.3">
      <c r="B654" s="16">
        <f t="shared" ref="B654:M654" si="125">+B661*B647</f>
        <v>4479916.6744699581</v>
      </c>
      <c r="C654" s="16">
        <f t="shared" si="125"/>
        <v>4250590.6223099334</v>
      </c>
      <c r="D654" s="16">
        <f t="shared" si="125"/>
        <v>5303950.1914291643</v>
      </c>
      <c r="E654" s="16">
        <f t="shared" si="125"/>
        <v>6308398.6403180491</v>
      </c>
      <c r="F654" s="16">
        <f t="shared" si="125"/>
        <v>8373170.5658032093</v>
      </c>
      <c r="G654" s="16">
        <f t="shared" si="125"/>
        <v>9244782.6892509181</v>
      </c>
      <c r="H654" s="16">
        <f t="shared" si="125"/>
        <v>8905989.119168954</v>
      </c>
      <c r="I654" s="16">
        <f t="shared" si="125"/>
        <v>9791256.7058834638</v>
      </c>
      <c r="J654" s="16">
        <f t="shared" si="125"/>
        <v>12441233.715604434</v>
      </c>
      <c r="K654" s="16">
        <f t="shared" si="125"/>
        <v>11304913.812272962</v>
      </c>
      <c r="L654" s="16">
        <f t="shared" si="125"/>
        <v>11406887.479548266</v>
      </c>
      <c r="M654" s="16">
        <f t="shared" si="125"/>
        <v>13076007.266280545</v>
      </c>
      <c r="N654" s="16">
        <f>+N661*N647</f>
        <v>10109849.951386616</v>
      </c>
      <c r="O654" s="16">
        <f>+O661*O647</f>
        <v>11279757.93</v>
      </c>
      <c r="P654" s="6"/>
      <c r="Q654" s="89" t="s">
        <v>50</v>
      </c>
    </row>
    <row r="655" spans="2:17" x14ac:dyDescent="0.3">
      <c r="B655" s="32">
        <f t="shared" ref="B655:M655" si="126">+B661/B$648</f>
        <v>0.52531701941187525</v>
      </c>
      <c r="C655" s="32">
        <f t="shared" si="126"/>
        <v>0.48661266903148254</v>
      </c>
      <c r="D655" s="33">
        <f t="shared" si="126"/>
        <v>0.57801836556494357</v>
      </c>
      <c r="E655" s="32">
        <f t="shared" si="126"/>
        <v>0.65165840957911392</v>
      </c>
      <c r="F655" s="33">
        <f t="shared" si="126"/>
        <v>0.78572727762091987</v>
      </c>
      <c r="G655" s="32">
        <f t="shared" si="126"/>
        <v>0.83880309753075422</v>
      </c>
      <c r="H655" s="33">
        <f t="shared" si="126"/>
        <v>0.69650337479125402</v>
      </c>
      <c r="I655" s="32">
        <f t="shared" si="126"/>
        <v>0.68918758517402223</v>
      </c>
      <c r="J655" s="33">
        <f t="shared" si="126"/>
        <v>0.79135369869534167</v>
      </c>
      <c r="K655" s="32">
        <f t="shared" si="126"/>
        <v>0.64404767869375013</v>
      </c>
      <c r="L655" s="33">
        <f t="shared" si="126"/>
        <v>0.60904816558597441</v>
      </c>
      <c r="M655" s="32">
        <f t="shared" si="126"/>
        <v>0.6459506923406696</v>
      </c>
      <c r="N655" s="34">
        <f>+N661/N$648</f>
        <v>0.45459709982857144</v>
      </c>
      <c r="O655" s="34">
        <f>+O661/O$648</f>
        <v>0.50414155499185043</v>
      </c>
      <c r="P655" s="35">
        <f>(SUM(INDEX($B655:$O655,,$Q$348-$B$348-$P$348+1):INDEX($B655:$O655,$Q$348-$B$348+1))-MAX(INDEX($B655:$O655,,$Q$348-$B$348-$P$348+1):INDEX($B655:$O655,$Q$348-$B$348+1))-MIN(INDEX($B655:$O655,,$Q$348-$B$348-$P$348+1):INDEX($B655:$O655,$Q$348-$B$348+1)))/(COUNT(INDEX($B655:$O655,,$Q$348-$B$348-$P$348+1):INDEX($B655:$O655,$Q$348-$B$348+1))-2)</f>
        <v>0.65431896432469461</v>
      </c>
      <c r="Q655" s="36" t="s">
        <v>51</v>
      </c>
    </row>
    <row r="656" spans="2:17" x14ac:dyDescent="0.3">
      <c r="B656" s="32">
        <f t="shared" ref="B656:M656" si="127">+B661/B$649</f>
        <v>2.6759766149161939</v>
      </c>
      <c r="C656" s="32">
        <f t="shared" si="127"/>
        <v>2.7835584508682665</v>
      </c>
      <c r="D656" s="33">
        <f t="shared" si="127"/>
        <v>2.819700271567843</v>
      </c>
      <c r="E656" s="32">
        <f t="shared" si="127"/>
        <v>2.422173692682323</v>
      </c>
      <c r="F656" s="33">
        <f t="shared" si="127"/>
        <v>2.3547157374939567</v>
      </c>
      <c r="G656" s="32">
        <f t="shared" si="127"/>
        <v>2.1506604309426756</v>
      </c>
      <c r="H656" s="33">
        <f t="shared" si="127"/>
        <v>1.823170520083784</v>
      </c>
      <c r="I656" s="32">
        <f t="shared" si="127"/>
        <v>1.8204499500839548</v>
      </c>
      <c r="J656" s="33">
        <f t="shared" si="127"/>
        <v>2.2986012195546341</v>
      </c>
      <c r="K656" s="32">
        <f t="shared" si="127"/>
        <v>1.8298270693849674</v>
      </c>
      <c r="L656" s="33">
        <f t="shared" si="127"/>
        <v>1.9197074367886109</v>
      </c>
      <c r="M656" s="32">
        <f t="shared" si="127"/>
        <v>2.0939729987072839</v>
      </c>
      <c r="N656" s="34">
        <f>+N661/N$649</f>
        <v>1.5405092631353572</v>
      </c>
      <c r="O656" s="34">
        <f>+O661/O$649</f>
        <v>1.8669773170629167</v>
      </c>
      <c r="P656" s="35">
        <f>(SUM(INDEX($B656:$O656,,$Q$348-$B$348-$P$348+1):INDEX($B656:$O656,$Q$348-$B$348+1))-MAX(INDEX($B656:$O656,,$Q$348-$B$348-$P$348+1):INDEX($B656:$O656,$Q$348-$B$348+1))-MIN(INDEX($B656:$O656,,$Q$348-$B$348-$P$348+1):INDEX($B656:$O656,$Q$348-$B$348+1)))/(COUNT(INDEX($B656:$O656,,$Q$348-$B$348-$P$348+1):INDEX($B656:$O656,$Q$348-$B$348+1))-2)</f>
        <v>1.929252246150599</v>
      </c>
      <c r="Q656" s="36" t="s">
        <v>52</v>
      </c>
    </row>
    <row r="657" spans="1:17" x14ac:dyDescent="0.3">
      <c r="B657" s="32">
        <f t="shared" ref="B657:O657" si="128">+(B654+B432-B354-B360)/B559</f>
        <v>1.193590848908562</v>
      </c>
      <c r="C657" s="32">
        <f t="shared" si="128"/>
        <v>0.64866590724845818</v>
      </c>
      <c r="D657" s="33">
        <f t="shared" si="128"/>
        <v>0.33089666119363992</v>
      </c>
      <c r="E657" s="32">
        <f t="shared" si="128"/>
        <v>0.4137808590111251</v>
      </c>
      <c r="F657" s="33">
        <f t="shared" si="128"/>
        <v>0.75476653002197647</v>
      </c>
      <c r="G657" s="32">
        <f t="shared" si="128"/>
        <v>1.0818698276317025</v>
      </c>
      <c r="H657" s="33">
        <f t="shared" si="128"/>
        <v>1.2315722468555534</v>
      </c>
      <c r="I657" s="32">
        <f t="shared" si="128"/>
        <v>1.5891803995371059</v>
      </c>
      <c r="J657" s="33">
        <f t="shared" si="128"/>
        <v>1.8974507914349732</v>
      </c>
      <c r="K657" s="32">
        <f t="shared" si="128"/>
        <v>1.4693563129713501</v>
      </c>
      <c r="L657" s="33">
        <f t="shared" si="128"/>
        <v>1.6307248142577622</v>
      </c>
      <c r="M657" s="32">
        <f t="shared" si="128"/>
        <v>1.4713668588643225</v>
      </c>
      <c r="N657" s="34">
        <f t="shared" si="128"/>
        <v>1.2580286533210459</v>
      </c>
      <c r="O657" s="34">
        <f t="shared" si="128"/>
        <v>0.9798909085722709</v>
      </c>
      <c r="P657" s="35">
        <f>(SUM(INDEX($B657:$O657,,$Q$348-$B$348-$P$348+1):INDEX($B657:$O657,$Q$348-$B$348+1))-MAX(INDEX($B657:$O657,,$Q$348-$B$348-$P$348+1):INDEX($B657:$O657,$Q$348-$B$348+1))-MIN(INDEX($B657:$O657,,$Q$348-$B$348-$P$348+1):INDEX($B657:$O657,$Q$348-$B$348+1)))/(COUNT(INDEX($B657:$O657,,$Q$348-$B$348-$P$348+1):INDEX($B657:$O657,$Q$348-$B$348+1))-2)</f>
        <v>1.3902998733484062</v>
      </c>
      <c r="Q657" s="36" t="s">
        <v>53</v>
      </c>
    </row>
    <row r="658" spans="1:17" x14ac:dyDescent="0.3">
      <c r="B658" s="32">
        <f t="shared" ref="B658:O658" si="129">B654/B465</f>
        <v>6.0854405144460284E-2</v>
      </c>
      <c r="C658" s="32">
        <f t="shared" si="129"/>
        <v>5.4489831310955583E-2</v>
      </c>
      <c r="D658" s="33">
        <f t="shared" si="129"/>
        <v>6.0143955130904099E-2</v>
      </c>
      <c r="E658" s="32">
        <f t="shared" si="129"/>
        <v>6.3655898969928335E-2</v>
      </c>
      <c r="F658" s="33">
        <f t="shared" si="129"/>
        <v>7.3235095140558551E-2</v>
      </c>
      <c r="G658" s="32">
        <f t="shared" si="129"/>
        <v>7.1616890518030718E-2</v>
      </c>
      <c r="H658" s="33">
        <f t="shared" si="129"/>
        <v>6.279413317451478E-2</v>
      </c>
      <c r="I658" s="32">
        <f t="shared" si="129"/>
        <v>6.3080949539771683E-2</v>
      </c>
      <c r="J658" s="33">
        <f t="shared" si="129"/>
        <v>7.2293843814809924E-2</v>
      </c>
      <c r="K658" s="32">
        <f t="shared" si="129"/>
        <v>6.0843234413273342E-2</v>
      </c>
      <c r="L658" s="33">
        <f t="shared" si="129"/>
        <v>5.9411850876762637E-2</v>
      </c>
      <c r="M658" s="32">
        <f t="shared" si="129"/>
        <v>6.2334426173506777E-2</v>
      </c>
      <c r="N658" s="34">
        <f t="shared" si="129"/>
        <v>4.6397350509919499E-2</v>
      </c>
      <c r="O658" s="34">
        <f t="shared" si="129"/>
        <v>5.0993016871835682E-2</v>
      </c>
      <c r="P658" s="35">
        <f>(SUM(INDEX($B658:$O658,,$Q$348-$B$348-$P$348+1):INDEX($B658:$O658,$Q$348-$B$348+1))-MAX(INDEX($B658:$O658,,$Q$348-$B$348-$P$348+1):INDEX($B658:$O658,$Q$348-$B$348+1))-MIN(INDEX($B658:$O658,,$Q$348-$B$348-$P$348+1):INDEX($B658:$O658,$Q$348-$B$348+1)))/(COUNT(INDEX($B658:$O658,,$Q$348-$B$348-$P$348+1):INDEX($B658:$O658,$Q$348-$B$348+1))-2)</f>
        <v>6.1582071652527937E-2</v>
      </c>
      <c r="Q658" s="36" t="s">
        <v>54</v>
      </c>
    </row>
    <row r="659" spans="1:17" s="15" customFormat="1" x14ac:dyDescent="0.3">
      <c r="A659" s="99"/>
      <c r="B659">
        <v>10.6</v>
      </c>
      <c r="C659">
        <v>9.6999999999999993</v>
      </c>
      <c r="D659">
        <v>12.6</v>
      </c>
      <c r="E659">
        <v>15.5</v>
      </c>
      <c r="F659">
        <v>18.600000000000001</v>
      </c>
      <c r="G659">
        <v>18.899999999999999</v>
      </c>
      <c r="H659">
        <v>17.8</v>
      </c>
      <c r="I659">
        <v>20.2</v>
      </c>
      <c r="J659">
        <v>27</v>
      </c>
      <c r="K659">
        <v>24</v>
      </c>
      <c r="L659">
        <v>23</v>
      </c>
      <c r="M659">
        <v>27.5</v>
      </c>
      <c r="N659">
        <v>25.25</v>
      </c>
      <c r="O659">
        <v>18</v>
      </c>
      <c r="P659" s="31"/>
      <c r="Q659" s="37" t="s">
        <v>55</v>
      </c>
    </row>
    <row r="660" spans="1:17" s="71" customFormat="1" x14ac:dyDescent="0.3">
      <c r="A660" s="100"/>
      <c r="B660">
        <v>7.5</v>
      </c>
      <c r="C660">
        <v>8.3000000000000007</v>
      </c>
      <c r="D660">
        <v>9.6999999999999993</v>
      </c>
      <c r="E660">
        <v>11.9</v>
      </c>
      <c r="F660">
        <v>13.5</v>
      </c>
      <c r="G660">
        <v>15.8</v>
      </c>
      <c r="H660">
        <v>15</v>
      </c>
      <c r="I660">
        <v>16.8</v>
      </c>
      <c r="J660">
        <v>19.7</v>
      </c>
      <c r="K660">
        <v>19.600000000000001</v>
      </c>
      <c r="L660">
        <v>20.5</v>
      </c>
      <c r="M660">
        <v>22.5</v>
      </c>
      <c r="N660">
        <v>15.5</v>
      </c>
      <c r="O660">
        <v>12.5</v>
      </c>
      <c r="P660" s="38"/>
      <c r="Q660" s="39" t="s">
        <v>56</v>
      </c>
    </row>
    <row r="661" spans="1:17" s="3" customFormat="1" x14ac:dyDescent="0.3">
      <c r="A661" s="101"/>
      <c r="B661">
        <v>9.4649572969733295</v>
      </c>
      <c r="C661">
        <v>8.9804479972473654</v>
      </c>
      <c r="D661">
        <v>11.205936564230891</v>
      </c>
      <c r="E661">
        <v>13.328088016270838</v>
      </c>
      <c r="F661">
        <v>15.811379478035338</v>
      </c>
      <c r="G661">
        <v>17.457278117407665</v>
      </c>
      <c r="H661">
        <v>16.817521210607996</v>
      </c>
      <c r="I661">
        <v>18.489205985586057</v>
      </c>
      <c r="J661">
        <v>23.493259322310159</v>
      </c>
      <c r="K661">
        <v>21.347502818388417</v>
      </c>
      <c r="L661">
        <v>21.540063609714192</v>
      </c>
      <c r="M661">
        <v>24.691926590996943</v>
      </c>
      <c r="N661">
        <v>19.090817843866169</v>
      </c>
      <c r="O661" s="152">
        <f>VLOOKUP($P661,Price!$A:$E,5,FALSE)</f>
        <v>21.3</v>
      </c>
      <c r="P661" s="151" t="s">
        <v>3061</v>
      </c>
      <c r="Q661" s="36" t="s">
        <v>57</v>
      </c>
    </row>
    <row r="662" spans="1:17" x14ac:dyDescent="0.3">
      <c r="B662" s="180" t="s">
        <v>64</v>
      </c>
      <c r="C662" s="181"/>
      <c r="D662" s="181"/>
      <c r="E662" s="181"/>
      <c r="F662" s="181"/>
      <c r="G662" s="181"/>
      <c r="H662" s="181"/>
      <c r="I662" s="181"/>
      <c r="J662" s="181"/>
      <c r="K662" s="181"/>
      <c r="L662" s="181"/>
      <c r="M662" s="181"/>
      <c r="N662" s="181"/>
      <c r="O662" s="128"/>
      <c r="P662" s="28"/>
      <c r="Q662" s="89"/>
    </row>
    <row r="663" spans="1:17" x14ac:dyDescent="0.3">
      <c r="B663" s="102"/>
      <c r="C663" s="103">
        <f t="shared" ref="C663:O663" si="130">+C656/C650/100</f>
        <v>-0.31681605501976956</v>
      </c>
      <c r="D663" s="102">
        <f t="shared" si="130"/>
        <v>0.12163272091139887</v>
      </c>
      <c r="E663" s="103">
        <f t="shared" si="130"/>
        <v>6.2982675010214942E-2</v>
      </c>
      <c r="F663" s="102">
        <f t="shared" si="130"/>
        <v>0.10688392249154574</v>
      </c>
      <c r="G663" s="103">
        <f t="shared" si="130"/>
        <v>0.10297495301813424</v>
      </c>
      <c r="H663" s="102">
        <f t="shared" si="130"/>
        <v>0.13366664822597429</v>
      </c>
      <c r="I663" s="103">
        <f t="shared" si="130"/>
        <v>0.18016340969347922</v>
      </c>
      <c r="J663" s="102">
        <f t="shared" si="130"/>
        <v>3.6316771915818062</v>
      </c>
      <c r="K663" s="103">
        <f t="shared" si="130"/>
        <v>0.12936091129459912</v>
      </c>
      <c r="L663" s="102">
        <f t="shared" si="130"/>
        <v>-0.50225381914855294</v>
      </c>
      <c r="M663" s="103">
        <f t="shared" si="130"/>
        <v>0.41118289396871888</v>
      </c>
      <c r="N663" s="104">
        <f t="shared" si="130"/>
        <v>0.3024394439781255</v>
      </c>
      <c r="O663" s="104">
        <f t="shared" si="130"/>
        <v>-0.23519452791365034</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24.15</v>
      </c>
      <c r="P664" s="30"/>
      <c r="Q664" s="90" t="s">
        <v>66</v>
      </c>
    </row>
    <row r="665" spans="1:17" x14ac:dyDescent="0.3">
      <c r="B665" s="48">
        <f t="shared" ref="B665:O668" si="131">($P655-B655)/$P655</f>
        <v>0.19715452546291221</v>
      </c>
      <c r="C665" s="49">
        <f t="shared" si="131"/>
        <v>0.25630664008997101</v>
      </c>
      <c r="D665" s="48">
        <f t="shared" si="131"/>
        <v>0.11661070963837779</v>
      </c>
      <c r="E665" s="49">
        <f t="shared" si="131"/>
        <v>4.0661434111520494E-3</v>
      </c>
      <c r="F665" s="48">
        <f t="shared" si="131"/>
        <v>-0.20083219417589146</v>
      </c>
      <c r="G665" s="49">
        <f t="shared" si="131"/>
        <v>-0.28194832071917836</v>
      </c>
      <c r="H665" s="48">
        <f t="shared" si="131"/>
        <v>-6.4470713469380839E-2</v>
      </c>
      <c r="I665" s="49">
        <f t="shared" si="131"/>
        <v>-5.3289943820159044E-2</v>
      </c>
      <c r="J665" s="48">
        <f t="shared" si="131"/>
        <v>-0.20943109070982988</v>
      </c>
      <c r="K665" s="49">
        <f t="shared" si="131"/>
        <v>1.5697673750821522E-2</v>
      </c>
      <c r="L665" s="48">
        <f t="shared" si="131"/>
        <v>6.9187661075119533E-2</v>
      </c>
      <c r="M665" s="49">
        <f t="shared" si="131"/>
        <v>1.2789285410154181E-2</v>
      </c>
      <c r="N665" s="50">
        <f t="shared" si="131"/>
        <v>0.30523624621250411</v>
      </c>
      <c r="O665" s="50">
        <f t="shared" si="131"/>
        <v>0.22951712776327418</v>
      </c>
      <c r="P665" s="31"/>
      <c r="Q665" s="51" t="s">
        <v>67</v>
      </c>
    </row>
    <row r="666" spans="1:17" x14ac:dyDescent="0.3">
      <c r="B666" s="48">
        <f t="shared" si="131"/>
        <v>-0.38705377705560279</v>
      </c>
      <c r="C666" s="49">
        <f t="shared" si="131"/>
        <v>-0.44281726582008585</v>
      </c>
      <c r="D666" s="48">
        <f t="shared" si="131"/>
        <v>-0.46155085587897504</v>
      </c>
      <c r="E666" s="49">
        <f t="shared" si="131"/>
        <v>-0.25549870293801186</v>
      </c>
      <c r="F666" s="48">
        <f t="shared" si="131"/>
        <v>-0.22053284747615406</v>
      </c>
      <c r="G666" s="49">
        <f t="shared" si="131"/>
        <v>-0.11476373047321738</v>
      </c>
      <c r="H666" s="48">
        <f t="shared" si="131"/>
        <v>5.4985928500784632E-2</v>
      </c>
      <c r="I666" s="49">
        <f t="shared" si="131"/>
        <v>5.6396096613978472E-2</v>
      </c>
      <c r="J666" s="48">
        <f t="shared" si="131"/>
        <v>-0.19144669865798539</v>
      </c>
      <c r="K666" s="49">
        <f t="shared" si="131"/>
        <v>5.1535602440796822E-2</v>
      </c>
      <c r="L666" s="48">
        <f t="shared" si="131"/>
        <v>4.947413891072395E-3</v>
      </c>
      <c r="M666" s="49">
        <f t="shared" si="131"/>
        <v>-8.5380619815448811E-2</v>
      </c>
      <c r="N666" s="50">
        <f t="shared" si="131"/>
        <v>0.20149930305427577</v>
      </c>
      <c r="O666" s="50">
        <f t="shared" si="131"/>
        <v>3.2279308842033637E-2</v>
      </c>
      <c r="P666" s="31"/>
      <c r="Q666" s="51" t="s">
        <v>68</v>
      </c>
    </row>
    <row r="667" spans="1:17" x14ac:dyDescent="0.3">
      <c r="B667" s="48">
        <f t="shared" si="131"/>
        <v>0.14148675995063498</v>
      </c>
      <c r="C667" s="49">
        <f t="shared" si="131"/>
        <v>0.53343453474809899</v>
      </c>
      <c r="D667" s="48">
        <f t="shared" si="131"/>
        <v>0.76199619410400543</v>
      </c>
      <c r="E667" s="49">
        <f t="shared" si="131"/>
        <v>0.70238013615395578</v>
      </c>
      <c r="F667" s="48">
        <f t="shared" si="131"/>
        <v>0.4571196153501817</v>
      </c>
      <c r="G667" s="49">
        <f t="shared" si="131"/>
        <v>0.22184425937828725</v>
      </c>
      <c r="H667" s="48">
        <f t="shared" si="131"/>
        <v>0.11416790689232549</v>
      </c>
      <c r="I667" s="49">
        <f t="shared" si="131"/>
        <v>-0.14304865446740972</v>
      </c>
      <c r="J667" s="48">
        <f t="shared" si="131"/>
        <v>-0.36477807975709714</v>
      </c>
      <c r="K667" s="49">
        <f t="shared" si="131"/>
        <v>-5.6862869038852647E-2</v>
      </c>
      <c r="L667" s="48">
        <f t="shared" si="131"/>
        <v>-0.1729302760636201</v>
      </c>
      <c r="M667" s="49">
        <f t="shared" si="131"/>
        <v>-5.8308992951768092E-2</v>
      </c>
      <c r="N667" s="50">
        <f t="shared" si="131"/>
        <v>9.5138626251038624E-2</v>
      </c>
      <c r="O667" s="50">
        <f t="shared" si="131"/>
        <v>0.29519456388045551</v>
      </c>
      <c r="P667" s="31"/>
      <c r="Q667" s="51" t="s">
        <v>69</v>
      </c>
    </row>
    <row r="668" spans="1:17" x14ac:dyDescent="0.3">
      <c r="B668" s="48">
        <f t="shared" si="131"/>
        <v>1.18162070313817E-2</v>
      </c>
      <c r="C668" s="49">
        <f t="shared" si="131"/>
        <v>0.11516729059700638</v>
      </c>
      <c r="D668" s="48">
        <f t="shared" si="131"/>
        <v>2.3352844148184858E-2</v>
      </c>
      <c r="E668" s="49">
        <f t="shared" si="131"/>
        <v>-3.3675829048132835E-2</v>
      </c>
      <c r="F668" s="48">
        <f t="shared" si="131"/>
        <v>-0.18922753287323452</v>
      </c>
      <c r="G668" s="49">
        <f t="shared" si="131"/>
        <v>-0.16295032947451765</v>
      </c>
      <c r="H668" s="48">
        <f t="shared" si="131"/>
        <v>-1.9682051763795901E-2</v>
      </c>
      <c r="I668" s="49">
        <f t="shared" si="131"/>
        <v>-2.4339517119544931E-2</v>
      </c>
      <c r="J668" s="48">
        <f t="shared" si="131"/>
        <v>-0.17394303041187589</v>
      </c>
      <c r="K668" s="49">
        <f t="shared" si="131"/>
        <v>1.1997602864408756E-2</v>
      </c>
      <c r="L668" s="48">
        <f t="shared" si="131"/>
        <v>3.5241113485278669E-2</v>
      </c>
      <c r="M668" s="49">
        <f t="shared" si="131"/>
        <v>-1.2217103140406549E-2</v>
      </c>
      <c r="N668" s="50">
        <f t="shared" si="131"/>
        <v>0.24657697825248634</v>
      </c>
      <c r="O668" s="50">
        <f t="shared" si="131"/>
        <v>0.1719502851485766</v>
      </c>
      <c r="P668" s="31"/>
      <c r="Q668" s="51" t="s">
        <v>70</v>
      </c>
    </row>
    <row r="669" spans="1:17" x14ac:dyDescent="0.3">
      <c r="B669" s="105"/>
      <c r="D669" s="105"/>
      <c r="F669" s="105"/>
      <c r="H669" s="105"/>
      <c r="I669" s="96"/>
      <c r="J669" s="95"/>
      <c r="K669" s="96"/>
      <c r="L669" s="95"/>
      <c r="M669" s="96"/>
      <c r="N669" s="97">
        <f>N664/N661-1</f>
        <v>-1</v>
      </c>
      <c r="O669" s="97">
        <f>O664/O661-1</f>
        <v>0.13380281690140827</v>
      </c>
      <c r="P669" s="28"/>
      <c r="Q669" s="98" t="s">
        <v>71</v>
      </c>
    </row>
    <row r="670" spans="1:17" x14ac:dyDescent="0.3">
      <c r="B670" s="109">
        <f t="shared" ref="B670:M670" si="132">AVERAGE(B665:B669)</f>
        <v>-9.1490711526684768E-3</v>
      </c>
      <c r="C670" s="110">
        <f t="shared" si="132"/>
        <v>0.11552279990374763</v>
      </c>
      <c r="D670" s="109">
        <f t="shared" si="132"/>
        <v>0.11010222300289825</v>
      </c>
      <c r="E670" s="110">
        <f t="shared" si="132"/>
        <v>0.10431793689474078</v>
      </c>
      <c r="F670" s="109">
        <f t="shared" si="132"/>
        <v>-3.8368239793774586E-2</v>
      </c>
      <c r="G670" s="110">
        <f t="shared" si="132"/>
        <v>-8.4454530322156524E-2</v>
      </c>
      <c r="H670" s="109">
        <f t="shared" si="132"/>
        <v>2.1250267539983346E-2</v>
      </c>
      <c r="I670" s="110">
        <f t="shared" si="132"/>
        <v>-4.1070504698283807E-2</v>
      </c>
      <c r="J670" s="52">
        <f t="shared" si="132"/>
        <v>-0.23489972488419708</v>
      </c>
      <c r="K670" s="53">
        <f t="shared" si="132"/>
        <v>5.5920025042936125E-3</v>
      </c>
      <c r="L670" s="52">
        <f t="shared" si="132"/>
        <v>-1.5888521903037377E-2</v>
      </c>
      <c r="M670" s="53">
        <f t="shared" si="132"/>
        <v>-3.5779357624367319E-2</v>
      </c>
      <c r="N670" s="54">
        <f>AVERAGE(N665:N669)</f>
        <v>-3.0309769245939023E-2</v>
      </c>
      <c r="O670" s="54">
        <f>AVERAGE(O665:O669)</f>
        <v>0.17254882050714965</v>
      </c>
      <c r="P670" s="31"/>
      <c r="Q670" s="51" t="s">
        <v>72</v>
      </c>
    </row>
    <row r="671" spans="1:17" x14ac:dyDescent="0.3">
      <c r="B671" s="182" t="s">
        <v>73</v>
      </c>
      <c r="C671" s="183"/>
      <c r="D671" s="183"/>
      <c r="E671" s="183"/>
      <c r="F671" s="183"/>
      <c r="G671" s="183"/>
      <c r="H671" s="183"/>
      <c r="I671" s="183"/>
      <c r="J671" s="183"/>
      <c r="K671" s="183"/>
      <c r="L671" s="183"/>
      <c r="M671" s="183"/>
      <c r="N671" s="183"/>
      <c r="O671" s="129"/>
      <c r="P671" s="28"/>
      <c r="Q671" s="89"/>
    </row>
    <row r="672" spans="1:17" s="3" customFormat="1" ht="14.25" x14ac:dyDescent="0.2">
      <c r="B672" s="55"/>
      <c r="C672" s="56">
        <f>+B$651+B672</f>
        <v>0.32500000000000001</v>
      </c>
      <c r="D672" s="56">
        <f t="shared" ref="D672:N672" si="133">+C$651+C672</f>
        <v>0.61250000000000004</v>
      </c>
      <c r="E672" s="56">
        <f t="shared" si="133"/>
        <v>0.96250000000000002</v>
      </c>
      <c r="F672" s="56">
        <f t="shared" si="133"/>
        <v>1.4875</v>
      </c>
      <c r="G672" s="56">
        <f t="shared" si="133"/>
        <v>2.1125000000000003</v>
      </c>
      <c r="H672" s="56">
        <f t="shared" si="133"/>
        <v>2.9125000000000005</v>
      </c>
      <c r="I672" s="56">
        <f t="shared" si="133"/>
        <v>3.6825000000000006</v>
      </c>
      <c r="J672" s="56">
        <f t="shared" si="133"/>
        <v>4.5325000000000006</v>
      </c>
      <c r="K672" s="56">
        <f t="shared" si="133"/>
        <v>5.3825000000000003</v>
      </c>
      <c r="L672" s="56">
        <f t="shared" si="133"/>
        <v>6.3425000000000002</v>
      </c>
      <c r="M672" s="56">
        <f t="shared" si="133"/>
        <v>7.3025000000000002</v>
      </c>
      <c r="N672" s="57">
        <f t="shared" si="133"/>
        <v>8.2625000000000011</v>
      </c>
      <c r="O672" s="57">
        <f>+N$651+N672</f>
        <v>9.2625000000000011</v>
      </c>
      <c r="P672" s="31"/>
      <c r="Q672" s="36" t="s">
        <v>74</v>
      </c>
    </row>
    <row r="673" spans="1:17" s="3" customFormat="1" ht="14.25" x14ac:dyDescent="0.2">
      <c r="B673" s="58">
        <f>+B$661+B672</f>
        <v>9.4649572969733295</v>
      </c>
      <c r="C673" s="59">
        <f t="shared" ref="C673:O673" si="134">+C$661+C672</f>
        <v>9.3054479972473647</v>
      </c>
      <c r="D673" s="59">
        <f t="shared" si="134"/>
        <v>11.818436564230892</v>
      </c>
      <c r="E673" s="59">
        <f t="shared" si="134"/>
        <v>14.290588016270839</v>
      </c>
      <c r="F673" s="59">
        <f t="shared" si="134"/>
        <v>17.298879478035339</v>
      </c>
      <c r="G673" s="59">
        <f t="shared" si="134"/>
        <v>19.569778117407665</v>
      </c>
      <c r="H673" s="59">
        <f t="shared" si="134"/>
        <v>19.730021210607998</v>
      </c>
      <c r="I673" s="59">
        <f t="shared" si="134"/>
        <v>22.171705985586058</v>
      </c>
      <c r="J673" s="59">
        <f t="shared" si="134"/>
        <v>28.025759322310158</v>
      </c>
      <c r="K673" s="59">
        <f t="shared" si="134"/>
        <v>26.730002818388417</v>
      </c>
      <c r="L673" s="59">
        <f t="shared" si="134"/>
        <v>27.882563609714193</v>
      </c>
      <c r="M673" s="59">
        <f t="shared" si="134"/>
        <v>31.994426590996945</v>
      </c>
      <c r="N673" s="60">
        <f t="shared" si="134"/>
        <v>27.353317843866172</v>
      </c>
      <c r="O673" s="60">
        <f t="shared" si="134"/>
        <v>30.5625</v>
      </c>
      <c r="P673" s="31"/>
      <c r="Q673" s="36" t="s">
        <v>75</v>
      </c>
    </row>
    <row r="674" spans="1:17" s="3" customFormat="1" ht="14.25" x14ac:dyDescent="0.2">
      <c r="B674" s="72"/>
      <c r="I674" s="61"/>
      <c r="J674" s="61"/>
      <c r="K674" s="61"/>
      <c r="L674" s="61"/>
      <c r="M674" s="61"/>
      <c r="N674" s="62"/>
      <c r="O674" s="62">
        <f>+O673/B673-1</f>
        <v>2.2290161530652832</v>
      </c>
      <c r="P674" s="31"/>
      <c r="Q674" s="63" t="s">
        <v>76</v>
      </c>
    </row>
    <row r="675" spans="1:17" s="70" customFormat="1" ht="14.25" x14ac:dyDescent="0.2">
      <c r="A675" s="64"/>
      <c r="B675" s="65"/>
      <c r="C675" s="66">
        <f>RATE(C$348-$B$348,,-$B673,C673)</f>
        <v>-1.6852616944925011E-2</v>
      </c>
      <c r="D675" s="66">
        <f t="shared" ref="D675:O675" si="135">RATE(D$348-$B$348,,-$B673,D673)</f>
        <v>0.11743092100904465</v>
      </c>
      <c r="E675" s="66">
        <f t="shared" si="135"/>
        <v>0.1472123494167894</v>
      </c>
      <c r="F675" s="66">
        <f t="shared" si="135"/>
        <v>0.16271915843281579</v>
      </c>
      <c r="G675" s="66">
        <f t="shared" si="135"/>
        <v>0.15636103337056972</v>
      </c>
      <c r="H675" s="66">
        <f t="shared" si="135"/>
        <v>0.13023343045833602</v>
      </c>
      <c r="I675" s="66">
        <f t="shared" si="135"/>
        <v>0.1293056296787313</v>
      </c>
      <c r="J675" s="66">
        <f t="shared" si="135"/>
        <v>0.14532790252036765</v>
      </c>
      <c r="K675" s="66">
        <f t="shared" si="135"/>
        <v>0.12227119507563124</v>
      </c>
      <c r="L675" s="66">
        <f t="shared" si="135"/>
        <v>0.1140928942291273</v>
      </c>
      <c r="M675" s="66">
        <f t="shared" si="135"/>
        <v>0.11708669522366852</v>
      </c>
      <c r="N675" s="67">
        <f t="shared" si="135"/>
        <v>9.2465202905370608E-2</v>
      </c>
      <c r="O675" s="67">
        <f t="shared" si="135"/>
        <v>9.4357572765028264E-2</v>
      </c>
      <c r="P675" s="68"/>
      <c r="Q675" s="69" t="s">
        <v>77</v>
      </c>
    </row>
    <row r="676" spans="1:17" s="3" customFormat="1" ht="14.25" x14ac:dyDescent="0.2">
      <c r="B676" s="55"/>
      <c r="C676" s="56"/>
      <c r="D676" s="56">
        <f t="shared" ref="D676:N676" si="136">+C$651+C676</f>
        <v>0.28749999999999998</v>
      </c>
      <c r="E676" s="56">
        <f t="shared" si="136"/>
        <v>0.63749999999999996</v>
      </c>
      <c r="F676" s="56">
        <f t="shared" si="136"/>
        <v>1.1625000000000001</v>
      </c>
      <c r="G676" s="56">
        <f t="shared" si="136"/>
        <v>1.7875000000000001</v>
      </c>
      <c r="H676" s="56">
        <f t="shared" si="136"/>
        <v>2.5875000000000004</v>
      </c>
      <c r="I676" s="56">
        <f t="shared" si="136"/>
        <v>3.3575000000000004</v>
      </c>
      <c r="J676" s="56">
        <f t="shared" si="136"/>
        <v>4.2075000000000005</v>
      </c>
      <c r="K676" s="56">
        <f t="shared" si="136"/>
        <v>5.0575000000000001</v>
      </c>
      <c r="L676" s="56">
        <f t="shared" si="136"/>
        <v>6.0175000000000001</v>
      </c>
      <c r="M676" s="56">
        <f t="shared" si="136"/>
        <v>6.9775</v>
      </c>
      <c r="N676" s="57">
        <f t="shared" si="136"/>
        <v>7.9375</v>
      </c>
      <c r="O676" s="57">
        <f>+N$651+N676</f>
        <v>8.9375</v>
      </c>
      <c r="P676" s="31"/>
      <c r="Q676" s="36" t="s">
        <v>74</v>
      </c>
    </row>
    <row r="677" spans="1:17" s="3" customFormat="1" ht="14.25" x14ac:dyDescent="0.2">
      <c r="B677" s="58"/>
      <c r="C677" s="59">
        <f t="shared" ref="C677:O677" si="137">+C$661+C676</f>
        <v>8.9804479972473654</v>
      </c>
      <c r="D677" s="59">
        <f t="shared" si="137"/>
        <v>11.49343656423089</v>
      </c>
      <c r="E677" s="59">
        <f t="shared" si="137"/>
        <v>13.965588016270837</v>
      </c>
      <c r="F677" s="59">
        <f t="shared" si="137"/>
        <v>16.973879478035339</v>
      </c>
      <c r="G677" s="59">
        <f t="shared" si="137"/>
        <v>19.244778117407666</v>
      </c>
      <c r="H677" s="59">
        <f t="shared" si="137"/>
        <v>19.405021210607998</v>
      </c>
      <c r="I677" s="59">
        <f t="shared" si="137"/>
        <v>21.846705985586059</v>
      </c>
      <c r="J677" s="59">
        <f t="shared" si="137"/>
        <v>27.700759322310159</v>
      </c>
      <c r="K677" s="59">
        <f t="shared" si="137"/>
        <v>26.405002818388418</v>
      </c>
      <c r="L677" s="59">
        <f t="shared" si="137"/>
        <v>27.557563609714194</v>
      </c>
      <c r="M677" s="59">
        <f t="shared" si="137"/>
        <v>31.669426590996942</v>
      </c>
      <c r="N677" s="60">
        <f t="shared" si="137"/>
        <v>27.028317843866169</v>
      </c>
      <c r="O677" s="60">
        <f t="shared" si="137"/>
        <v>30.237500000000001</v>
      </c>
      <c r="P677" s="31"/>
      <c r="Q677" s="36" t="s">
        <v>75</v>
      </c>
    </row>
    <row r="678" spans="1:17" s="3" customFormat="1" ht="14.25" x14ac:dyDescent="0.2">
      <c r="B678" s="72"/>
      <c r="I678" s="61"/>
      <c r="J678" s="61"/>
      <c r="K678" s="61"/>
      <c r="L678" s="61"/>
      <c r="M678" s="61"/>
      <c r="N678" s="62"/>
      <c r="O678" s="62">
        <f>+O677/C677-1</f>
        <v>2.3670369239116158</v>
      </c>
      <c r="P678" s="31"/>
      <c r="Q678" s="63" t="s">
        <v>76</v>
      </c>
    </row>
    <row r="679" spans="1:17" s="70" customFormat="1" ht="14.25" x14ac:dyDescent="0.2">
      <c r="A679" s="64"/>
      <c r="B679" s="65"/>
      <c r="C679" s="66"/>
      <c r="D679" s="66">
        <f>RATE(D$348-$C$348,,-$C677,D677)</f>
        <v>0.27982886463501511</v>
      </c>
      <c r="E679" s="66">
        <f t="shared" ref="E679:O679" si="138">RATE(E$348-$C$348,,-$C677,E677)</f>
        <v>0.24704065419606144</v>
      </c>
      <c r="F679" s="66">
        <f t="shared" si="138"/>
        <v>0.23640581022834786</v>
      </c>
      <c r="G679" s="66">
        <f t="shared" si="138"/>
        <v>0.20991183942559774</v>
      </c>
      <c r="H679" s="66">
        <f t="shared" si="138"/>
        <v>0.16660336255994154</v>
      </c>
      <c r="I679" s="66">
        <f t="shared" si="138"/>
        <v>0.15970623902203512</v>
      </c>
      <c r="J679" s="66">
        <f t="shared" si="138"/>
        <v>0.1745859731828403</v>
      </c>
      <c r="K679" s="66">
        <f t="shared" si="138"/>
        <v>0.14432273642683863</v>
      </c>
      <c r="L679" s="66">
        <f t="shared" si="138"/>
        <v>0.13267354555648325</v>
      </c>
      <c r="M679" s="66">
        <f t="shared" si="138"/>
        <v>0.1343164224434078</v>
      </c>
      <c r="N679" s="67">
        <f t="shared" si="138"/>
        <v>0.10535533183214947</v>
      </c>
      <c r="O679" s="67">
        <f t="shared" si="138"/>
        <v>0.10646408916485801</v>
      </c>
      <c r="P679" s="68"/>
      <c r="Q679" s="69" t="s">
        <v>77</v>
      </c>
    </row>
    <row r="680" spans="1:17" s="3" customFormat="1" ht="14.25" x14ac:dyDescent="0.2">
      <c r="B680" s="55"/>
      <c r="C680" s="56"/>
      <c r="D680" s="56"/>
      <c r="E680" s="56">
        <f t="shared" ref="E680:N680" si="139">+D$651+D680</f>
        <v>0.35</v>
      </c>
      <c r="F680" s="56">
        <f t="shared" si="139"/>
        <v>0.875</v>
      </c>
      <c r="G680" s="56">
        <f t="shared" si="139"/>
        <v>1.5</v>
      </c>
      <c r="H680" s="56">
        <f t="shared" si="139"/>
        <v>2.2999999999999998</v>
      </c>
      <c r="I680" s="56">
        <f t="shared" si="139"/>
        <v>3.07</v>
      </c>
      <c r="J680" s="56">
        <f t="shared" si="139"/>
        <v>3.92</v>
      </c>
      <c r="K680" s="56">
        <f t="shared" si="139"/>
        <v>4.7699999999999996</v>
      </c>
      <c r="L680" s="56">
        <f t="shared" si="139"/>
        <v>5.7299999999999995</v>
      </c>
      <c r="M680" s="56">
        <f t="shared" si="139"/>
        <v>6.6899999999999995</v>
      </c>
      <c r="N680" s="57">
        <f t="shared" si="139"/>
        <v>7.6499999999999995</v>
      </c>
      <c r="O680" s="57">
        <f>+N$651+N680</f>
        <v>8.6499999999999986</v>
      </c>
      <c r="P680" s="31"/>
      <c r="Q680" s="36" t="s">
        <v>74</v>
      </c>
    </row>
    <row r="681" spans="1:17" s="3" customFormat="1" ht="14.25" x14ac:dyDescent="0.2">
      <c r="B681" s="58"/>
      <c r="C681" s="59"/>
      <c r="D681" s="59">
        <f t="shared" ref="D681:O681" si="140">+D$661+D680</f>
        <v>11.205936564230891</v>
      </c>
      <c r="E681" s="59">
        <f t="shared" si="140"/>
        <v>13.678088016270838</v>
      </c>
      <c r="F681" s="59">
        <f t="shared" si="140"/>
        <v>16.686379478035338</v>
      </c>
      <c r="G681" s="59">
        <f t="shared" si="140"/>
        <v>18.957278117407665</v>
      </c>
      <c r="H681" s="59">
        <f t="shared" si="140"/>
        <v>19.117521210607997</v>
      </c>
      <c r="I681" s="59">
        <f t="shared" si="140"/>
        <v>21.559205985586058</v>
      </c>
      <c r="J681" s="59">
        <f t="shared" si="140"/>
        <v>27.413259322310161</v>
      </c>
      <c r="K681" s="59">
        <f t="shared" si="140"/>
        <v>26.117502818388417</v>
      </c>
      <c r="L681" s="59">
        <f t="shared" si="140"/>
        <v>27.270063609714192</v>
      </c>
      <c r="M681" s="59">
        <f t="shared" si="140"/>
        <v>31.38192659099694</v>
      </c>
      <c r="N681" s="60">
        <f t="shared" si="140"/>
        <v>26.740817843866168</v>
      </c>
      <c r="O681" s="60">
        <f t="shared" si="140"/>
        <v>29.95</v>
      </c>
      <c r="P681" s="31"/>
      <c r="Q681" s="36" t="s">
        <v>75</v>
      </c>
    </row>
    <row r="682" spans="1:17" s="3" customFormat="1" ht="14.25" x14ac:dyDescent="0.2">
      <c r="B682" s="72"/>
      <c r="I682" s="61"/>
      <c r="J682" s="61"/>
      <c r="K682" s="61"/>
      <c r="L682" s="61"/>
      <c r="M682" s="61"/>
      <c r="N682" s="62"/>
      <c r="O682" s="62">
        <f>+O681/D681-1</f>
        <v>1.6726904822573916</v>
      </c>
      <c r="P682" s="31"/>
      <c r="Q682" s="63" t="s">
        <v>76</v>
      </c>
    </row>
    <row r="683" spans="1:17" s="70" customFormat="1" ht="14.25" x14ac:dyDescent="0.2">
      <c r="A683" s="64"/>
      <c r="B683" s="65"/>
      <c r="C683" s="66"/>
      <c r="D683" s="66"/>
      <c r="E683" s="66">
        <f>RATE(E$348-$D$348,,-$D681,E681)</f>
        <v>0.22061087334110047</v>
      </c>
      <c r="F683" s="66">
        <f t="shared" ref="F683:O683" si="141">RATE(F$348-$D$348,,-$D681,F681)</f>
        <v>0.22027293280105256</v>
      </c>
      <c r="G683" s="66">
        <f t="shared" si="141"/>
        <v>0.19154177726072114</v>
      </c>
      <c r="H683" s="66">
        <f t="shared" si="141"/>
        <v>0.14286742766693511</v>
      </c>
      <c r="I683" s="66">
        <f t="shared" si="141"/>
        <v>0.13982169901005317</v>
      </c>
      <c r="J683" s="66">
        <f t="shared" si="141"/>
        <v>0.16078579758628542</v>
      </c>
      <c r="K683" s="66">
        <f t="shared" si="141"/>
        <v>0.12848980912055527</v>
      </c>
      <c r="L683" s="66">
        <f t="shared" si="141"/>
        <v>0.11758290217899703</v>
      </c>
      <c r="M683" s="66">
        <f t="shared" si="141"/>
        <v>0.12122399267830342</v>
      </c>
      <c r="N683" s="67">
        <f t="shared" si="141"/>
        <v>9.0869131434497805E-2</v>
      </c>
      <c r="O683" s="67">
        <f t="shared" si="141"/>
        <v>9.3486725371380947E-2</v>
      </c>
      <c r="P683" s="68"/>
      <c r="Q683" s="69" t="s">
        <v>77</v>
      </c>
    </row>
    <row r="684" spans="1:17" s="3" customFormat="1" ht="14.25" x14ac:dyDescent="0.2">
      <c r="B684" s="55"/>
      <c r="C684" s="56"/>
      <c r="D684" s="56"/>
      <c r="E684" s="56"/>
      <c r="F684" s="56">
        <f t="shared" ref="F684:N684" si="142">+E$651+E684</f>
        <v>0.52500000000000002</v>
      </c>
      <c r="G684" s="56">
        <f t="shared" si="142"/>
        <v>1.1500000000000001</v>
      </c>
      <c r="H684" s="56">
        <f t="shared" si="142"/>
        <v>1.9500000000000002</v>
      </c>
      <c r="I684" s="56">
        <f t="shared" si="142"/>
        <v>2.72</v>
      </c>
      <c r="J684" s="56">
        <f t="shared" si="142"/>
        <v>3.5700000000000003</v>
      </c>
      <c r="K684" s="56">
        <f t="shared" si="142"/>
        <v>4.42</v>
      </c>
      <c r="L684" s="56">
        <f t="shared" si="142"/>
        <v>5.38</v>
      </c>
      <c r="M684" s="56">
        <f t="shared" si="142"/>
        <v>6.34</v>
      </c>
      <c r="N684" s="57">
        <f t="shared" si="142"/>
        <v>7.3</v>
      </c>
      <c r="O684" s="57">
        <f>+N$651+N684</f>
        <v>8.3000000000000007</v>
      </c>
      <c r="P684" s="31"/>
      <c r="Q684" s="36" t="s">
        <v>74</v>
      </c>
    </row>
    <row r="685" spans="1:17" s="3" customFormat="1" ht="14.25" x14ac:dyDescent="0.2">
      <c r="B685" s="58"/>
      <c r="C685" s="59"/>
      <c r="D685" s="59"/>
      <c r="E685" s="59">
        <f t="shared" ref="E685:O685" si="143">+E$661+E684</f>
        <v>13.328088016270838</v>
      </c>
      <c r="F685" s="59">
        <f t="shared" si="143"/>
        <v>16.336379478035337</v>
      </c>
      <c r="G685" s="59">
        <f t="shared" si="143"/>
        <v>18.607278117407663</v>
      </c>
      <c r="H685" s="59">
        <f t="shared" si="143"/>
        <v>18.767521210607995</v>
      </c>
      <c r="I685" s="59">
        <f t="shared" si="143"/>
        <v>21.209205985586056</v>
      </c>
      <c r="J685" s="59">
        <f t="shared" si="143"/>
        <v>27.063259322310159</v>
      </c>
      <c r="K685" s="59">
        <f t="shared" si="143"/>
        <v>25.767502818388415</v>
      </c>
      <c r="L685" s="59">
        <f t="shared" si="143"/>
        <v>26.920063609714191</v>
      </c>
      <c r="M685" s="59">
        <f t="shared" si="143"/>
        <v>31.031926590996942</v>
      </c>
      <c r="N685" s="60">
        <f t="shared" si="143"/>
        <v>26.39081784386617</v>
      </c>
      <c r="O685" s="60">
        <f t="shared" si="143"/>
        <v>29.6</v>
      </c>
      <c r="P685" s="31"/>
      <c r="Q685" s="36" t="s">
        <v>75</v>
      </c>
    </row>
    <row r="686" spans="1:17" s="3" customFormat="1" ht="14.25" x14ac:dyDescent="0.2">
      <c r="B686" s="72"/>
      <c r="I686" s="61"/>
      <c r="J686" s="61"/>
      <c r="K686" s="61"/>
      <c r="L686" s="61"/>
      <c r="M686" s="61"/>
      <c r="N686" s="62"/>
      <c r="O686" s="62">
        <f>+O685/E685-1</f>
        <v>1.2208736889990917</v>
      </c>
      <c r="P686" s="31"/>
      <c r="Q686" s="63" t="s">
        <v>76</v>
      </c>
    </row>
    <row r="687" spans="1:17" s="70" customFormat="1" ht="14.25" x14ac:dyDescent="0.2">
      <c r="A687" s="64"/>
      <c r="B687" s="65"/>
      <c r="C687" s="66"/>
      <c r="D687" s="66"/>
      <c r="E687" s="66"/>
      <c r="F687" s="66">
        <f>RATE(F$348-$E$348,,-$E685,F685)</f>
        <v>0.22571065392815501</v>
      </c>
      <c r="G687" s="66">
        <f t="shared" ref="G687:O687" si="144">RATE(G$348-$E$348,,-$E685,G685)</f>
        <v>0.18156467487257363</v>
      </c>
      <c r="H687" s="66">
        <f t="shared" si="144"/>
        <v>0.12084705338793011</v>
      </c>
      <c r="I687" s="66">
        <f t="shared" si="144"/>
        <v>0.12315356382985873</v>
      </c>
      <c r="J687" s="66">
        <f t="shared" si="144"/>
        <v>0.15218561662939756</v>
      </c>
      <c r="K687" s="66">
        <f t="shared" si="144"/>
        <v>0.11613676381883396</v>
      </c>
      <c r="L687" s="66">
        <f t="shared" si="144"/>
        <v>0.10564437654839121</v>
      </c>
      <c r="M687" s="66">
        <f t="shared" si="144"/>
        <v>0.11142487068477272</v>
      </c>
      <c r="N687" s="67">
        <f t="shared" si="144"/>
        <v>7.8859772077487858E-2</v>
      </c>
      <c r="O687" s="67">
        <f t="shared" si="144"/>
        <v>8.3059674064253977E-2</v>
      </c>
      <c r="P687" s="68"/>
      <c r="Q687" s="69" t="s">
        <v>77</v>
      </c>
    </row>
    <row r="688" spans="1:17" s="3" customFormat="1" ht="14.25" x14ac:dyDescent="0.2">
      <c r="B688" s="55"/>
      <c r="C688" s="56"/>
      <c r="D688" s="56"/>
      <c r="E688" s="56"/>
      <c r="F688" s="56"/>
      <c r="G688" s="56">
        <f t="shared" ref="G688:N688" si="145">+F$651+F688</f>
        <v>0.62500000000000011</v>
      </c>
      <c r="H688" s="56">
        <f t="shared" si="145"/>
        <v>1.4250000000000003</v>
      </c>
      <c r="I688" s="56">
        <f t="shared" si="145"/>
        <v>2.1950000000000003</v>
      </c>
      <c r="J688" s="56">
        <f t="shared" si="145"/>
        <v>3.0450000000000004</v>
      </c>
      <c r="K688" s="56">
        <f t="shared" si="145"/>
        <v>3.8950000000000005</v>
      </c>
      <c r="L688" s="56">
        <f t="shared" si="145"/>
        <v>4.8550000000000004</v>
      </c>
      <c r="M688" s="56">
        <f t="shared" si="145"/>
        <v>5.8150000000000004</v>
      </c>
      <c r="N688" s="57">
        <f t="shared" si="145"/>
        <v>6.7750000000000004</v>
      </c>
      <c r="O688" s="57">
        <f>+N$651+N688</f>
        <v>7.7750000000000004</v>
      </c>
      <c r="P688" s="31"/>
      <c r="Q688" s="36" t="s">
        <v>74</v>
      </c>
    </row>
    <row r="689" spans="1:17" s="3" customFormat="1" ht="14.25" x14ac:dyDescent="0.2">
      <c r="B689" s="58"/>
      <c r="C689" s="59"/>
      <c r="D689" s="59"/>
      <c r="E689" s="59"/>
      <c r="F689" s="59">
        <f t="shared" ref="F689:O689" si="146">+F$661+F688</f>
        <v>15.811379478035338</v>
      </c>
      <c r="G689" s="59">
        <f t="shared" si="146"/>
        <v>18.082278117407665</v>
      </c>
      <c r="H689" s="59">
        <f t="shared" si="146"/>
        <v>18.242521210607997</v>
      </c>
      <c r="I689" s="59">
        <f t="shared" si="146"/>
        <v>20.684205985586058</v>
      </c>
      <c r="J689" s="59">
        <f t="shared" si="146"/>
        <v>26.538259322310161</v>
      </c>
      <c r="K689" s="59">
        <f t="shared" si="146"/>
        <v>25.242502818388417</v>
      </c>
      <c r="L689" s="59">
        <f t="shared" si="146"/>
        <v>26.395063609714192</v>
      </c>
      <c r="M689" s="59">
        <f t="shared" si="146"/>
        <v>30.506926590996944</v>
      </c>
      <c r="N689" s="60">
        <f t="shared" si="146"/>
        <v>25.865817843866168</v>
      </c>
      <c r="O689" s="60">
        <f t="shared" si="146"/>
        <v>29.075000000000003</v>
      </c>
      <c r="P689" s="31"/>
      <c r="Q689" s="36" t="s">
        <v>75</v>
      </c>
    </row>
    <row r="690" spans="1:17" s="3" customFormat="1" ht="14.25" x14ac:dyDescent="0.2">
      <c r="B690" s="72"/>
      <c r="I690" s="61"/>
      <c r="J690" s="61"/>
      <c r="K690" s="61"/>
      <c r="L690" s="61"/>
      <c r="M690" s="61"/>
      <c r="N690" s="62"/>
      <c r="O690" s="62">
        <f>+O689/F689-1</f>
        <v>0.83886548548088813</v>
      </c>
      <c r="P690" s="31"/>
      <c r="Q690" s="63" t="s">
        <v>76</v>
      </c>
    </row>
    <row r="691" spans="1:17" s="70" customFormat="1" ht="14.25" x14ac:dyDescent="0.2">
      <c r="A691" s="64"/>
      <c r="B691" s="65"/>
      <c r="C691" s="66"/>
      <c r="D691" s="66"/>
      <c r="E691" s="66"/>
      <c r="F691" s="66"/>
      <c r="G691" s="66">
        <f>RATE(G$348-$F$348,,-$F689,G689)</f>
        <v>0.14362432085871996</v>
      </c>
      <c r="H691" s="66">
        <f t="shared" ref="H691:O691" si="147">RATE(H$348-$F$348,,-$F689,H689)</f>
        <v>7.4131737539848627E-2</v>
      </c>
      <c r="I691" s="66">
        <f t="shared" si="147"/>
        <v>9.3678557190566447E-2</v>
      </c>
      <c r="J691" s="66">
        <f t="shared" si="147"/>
        <v>0.13821857276603275</v>
      </c>
      <c r="K691" s="66">
        <f t="shared" si="147"/>
        <v>9.8076330603760323E-2</v>
      </c>
      <c r="L691" s="66">
        <f t="shared" si="147"/>
        <v>8.9161191833871487E-2</v>
      </c>
      <c r="M691" s="66">
        <f t="shared" si="147"/>
        <v>9.8437947230796449E-2</v>
      </c>
      <c r="N691" s="67">
        <f t="shared" si="147"/>
        <v>6.345607523000367E-2</v>
      </c>
      <c r="O691" s="67">
        <f t="shared" si="147"/>
        <v>7.0026270155628845E-2</v>
      </c>
      <c r="P691" s="68"/>
      <c r="Q691" s="69" t="s">
        <v>77</v>
      </c>
    </row>
    <row r="692" spans="1:17" s="3" customFormat="1" ht="14.25" x14ac:dyDescent="0.2">
      <c r="B692" s="55"/>
      <c r="C692" s="56"/>
      <c r="D692" s="56"/>
      <c r="E692" s="56"/>
      <c r="F692" s="56"/>
      <c r="G692" s="56"/>
      <c r="H692" s="56">
        <f t="shared" ref="H692:N692" si="148">+G$651+G692</f>
        <v>0.8</v>
      </c>
      <c r="I692" s="56">
        <f t="shared" si="148"/>
        <v>1.57</v>
      </c>
      <c r="J692" s="56">
        <f t="shared" si="148"/>
        <v>2.42</v>
      </c>
      <c r="K692" s="56">
        <f t="shared" si="148"/>
        <v>3.27</v>
      </c>
      <c r="L692" s="56">
        <f t="shared" si="148"/>
        <v>4.2300000000000004</v>
      </c>
      <c r="M692" s="56">
        <f t="shared" si="148"/>
        <v>5.19</v>
      </c>
      <c r="N692" s="57">
        <f t="shared" si="148"/>
        <v>6.15</v>
      </c>
      <c r="O692" s="57">
        <f>+N$651+N692</f>
        <v>7.15</v>
      </c>
      <c r="P692" s="31"/>
      <c r="Q692" s="36" t="s">
        <v>74</v>
      </c>
    </row>
    <row r="693" spans="1:17" s="3" customFormat="1" ht="14.25" x14ac:dyDescent="0.2">
      <c r="B693" s="58"/>
      <c r="C693" s="59"/>
      <c r="D693" s="59"/>
      <c r="E693" s="59"/>
      <c r="F693" s="59"/>
      <c r="G693" s="59">
        <f t="shared" ref="G693:O693" si="149">+G$661+G692</f>
        <v>17.457278117407665</v>
      </c>
      <c r="H693" s="59">
        <f t="shared" si="149"/>
        <v>17.617521210607997</v>
      </c>
      <c r="I693" s="59">
        <f t="shared" si="149"/>
        <v>20.059205985586058</v>
      </c>
      <c r="J693" s="59">
        <f t="shared" si="149"/>
        <v>25.913259322310161</v>
      </c>
      <c r="K693" s="59">
        <f t="shared" si="149"/>
        <v>24.617502818388417</v>
      </c>
      <c r="L693" s="59">
        <f t="shared" si="149"/>
        <v>25.770063609714192</v>
      </c>
      <c r="M693" s="59">
        <f t="shared" si="149"/>
        <v>29.881926590996944</v>
      </c>
      <c r="N693" s="60">
        <f t="shared" si="149"/>
        <v>25.240817843866168</v>
      </c>
      <c r="O693" s="60">
        <f t="shared" si="149"/>
        <v>28.450000000000003</v>
      </c>
      <c r="P693" s="31"/>
      <c r="Q693" s="36" t="s">
        <v>75</v>
      </c>
    </row>
    <row r="694" spans="1:17" s="3" customFormat="1" ht="14.25" x14ac:dyDescent="0.2">
      <c r="B694" s="72"/>
      <c r="I694" s="61"/>
      <c r="J694" s="61"/>
      <c r="K694" s="61"/>
      <c r="L694" s="61"/>
      <c r="M694" s="61"/>
      <c r="N694" s="62"/>
      <c r="O694" s="62">
        <f>+O693/G693-1</f>
        <v>0.62969277390562151</v>
      </c>
      <c r="P694" s="31"/>
      <c r="Q694" s="63" t="s">
        <v>76</v>
      </c>
    </row>
    <row r="695" spans="1:17" s="70" customFormat="1" ht="14.25" x14ac:dyDescent="0.2">
      <c r="A695" s="64"/>
      <c r="B695" s="65"/>
      <c r="C695" s="66"/>
      <c r="D695" s="66"/>
      <c r="E695" s="66"/>
      <c r="F695" s="66"/>
      <c r="G695" s="66"/>
      <c r="H695" s="66">
        <f>RATE(H$348-$G$348,,-$G693,H693)</f>
        <v>9.1791568034047324E-3</v>
      </c>
      <c r="I695" s="66">
        <f t="shared" ref="I695:O695" si="150">RATE(I$348-$G$348,,-$G693,I693)</f>
        <v>7.1935375727553943E-2</v>
      </c>
      <c r="J695" s="66">
        <f t="shared" si="150"/>
        <v>0.14072730401713587</v>
      </c>
      <c r="K695" s="66">
        <f t="shared" si="150"/>
        <v>8.9724879453283876E-2</v>
      </c>
      <c r="L695" s="66">
        <f t="shared" si="150"/>
        <v>8.1005222098805063E-2</v>
      </c>
      <c r="M695" s="66">
        <f t="shared" si="150"/>
        <v>9.3717960498226102E-2</v>
      </c>
      <c r="N695" s="67">
        <f t="shared" si="150"/>
        <v>5.4084119064510799E-2</v>
      </c>
      <c r="O695" s="67">
        <f t="shared" si="150"/>
        <v>6.2950933040586493E-2</v>
      </c>
      <c r="P695" s="68"/>
      <c r="Q695" s="69" t="s">
        <v>77</v>
      </c>
    </row>
    <row r="696" spans="1:17" s="3" customFormat="1" ht="14.25" x14ac:dyDescent="0.2">
      <c r="B696" s="55"/>
      <c r="C696" s="56"/>
      <c r="D696" s="56"/>
      <c r="E696" s="56"/>
      <c r="F696" s="56"/>
      <c r="G696" s="56"/>
      <c r="H696" s="56"/>
      <c r="I696" s="56">
        <f t="shared" ref="I696:N696" si="151">+H$651+H696</f>
        <v>0.77</v>
      </c>
      <c r="J696" s="56">
        <f t="shared" si="151"/>
        <v>1.62</v>
      </c>
      <c r="K696" s="56">
        <f t="shared" si="151"/>
        <v>2.4700000000000002</v>
      </c>
      <c r="L696" s="56">
        <f t="shared" si="151"/>
        <v>3.43</v>
      </c>
      <c r="M696" s="56">
        <f t="shared" si="151"/>
        <v>4.3900000000000006</v>
      </c>
      <c r="N696" s="57">
        <f t="shared" si="151"/>
        <v>5.3500000000000005</v>
      </c>
      <c r="O696" s="57">
        <f>+N$651+N696</f>
        <v>6.3500000000000005</v>
      </c>
      <c r="P696" s="31"/>
      <c r="Q696" s="36" t="s">
        <v>74</v>
      </c>
    </row>
    <row r="697" spans="1:17" s="3" customFormat="1" ht="14.25" x14ac:dyDescent="0.2">
      <c r="B697" s="58"/>
      <c r="C697" s="59"/>
      <c r="D697" s="59"/>
      <c r="E697" s="59"/>
      <c r="F697" s="59"/>
      <c r="G697" s="59"/>
      <c r="H697" s="59">
        <f t="shared" ref="H697:O697" si="152">+H$661+H696</f>
        <v>16.817521210607996</v>
      </c>
      <c r="I697" s="59">
        <f t="shared" si="152"/>
        <v>19.259205985586057</v>
      </c>
      <c r="J697" s="59">
        <f t="shared" si="152"/>
        <v>25.11325932231016</v>
      </c>
      <c r="K697" s="59">
        <f t="shared" si="152"/>
        <v>23.817502818388416</v>
      </c>
      <c r="L697" s="59">
        <f t="shared" si="152"/>
        <v>24.970063609714192</v>
      </c>
      <c r="M697" s="59">
        <f t="shared" si="152"/>
        <v>29.081926590996943</v>
      </c>
      <c r="N697" s="60">
        <f t="shared" si="152"/>
        <v>24.440817843866171</v>
      </c>
      <c r="O697" s="60">
        <f t="shared" si="152"/>
        <v>27.650000000000002</v>
      </c>
      <c r="P697" s="31"/>
      <c r="Q697" s="36" t="s">
        <v>75</v>
      </c>
    </row>
    <row r="698" spans="1:17" s="3" customFormat="1" ht="14.25" x14ac:dyDescent="0.2">
      <c r="B698" s="72"/>
      <c r="I698" s="61"/>
      <c r="J698" s="61"/>
      <c r="K698" s="61"/>
      <c r="L698" s="61"/>
      <c r="M698" s="61"/>
      <c r="N698" s="62"/>
      <c r="O698" s="62">
        <f>+O697/H697-1</f>
        <v>0.64411863399697689</v>
      </c>
      <c r="P698" s="31"/>
      <c r="Q698" s="63" t="s">
        <v>76</v>
      </c>
    </row>
    <row r="699" spans="1:17" s="70" customFormat="1" ht="14.25" x14ac:dyDescent="0.2">
      <c r="A699" s="64"/>
      <c r="B699" s="65"/>
      <c r="C699" s="66"/>
      <c r="D699" s="66"/>
      <c r="E699" s="66"/>
      <c r="F699" s="66"/>
      <c r="G699" s="66"/>
      <c r="H699" s="66"/>
      <c r="I699" s="66">
        <f t="shared" ref="I699:O699" si="153">RATE(I$348-$H$348,,-$H697,I697)</f>
        <v>0.14518695974279008</v>
      </c>
      <c r="J699" s="66">
        <f t="shared" si="153"/>
        <v>0.2219981504265357</v>
      </c>
      <c r="K699" s="66">
        <f t="shared" si="153"/>
        <v>0.12299566654729717</v>
      </c>
      <c r="L699" s="66">
        <f t="shared" si="153"/>
        <v>0.10386106707906483</v>
      </c>
      <c r="M699" s="66">
        <f t="shared" si="153"/>
        <v>0.11576372539527778</v>
      </c>
      <c r="N699" s="67">
        <f t="shared" si="153"/>
        <v>6.4287492517175207E-2</v>
      </c>
      <c r="O699" s="67">
        <f t="shared" si="153"/>
        <v>7.3612583460535813E-2</v>
      </c>
      <c r="P699" s="68"/>
      <c r="Q699" s="69" t="s">
        <v>77</v>
      </c>
    </row>
    <row r="700" spans="1:17" s="3" customFormat="1" ht="14.25" x14ac:dyDescent="0.2">
      <c r="B700" s="55"/>
      <c r="C700" s="56"/>
      <c r="D700" s="56"/>
      <c r="E700" s="56"/>
      <c r="F700" s="56"/>
      <c r="G700" s="56"/>
      <c r="H700" s="56"/>
      <c r="I700" s="56"/>
      <c r="J700" s="56">
        <f t="shared" ref="J700:O700" si="154">+I$651+I700</f>
        <v>0.85000000000000009</v>
      </c>
      <c r="K700" s="56">
        <f t="shared" si="154"/>
        <v>1.7000000000000002</v>
      </c>
      <c r="L700" s="56">
        <f t="shared" si="154"/>
        <v>2.66</v>
      </c>
      <c r="M700" s="56">
        <f t="shared" si="154"/>
        <v>3.62</v>
      </c>
      <c r="N700" s="57">
        <f t="shared" si="154"/>
        <v>4.58</v>
      </c>
      <c r="O700" s="57">
        <f t="shared" si="154"/>
        <v>5.58</v>
      </c>
      <c r="P700" s="31"/>
      <c r="Q700" s="36" t="s">
        <v>74</v>
      </c>
    </row>
    <row r="701" spans="1:17" s="3" customFormat="1" ht="14.25" x14ac:dyDescent="0.2">
      <c r="B701" s="58"/>
      <c r="C701" s="59"/>
      <c r="D701" s="59"/>
      <c r="E701" s="59"/>
      <c r="F701" s="59"/>
      <c r="G701" s="59"/>
      <c r="H701" s="59"/>
      <c r="I701" s="59">
        <f t="shared" ref="I701:O701" si="155">+I$661+I700</f>
        <v>18.489205985586057</v>
      </c>
      <c r="J701" s="59">
        <f t="shared" si="155"/>
        <v>24.343259322310161</v>
      </c>
      <c r="K701" s="59">
        <f t="shared" si="155"/>
        <v>23.047502818388416</v>
      </c>
      <c r="L701" s="59">
        <f t="shared" si="155"/>
        <v>24.200063609714192</v>
      </c>
      <c r="M701" s="59">
        <f t="shared" si="155"/>
        <v>28.311926590996944</v>
      </c>
      <c r="N701" s="60">
        <f t="shared" si="155"/>
        <v>23.670817843866168</v>
      </c>
      <c r="O701" s="60">
        <f t="shared" si="155"/>
        <v>26.880000000000003</v>
      </c>
      <c r="P701" s="31"/>
      <c r="Q701" s="36" t="s">
        <v>75</v>
      </c>
    </row>
    <row r="702" spans="1:17" s="3" customFormat="1" ht="14.25" x14ac:dyDescent="0.2">
      <c r="B702" s="72"/>
      <c r="I702" s="61"/>
      <c r="J702" s="61"/>
      <c r="K702" s="61"/>
      <c r="L702" s="61"/>
      <c r="M702" s="61"/>
      <c r="N702" s="62"/>
      <c r="O702" s="62">
        <f>+O701/I701-1</f>
        <v>0.45382121984877544</v>
      </c>
      <c r="P702" s="31"/>
      <c r="Q702" s="63" t="s">
        <v>76</v>
      </c>
    </row>
    <row r="703" spans="1:17" s="70" customFormat="1" ht="14.25" x14ac:dyDescent="0.2">
      <c r="A703" s="64"/>
      <c r="B703" s="65"/>
      <c r="C703" s="66"/>
      <c r="D703" s="66"/>
      <c r="E703" s="66"/>
      <c r="F703" s="66"/>
      <c r="G703" s="66"/>
      <c r="H703" s="66"/>
      <c r="I703" s="66"/>
      <c r="J703" s="66">
        <f t="shared" ref="J703:O703" si="156">RATE(J$348-$I$348,,-$I701,J701)</f>
        <v>0.31662005070892962</v>
      </c>
      <c r="K703" s="66">
        <f t="shared" si="156"/>
        <v>0.11648478210488079</v>
      </c>
      <c r="L703" s="66">
        <f t="shared" si="156"/>
        <v>9.3870933152293626E-2</v>
      </c>
      <c r="M703" s="66">
        <f t="shared" si="156"/>
        <v>0.112404637356186</v>
      </c>
      <c r="N703" s="67">
        <f t="shared" si="156"/>
        <v>5.0652263520997429E-2</v>
      </c>
      <c r="O703" s="67">
        <f t="shared" si="156"/>
        <v>6.4351722280967569E-2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7">+J$661+J704</f>
        <v>23.493259322310159</v>
      </c>
      <c r="K705" s="59">
        <f t="shared" si="157"/>
        <v>22.197502818388418</v>
      </c>
      <c r="L705" s="59">
        <f t="shared" si="157"/>
        <v>23.350063609714191</v>
      </c>
      <c r="M705" s="59">
        <f t="shared" si="157"/>
        <v>27.461926590996942</v>
      </c>
      <c r="N705" s="60">
        <f t="shared" si="157"/>
        <v>22.82081784386617</v>
      </c>
      <c r="O705" s="60">
        <f t="shared" si="157"/>
        <v>26.03</v>
      </c>
      <c r="P705" s="31"/>
      <c r="Q705" s="36" t="s">
        <v>75</v>
      </c>
    </row>
    <row r="706" spans="1:17" s="3" customFormat="1" ht="14.25" x14ac:dyDescent="0.2">
      <c r="B706" s="72"/>
      <c r="I706" s="61"/>
      <c r="J706" s="61"/>
      <c r="K706" s="61"/>
      <c r="L706" s="61"/>
      <c r="M706" s="61"/>
      <c r="N706" s="62"/>
      <c r="O706" s="62">
        <f>+O705/J705-1</f>
        <v>0.107977383763046</v>
      </c>
      <c r="P706" s="31"/>
      <c r="Q706" s="63" t="s">
        <v>76</v>
      </c>
    </row>
    <row r="707" spans="1:17" s="70" customFormat="1" ht="14.25" x14ac:dyDescent="0.2">
      <c r="A707" s="64"/>
      <c r="B707" s="65"/>
      <c r="C707" s="66"/>
      <c r="D707" s="66"/>
      <c r="E707" s="66"/>
      <c r="F707" s="66"/>
      <c r="G707" s="66"/>
      <c r="H707" s="66"/>
      <c r="I707" s="66"/>
      <c r="J707" s="66"/>
      <c r="K707" s="66">
        <f>RATE(K$348-$J$348,,-$J705,K705)</f>
        <v>-5.5154394975380737E-2</v>
      </c>
      <c r="L707" s="66">
        <f>RATE(L$348-$J$348,,-$J705,L705)</f>
        <v>-3.0522495660340225E-3</v>
      </c>
      <c r="M707" s="66">
        <f>RATE(M$348-$J$348,,-$J705,M705)</f>
        <v>5.3406296164833868E-2</v>
      </c>
      <c r="N707" s="67">
        <f>RATE(N$348-$J$348,,-$J705,N705)</f>
        <v>-7.2337991988523252E-3</v>
      </c>
      <c r="O707" s="67">
        <f>RATE(O$348-$J$348,,-$J705,O705)</f>
        <v>2.0718953400005524E-2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21.347502818388417</v>
      </c>
      <c r="L709" s="77">
        <f>+L$661+L708</f>
        <v>22.500063609714193</v>
      </c>
      <c r="M709" s="77">
        <f>+M$661+M708</f>
        <v>26.611926590996944</v>
      </c>
      <c r="N709" s="78">
        <f>+N$661+N708</f>
        <v>21.970817843866168</v>
      </c>
      <c r="O709" s="78">
        <f>+O$661+O708</f>
        <v>25.18</v>
      </c>
      <c r="P709" s="31"/>
      <c r="Q709" s="36" t="s">
        <v>75</v>
      </c>
    </row>
    <row r="710" spans="1:17" s="3" customFormat="1" ht="14.25" x14ac:dyDescent="0.2">
      <c r="B710" s="72"/>
      <c r="I710" s="61"/>
      <c r="J710" s="61"/>
      <c r="K710" s="61"/>
      <c r="L710" s="61"/>
      <c r="M710" s="61"/>
      <c r="N710" s="62"/>
      <c r="O710" s="62">
        <f>+O709/K709-1</f>
        <v>0.17952906315160799</v>
      </c>
      <c r="P710" s="31"/>
      <c r="Q710" s="63" t="s">
        <v>76</v>
      </c>
    </row>
    <row r="711" spans="1:17" s="70" customFormat="1" ht="14.25" x14ac:dyDescent="0.2">
      <c r="A711" s="64"/>
      <c r="B711" s="65"/>
      <c r="C711" s="66"/>
      <c r="D711" s="66"/>
      <c r="E711" s="66"/>
      <c r="F711" s="66"/>
      <c r="G711" s="66"/>
      <c r="H711" s="66"/>
      <c r="I711" s="66"/>
      <c r="J711" s="66"/>
      <c r="K711" s="66"/>
      <c r="L711" s="66">
        <f>RATE(L$348-$K$348,,-$K709,L709)</f>
        <v>5.3990426942723151E-2</v>
      </c>
      <c r="M711" s="66">
        <f>RATE(M$348-$K$348,,-$K709,M709)</f>
        <v>0.11651514540471387</v>
      </c>
      <c r="N711" s="67">
        <f>RATE(N$348-$K$348,,-$K709,N709)</f>
        <v>9.6396120792402503E-3</v>
      </c>
      <c r="O711" s="67">
        <f>RATE(O$348-$K$348,,-$K709,O709)</f>
        <v>4.2142629985589743E-2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21.540063609714192</v>
      </c>
      <c r="M713" s="77">
        <f>+M$661+M712</f>
        <v>25.651926590996943</v>
      </c>
      <c r="N713" s="78">
        <f>+N$661+N712</f>
        <v>21.010817843866171</v>
      </c>
      <c r="O713" s="78">
        <f>+O$661+O712</f>
        <v>24.22</v>
      </c>
      <c r="P713" s="31"/>
      <c r="Q713" s="36" t="s">
        <v>75</v>
      </c>
    </row>
    <row r="714" spans="1:17" s="3" customFormat="1" ht="14.25" x14ac:dyDescent="0.2">
      <c r="B714" s="72"/>
      <c r="I714" s="61"/>
      <c r="J714" s="61"/>
      <c r="K714" s="61"/>
      <c r="L714" s="61"/>
      <c r="M714" s="61"/>
      <c r="N714" s="62"/>
      <c r="O714" s="62">
        <f>+O713/L713-1</f>
        <v>0.12441636379742183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0.19089372509691069</v>
      </c>
      <c r="N715" s="67">
        <f>RATE(N$348-$L$348,,-$L713,N713)</f>
        <v>-1.2361552620621979E-2</v>
      </c>
      <c r="O715" s="67">
        <f>RATE(O$348-$L$348,,-$L713,O713)</f>
        <v>3.9862026752281482E-2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24.691926590996943</v>
      </c>
      <c r="N717" s="78">
        <f>+N$661+N716</f>
        <v>20.05081784386617</v>
      </c>
      <c r="O717" s="78">
        <f>+O$661+O716</f>
        <v>23.26</v>
      </c>
      <c r="P717" s="31"/>
      <c r="Q717" s="36" t="s">
        <v>75</v>
      </c>
    </row>
    <row r="718" spans="1:17" s="3" customFormat="1" ht="14.25" x14ac:dyDescent="0.2">
      <c r="B718" s="72"/>
      <c r="I718" s="61"/>
      <c r="J718" s="61"/>
      <c r="K718" s="61"/>
      <c r="L718" s="61"/>
      <c r="M718" s="61"/>
      <c r="N718" s="62"/>
      <c r="O718" s="62">
        <f>+O717/M717-1</f>
        <v>-5.7991691564442061E-2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-0.18796057610275713</v>
      </c>
      <c r="O719" s="67">
        <f>RATE(O$348-$M$348,,-$M717,O717)</f>
        <v>-2.942887512786635E-2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19.090817843866169</v>
      </c>
      <c r="O721" s="78">
        <f>+O$661+O720</f>
        <v>22.3</v>
      </c>
      <c r="P721" s="31"/>
      <c r="Q721" s="36" t="s">
        <v>75</v>
      </c>
    </row>
    <row r="722" spans="1:17" s="3" customFormat="1" ht="14.25" x14ac:dyDescent="0.2">
      <c r="B722" s="72"/>
      <c r="I722" s="61"/>
      <c r="J722" s="61"/>
      <c r="K722" s="61"/>
      <c r="L722" s="61"/>
      <c r="M722" s="61"/>
      <c r="N722" s="62"/>
      <c r="O722" s="62">
        <f>+O721/N721-1</f>
        <v>0.16810082115811165</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0.16810082115811156</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823" priority="1204" operator="lessThan">
      <formula>0</formula>
    </cfRule>
  </conditionalFormatting>
  <conditionalFormatting sqref="P583">
    <cfRule type="cellIs" dxfId="4822" priority="1199" operator="lessThan">
      <formula>0</formula>
    </cfRule>
  </conditionalFormatting>
  <conditionalFormatting sqref="B348:N348">
    <cfRule type="cellIs" dxfId="4821" priority="1198" operator="lessThan">
      <formula>0</formula>
    </cfRule>
  </conditionalFormatting>
  <conditionalFormatting sqref="P514:P515">
    <cfRule type="cellIs" dxfId="4820" priority="1200" operator="lessThan">
      <formula>0</formula>
    </cfRule>
  </conditionalFormatting>
  <conditionalFormatting sqref="P523 Q529 Q539:Q545">
    <cfRule type="cellIs" dxfId="4819" priority="1201" operator="lessThan">
      <formula>0</formula>
    </cfRule>
  </conditionalFormatting>
  <conditionalFormatting sqref="P531">
    <cfRule type="cellIs" dxfId="4818" priority="1202" operator="lessThan">
      <formula>0</formula>
    </cfRule>
  </conditionalFormatting>
  <conditionalFormatting sqref="P562">
    <cfRule type="cellIs" dxfId="4817" priority="1203" operator="lessThan">
      <formula>0</formula>
    </cfRule>
  </conditionalFormatting>
  <conditionalFormatting sqref="B348:N348">
    <cfRule type="cellIs" dxfId="4816" priority="1197" operator="lessThan">
      <formula>0</formula>
    </cfRule>
  </conditionalFormatting>
  <conditionalFormatting sqref="Q588">
    <cfRule type="cellIs" dxfId="4815" priority="1182" operator="lessThan">
      <formula>0</formula>
    </cfRule>
  </conditionalFormatting>
  <conditionalFormatting sqref="Q499:Q502">
    <cfRule type="cellIs" dxfId="4814" priority="1196" operator="lessThan">
      <formula>0</formula>
    </cfRule>
  </conditionalFormatting>
  <conditionalFormatting sqref="Q503">
    <cfRule type="cellIs" dxfId="4813" priority="1195" operator="lessThan">
      <formula>0</formula>
    </cfRule>
  </conditionalFormatting>
  <conditionalFormatting sqref="Q503">
    <cfRule type="cellIs" dxfId="4812" priority="1194" operator="lessThan">
      <formula>0</formula>
    </cfRule>
  </conditionalFormatting>
  <conditionalFormatting sqref="B514">
    <cfRule type="cellIs" dxfId="4811" priority="1192" operator="lessThan">
      <formula>0</formula>
    </cfRule>
  </conditionalFormatting>
  <conditionalFormatting sqref="B531">
    <cfRule type="cellIs" dxfId="4810" priority="1191" operator="lessThan">
      <formula>0</formula>
    </cfRule>
  </conditionalFormatting>
  <conditionalFormatting sqref="Q520">
    <cfRule type="cellIs" dxfId="4809" priority="1190" operator="lessThan">
      <formula>0</formula>
    </cfRule>
  </conditionalFormatting>
  <conditionalFormatting sqref="Q520">
    <cfRule type="cellIs" dxfId="4808" priority="1189" operator="lessThan">
      <formula>0</formula>
    </cfRule>
  </conditionalFormatting>
  <conditionalFormatting sqref="Q567">
    <cfRule type="cellIs" dxfId="4807" priority="1184" operator="lessThan">
      <formula>0</formula>
    </cfRule>
  </conditionalFormatting>
  <conditionalFormatting sqref="B523 B515">
    <cfRule type="cellIs" dxfId="4806" priority="1193" operator="lessThan">
      <formula>0</formula>
    </cfRule>
  </conditionalFormatting>
  <conditionalFormatting sqref="Q528">
    <cfRule type="cellIs" dxfId="4805" priority="1187" operator="lessThan">
      <formula>0</formula>
    </cfRule>
  </conditionalFormatting>
  <conditionalFormatting sqref="Q536">
    <cfRule type="cellIs" dxfId="4804" priority="1186" operator="lessThan">
      <formula>0</formula>
    </cfRule>
  </conditionalFormatting>
  <conditionalFormatting sqref="Q536">
    <cfRule type="cellIs" dxfId="4803" priority="1185" operator="lessThan">
      <formula>0</formula>
    </cfRule>
  </conditionalFormatting>
  <conditionalFormatting sqref="P539">
    <cfRule type="cellIs" dxfId="4802" priority="1173" operator="lessThan">
      <formula>0</formula>
    </cfRule>
  </conditionalFormatting>
  <conditionalFormatting sqref="Q528">
    <cfRule type="cellIs" dxfId="4801" priority="1188" operator="lessThan">
      <formula>0</formula>
    </cfRule>
  </conditionalFormatting>
  <conditionalFormatting sqref="Q567">
    <cfRule type="cellIs" dxfId="4800" priority="1183" operator="lessThan">
      <formula>0</formula>
    </cfRule>
  </conditionalFormatting>
  <conditionalFormatting sqref="P584:P587">
    <cfRule type="cellIs" dxfId="4799" priority="1175" operator="lessThan">
      <formula>0</formula>
    </cfRule>
  </conditionalFormatting>
  <conditionalFormatting sqref="P563:P566">
    <cfRule type="cellIs" dxfId="4798" priority="1176" operator="lessThan">
      <formula>0</formula>
    </cfRule>
  </conditionalFormatting>
  <conditionalFormatting sqref="Q366">
    <cfRule type="cellIs" dxfId="4797" priority="1134" operator="lessThan">
      <formula>0</formula>
    </cfRule>
  </conditionalFormatting>
  <conditionalFormatting sqref="Q588">
    <cfRule type="cellIs" dxfId="4796" priority="1181" operator="lessThan">
      <formula>0</formula>
    </cfRule>
  </conditionalFormatting>
  <conditionalFormatting sqref="Q544">
    <cfRule type="cellIs" dxfId="4795" priority="1172" operator="lessThan">
      <formula>0</formula>
    </cfRule>
  </conditionalFormatting>
  <conditionalFormatting sqref="J353:N354 K351:N352">
    <cfRule type="cellIs" dxfId="4794" priority="1161" operator="lessThan">
      <formula>0</formula>
    </cfRule>
  </conditionalFormatting>
  <conditionalFormatting sqref="P516:P519">
    <cfRule type="cellIs" dxfId="4793" priority="1180" operator="lessThan">
      <formula>0</formula>
    </cfRule>
  </conditionalFormatting>
  <conditionalFormatting sqref="P524:P527">
    <cfRule type="cellIs" dxfId="4792" priority="1179" operator="lessThan">
      <formula>0</formula>
    </cfRule>
  </conditionalFormatting>
  <conditionalFormatting sqref="P539:P543">
    <cfRule type="cellIs" dxfId="4791" priority="1178" operator="lessThan">
      <formula>0</formula>
    </cfRule>
  </conditionalFormatting>
  <conditionalFormatting sqref="P532:P535">
    <cfRule type="cellIs" dxfId="4790" priority="1177" operator="lessThan">
      <formula>0</formula>
    </cfRule>
  </conditionalFormatting>
  <conditionalFormatting sqref="Q544">
    <cfRule type="cellIs" dxfId="4789" priority="1171" operator="lessThan">
      <formula>0</formula>
    </cfRule>
  </conditionalFormatting>
  <conditionalFormatting sqref="Q354">
    <cfRule type="cellIs" dxfId="4788" priority="1154" operator="lessThan">
      <formula>0</formula>
    </cfRule>
  </conditionalFormatting>
  <conditionalFormatting sqref="Q540:Q543 B539">
    <cfRule type="cellIs" dxfId="4787" priority="1174" operator="lessThan">
      <formula>0</formula>
    </cfRule>
  </conditionalFormatting>
  <conditionalFormatting sqref="P555:P558">
    <cfRule type="cellIs" dxfId="4786" priority="1166" operator="lessThan">
      <formula>0</formula>
    </cfRule>
  </conditionalFormatting>
  <conditionalFormatting sqref="Q555:Q558 Q560">
    <cfRule type="cellIs" dxfId="4785" priority="1169" operator="lessThan">
      <formula>0</formula>
    </cfRule>
  </conditionalFormatting>
  <conditionalFormatting sqref="Q559">
    <cfRule type="cellIs" dxfId="4784" priority="1168" operator="lessThan">
      <formula>0</formula>
    </cfRule>
  </conditionalFormatting>
  <conditionalFormatting sqref="Q468:Q472">
    <cfRule type="cellIs" dxfId="4783" priority="1165" operator="lessThan">
      <formula>0</formula>
    </cfRule>
  </conditionalFormatting>
  <conditionalFormatting sqref="Q559">
    <cfRule type="cellIs" dxfId="4782" priority="1167" operator="lessThan">
      <formula>0</formula>
    </cfRule>
  </conditionalFormatting>
  <conditionalFormatting sqref="J351">
    <cfRule type="cellIs" dxfId="4781" priority="1160" operator="lessThan">
      <formula>0</formula>
    </cfRule>
  </conditionalFormatting>
  <conditionalFormatting sqref="P540:P543">
    <cfRule type="cellIs" dxfId="4780" priority="1170" operator="lessThan">
      <formula>0</formula>
    </cfRule>
  </conditionalFormatting>
  <conditionalFormatting sqref="P349:Q350 Q351:Q353">
    <cfRule type="cellIs" dxfId="4779" priority="1164" operator="lessThan">
      <formula>0</formula>
    </cfRule>
  </conditionalFormatting>
  <conditionalFormatting sqref="Q396">
    <cfRule type="cellIs" dxfId="4778" priority="1087" operator="lessThan">
      <formula>0</formula>
    </cfRule>
  </conditionalFormatting>
  <conditionalFormatting sqref="B349">
    <cfRule type="cellIs" dxfId="4777" priority="1159" operator="lessThan">
      <formula>0</formula>
    </cfRule>
  </conditionalFormatting>
  <conditionalFormatting sqref="P393:P395">
    <cfRule type="cellIs" dxfId="4776" priority="1091" operator="lessThan">
      <formula>0</formula>
    </cfRule>
  </conditionalFormatting>
  <conditionalFormatting sqref="Q397">
    <cfRule type="cellIs" dxfId="4775" priority="1089" operator="lessThan">
      <formula>0</formula>
    </cfRule>
  </conditionalFormatting>
  <conditionalFormatting sqref="P349:P350">
    <cfRule type="cellIs" dxfId="4774" priority="1163" operator="lessThan">
      <formula>0</formula>
    </cfRule>
  </conditionalFormatting>
  <conditionalFormatting sqref="P351:P354">
    <cfRule type="cellIs" dxfId="4773" priority="1162" operator="lessThan">
      <formula>0</formula>
    </cfRule>
  </conditionalFormatting>
  <conditionalFormatting sqref="C397:M397">
    <cfRule type="cellIs" dxfId="4772" priority="1086" operator="lessThan">
      <formula>0</formula>
    </cfRule>
  </conditionalFormatting>
  <conditionalFormatting sqref="Q355">
    <cfRule type="cellIs" dxfId="4771" priority="1157" operator="lessThan">
      <formula>0</formula>
    </cfRule>
  </conditionalFormatting>
  <conditionalFormatting sqref="P398:Q398 Q399:Q401">
    <cfRule type="cellIs" dxfId="4770" priority="1085" operator="lessThan">
      <formula>0</formula>
    </cfRule>
  </conditionalFormatting>
  <conditionalFormatting sqref="P399:P401">
    <cfRule type="cellIs" dxfId="4769" priority="1083" operator="lessThan">
      <formula>0</formula>
    </cfRule>
  </conditionalFormatting>
  <conditionalFormatting sqref="C357:J357">
    <cfRule type="cellIs" dxfId="4768" priority="1148" operator="lessThan">
      <formula>0</formula>
    </cfRule>
  </conditionalFormatting>
  <conditionalFormatting sqref="H385">
    <cfRule type="cellIs" dxfId="4767" priority="1048" operator="lessThan">
      <formula>0</formula>
    </cfRule>
  </conditionalFormatting>
  <conditionalFormatting sqref="Q402">
    <cfRule type="cellIs" dxfId="4766" priority="1081" operator="lessThan">
      <formula>0</formula>
    </cfRule>
  </conditionalFormatting>
  <conditionalFormatting sqref="B350">
    <cfRule type="cellIs" dxfId="4765" priority="1158" operator="lessThan">
      <formula>0</formula>
    </cfRule>
  </conditionalFormatting>
  <conditionalFormatting sqref="J352">
    <cfRule type="cellIs" dxfId="4764" priority="1155" operator="lessThan">
      <formula>0</formula>
    </cfRule>
  </conditionalFormatting>
  <conditionalFormatting sqref="P355">
    <cfRule type="cellIs" dxfId="4763" priority="1156" operator="lessThan">
      <formula>0</formula>
    </cfRule>
  </conditionalFormatting>
  <conditionalFormatting sqref="P440">
    <cfRule type="cellIs" dxfId="4762" priority="1034" operator="lessThan">
      <formula>0</formula>
    </cfRule>
  </conditionalFormatting>
  <conditionalFormatting sqref="Q354">
    <cfRule type="cellIs" dxfId="4761" priority="1153" operator="lessThan">
      <formula>0</formula>
    </cfRule>
  </conditionalFormatting>
  <conditionalFormatting sqref="P356:Q356 Q357:Q359">
    <cfRule type="cellIs" dxfId="4760" priority="1152" operator="lessThan">
      <formula>0</formula>
    </cfRule>
  </conditionalFormatting>
  <conditionalFormatting sqref="P356">
    <cfRule type="cellIs" dxfId="4759" priority="1151" operator="lessThan">
      <formula>0</formula>
    </cfRule>
  </conditionalFormatting>
  <conditionalFormatting sqref="P357:P360">
    <cfRule type="cellIs" dxfId="4758" priority="1150" operator="lessThan">
      <formula>0</formula>
    </cfRule>
  </conditionalFormatting>
  <conditionalFormatting sqref="I358 K358:N358 C359:M360 K357:M357">
    <cfRule type="cellIs" dxfId="4757" priority="1149" operator="lessThan">
      <formula>0</formula>
    </cfRule>
  </conditionalFormatting>
  <conditionalFormatting sqref="B356">
    <cfRule type="cellIs" dxfId="4756" priority="1146" operator="lessThan">
      <formula>0</formula>
    </cfRule>
  </conditionalFormatting>
  <conditionalFormatting sqref="I357">
    <cfRule type="cellIs" dxfId="4755" priority="1147" operator="lessThan">
      <formula>0</formula>
    </cfRule>
  </conditionalFormatting>
  <conditionalFormatting sqref="Q361">
    <cfRule type="cellIs" dxfId="4754" priority="1145" operator="lessThan">
      <formula>0</formula>
    </cfRule>
  </conditionalFormatting>
  <conditionalFormatting sqref="C358:J358">
    <cfRule type="cellIs" dxfId="4753" priority="1144" operator="lessThan">
      <formula>0</formula>
    </cfRule>
  </conditionalFormatting>
  <conditionalFormatting sqref="Q360">
    <cfRule type="cellIs" dxfId="4752" priority="1143" operator="lessThan">
      <formula>0</formula>
    </cfRule>
  </conditionalFormatting>
  <conditionalFormatting sqref="Q360">
    <cfRule type="cellIs" dxfId="4751" priority="1142" operator="lessThan">
      <formula>0</formula>
    </cfRule>
  </conditionalFormatting>
  <conditionalFormatting sqref="P362:Q362 Q363:Q365">
    <cfRule type="cellIs" dxfId="4750" priority="1141" operator="lessThan">
      <formula>0</formula>
    </cfRule>
  </conditionalFormatting>
  <conditionalFormatting sqref="P362">
    <cfRule type="cellIs" dxfId="4749" priority="1140" operator="lessThan">
      <formula>0</formula>
    </cfRule>
  </conditionalFormatting>
  <conditionalFormatting sqref="J363">
    <cfRule type="cellIs" dxfId="4748" priority="1138" operator="lessThan">
      <formula>0</formula>
    </cfRule>
  </conditionalFormatting>
  <conditionalFormatting sqref="K363:N364 J365:M366">
    <cfRule type="cellIs" dxfId="4747" priority="1139" operator="lessThan">
      <formula>0</formula>
    </cfRule>
  </conditionalFormatting>
  <conditionalFormatting sqref="P368">
    <cfRule type="cellIs" dxfId="4746" priority="1131" operator="lessThan">
      <formula>0</formula>
    </cfRule>
  </conditionalFormatting>
  <conditionalFormatting sqref="Q367">
    <cfRule type="cellIs" dxfId="4745" priority="1136" operator="lessThan">
      <formula>0</formula>
    </cfRule>
  </conditionalFormatting>
  <conditionalFormatting sqref="B362">
    <cfRule type="cellIs" dxfId="4744" priority="1137" operator="lessThan">
      <formula>0</formula>
    </cfRule>
  </conditionalFormatting>
  <conditionalFormatting sqref="P405:P407">
    <cfRule type="cellIs" dxfId="4743" priority="1069" operator="lessThan">
      <formula>0</formula>
    </cfRule>
  </conditionalFormatting>
  <conditionalFormatting sqref="J364">
    <cfRule type="cellIs" dxfId="4742" priority="1135" operator="lessThan">
      <formula>0</formula>
    </cfRule>
  </conditionalFormatting>
  <conditionalFormatting sqref="Q366">
    <cfRule type="cellIs" dxfId="4741" priority="1133" operator="lessThan">
      <formula>0</formula>
    </cfRule>
  </conditionalFormatting>
  <conditionalFormatting sqref="P368:Q368 Q369:Q371">
    <cfRule type="cellIs" dxfId="4740" priority="1132" operator="lessThan">
      <formula>0</formula>
    </cfRule>
  </conditionalFormatting>
  <conditionalFormatting sqref="Q372">
    <cfRule type="cellIs" dxfId="4739" priority="1123" operator="lessThan">
      <formula>0</formula>
    </cfRule>
  </conditionalFormatting>
  <conditionalFormatting sqref="I370 K369:N370 C371:M372">
    <cfRule type="cellIs" dxfId="4738" priority="1130" operator="lessThan">
      <formula>0</formula>
    </cfRule>
  </conditionalFormatting>
  <conditionalFormatting sqref="I369">
    <cfRule type="cellIs" dxfId="4737" priority="1128" operator="lessThan">
      <formula>0</formula>
    </cfRule>
  </conditionalFormatting>
  <conditionalFormatting sqref="C369:J369">
    <cfRule type="cellIs" dxfId="4736" priority="1129" operator="lessThan">
      <formula>0</formula>
    </cfRule>
  </conditionalFormatting>
  <conditionalFormatting sqref="B368">
    <cfRule type="cellIs" dxfId="4735" priority="1127" operator="lessThan">
      <formula>0</formula>
    </cfRule>
  </conditionalFormatting>
  <conditionalFormatting sqref="Q373">
    <cfRule type="cellIs" dxfId="4734" priority="1126" operator="lessThan">
      <formula>0</formula>
    </cfRule>
  </conditionalFormatting>
  <conditionalFormatting sqref="P411:P413">
    <cfRule type="cellIs" dxfId="4733" priority="1062" operator="lessThan">
      <formula>0</formula>
    </cfRule>
  </conditionalFormatting>
  <conditionalFormatting sqref="C370:J370">
    <cfRule type="cellIs" dxfId="4732" priority="1125" operator="lessThan">
      <formula>0</formula>
    </cfRule>
  </conditionalFormatting>
  <conditionalFormatting sqref="Q372">
    <cfRule type="cellIs" dxfId="4731" priority="1124" operator="lessThan">
      <formula>0</formula>
    </cfRule>
  </conditionalFormatting>
  <conditionalFormatting sqref="P374:Q374 Q375:Q377">
    <cfRule type="cellIs" dxfId="4730" priority="1122" operator="lessThan">
      <formula>0</formula>
    </cfRule>
  </conditionalFormatting>
  <conditionalFormatting sqref="P374">
    <cfRule type="cellIs" dxfId="4729" priority="1121" operator="lessThan">
      <formula>0</formula>
    </cfRule>
  </conditionalFormatting>
  <conditionalFormatting sqref="P375:P377">
    <cfRule type="cellIs" dxfId="4728" priority="1120" operator="lessThan">
      <formula>0</formula>
    </cfRule>
  </conditionalFormatting>
  <conditionalFormatting sqref="I376 K375:N376 C377:M378">
    <cfRule type="cellIs" dxfId="4727" priority="1119" operator="lessThan">
      <formula>0</formula>
    </cfRule>
  </conditionalFormatting>
  <conditionalFormatting sqref="I375">
    <cfRule type="cellIs" dxfId="4726" priority="1117" operator="lessThan">
      <formula>0</formula>
    </cfRule>
  </conditionalFormatting>
  <conditionalFormatting sqref="C375:J375">
    <cfRule type="cellIs" dxfId="4725" priority="1118" operator="lessThan">
      <formula>0</formula>
    </cfRule>
  </conditionalFormatting>
  <conditionalFormatting sqref="B374">
    <cfRule type="cellIs" dxfId="4724" priority="1116" operator="lessThan">
      <formula>0</formula>
    </cfRule>
  </conditionalFormatting>
  <conditionalFormatting sqref="Q379">
    <cfRule type="cellIs" dxfId="4723" priority="1115" operator="lessThan">
      <formula>0</formula>
    </cfRule>
  </conditionalFormatting>
  <conditionalFormatting sqref="C376:J376">
    <cfRule type="cellIs" dxfId="4722" priority="1114" operator="lessThan">
      <formula>0</formula>
    </cfRule>
  </conditionalFormatting>
  <conditionalFormatting sqref="Q378">
    <cfRule type="cellIs" dxfId="4721" priority="1113" operator="lessThan">
      <formula>0</formula>
    </cfRule>
  </conditionalFormatting>
  <conditionalFormatting sqref="Q378">
    <cfRule type="cellIs" dxfId="4720" priority="1112" operator="lessThan">
      <formula>0</formula>
    </cfRule>
  </conditionalFormatting>
  <conditionalFormatting sqref="P380:Q380 Q381:Q383">
    <cfRule type="cellIs" dxfId="4719" priority="1111" operator="lessThan">
      <formula>0</formula>
    </cfRule>
  </conditionalFormatting>
  <conditionalFormatting sqref="P380">
    <cfRule type="cellIs" dxfId="4718" priority="1110" operator="lessThan">
      <formula>0</formula>
    </cfRule>
  </conditionalFormatting>
  <conditionalFormatting sqref="P381:P383">
    <cfRule type="cellIs" dxfId="4717" priority="1109" operator="lessThan">
      <formula>0</formula>
    </cfRule>
  </conditionalFormatting>
  <conditionalFormatting sqref="I382 K381:N382 C383:N383 C384:M384">
    <cfRule type="cellIs" dxfId="4716" priority="1108" operator="lessThan">
      <formula>0</formula>
    </cfRule>
  </conditionalFormatting>
  <conditionalFormatting sqref="I381">
    <cfRule type="cellIs" dxfId="4715" priority="1106" operator="lessThan">
      <formula>0</formula>
    </cfRule>
  </conditionalFormatting>
  <conditionalFormatting sqref="C381:J381">
    <cfRule type="cellIs" dxfId="4714" priority="1107" operator="lessThan">
      <formula>0</formula>
    </cfRule>
  </conditionalFormatting>
  <conditionalFormatting sqref="B380">
    <cfRule type="cellIs" dxfId="4713" priority="1105" operator="lessThan">
      <formula>0</formula>
    </cfRule>
  </conditionalFormatting>
  <conditionalFormatting sqref="Q385">
    <cfRule type="cellIs" dxfId="4712" priority="1104" operator="lessThan">
      <formula>0</formula>
    </cfRule>
  </conditionalFormatting>
  <conditionalFormatting sqref="C382:J382">
    <cfRule type="cellIs" dxfId="4711" priority="1103" operator="lessThan">
      <formula>0</formula>
    </cfRule>
  </conditionalFormatting>
  <conditionalFormatting sqref="Q384">
    <cfRule type="cellIs" dxfId="4710" priority="1102" operator="lessThan">
      <formula>0</formula>
    </cfRule>
  </conditionalFormatting>
  <conditionalFormatting sqref="Q384">
    <cfRule type="cellIs" dxfId="4709" priority="1101" operator="lessThan">
      <formula>0</formula>
    </cfRule>
  </conditionalFormatting>
  <conditionalFormatting sqref="P386:Q386 Q387:Q389">
    <cfRule type="cellIs" dxfId="4708" priority="1100" operator="lessThan">
      <formula>0</formula>
    </cfRule>
  </conditionalFormatting>
  <conditionalFormatting sqref="P386">
    <cfRule type="cellIs" dxfId="4707" priority="1099" operator="lessThan">
      <formula>0</formula>
    </cfRule>
  </conditionalFormatting>
  <conditionalFormatting sqref="P387:P389">
    <cfRule type="cellIs" dxfId="4706" priority="1098" operator="lessThan">
      <formula>0</formula>
    </cfRule>
  </conditionalFormatting>
  <conditionalFormatting sqref="B386">
    <cfRule type="cellIs" dxfId="4705" priority="1097" operator="lessThan">
      <formula>0</formula>
    </cfRule>
  </conditionalFormatting>
  <conditionalFormatting sqref="Q391">
    <cfRule type="cellIs" dxfId="4704" priority="1096" operator="lessThan">
      <formula>0</formula>
    </cfRule>
  </conditionalFormatting>
  <conditionalFormatting sqref="Q390">
    <cfRule type="cellIs" dxfId="4703" priority="1095" operator="lessThan">
      <formula>0</formula>
    </cfRule>
  </conditionalFormatting>
  <conditionalFormatting sqref="Q390">
    <cfRule type="cellIs" dxfId="4702" priority="1094" operator="lessThan">
      <formula>0</formula>
    </cfRule>
  </conditionalFormatting>
  <conditionalFormatting sqref="P392:Q392 Q393:Q395">
    <cfRule type="cellIs" dxfId="4701" priority="1093" operator="lessThan">
      <formula>0</formula>
    </cfRule>
  </conditionalFormatting>
  <conditionalFormatting sqref="P392">
    <cfRule type="cellIs" dxfId="4700" priority="1092" operator="lessThan">
      <formula>0</formula>
    </cfRule>
  </conditionalFormatting>
  <conditionalFormatting sqref="H397">
    <cfRule type="cellIs" dxfId="4699" priority="1051" operator="lessThan">
      <formula>0</formula>
    </cfRule>
  </conditionalFormatting>
  <conditionalFormatting sqref="B392">
    <cfRule type="cellIs" dxfId="4698" priority="1090" operator="lessThan">
      <formula>0</formula>
    </cfRule>
  </conditionalFormatting>
  <conditionalFormatting sqref="H378">
    <cfRule type="cellIs" dxfId="4697" priority="1047" operator="lessThan">
      <formula>0</formula>
    </cfRule>
  </conditionalFormatting>
  <conditionalFormatting sqref="Q396">
    <cfRule type="cellIs" dxfId="4696" priority="1088" operator="lessThan">
      <formula>0</formula>
    </cfRule>
  </conditionalFormatting>
  <conditionalFormatting sqref="H360">
    <cfRule type="cellIs" dxfId="4695" priority="1045" operator="lessThan">
      <formula>0</formula>
    </cfRule>
  </conditionalFormatting>
  <conditionalFormatting sqref="H361">
    <cfRule type="cellIs" dxfId="4694" priority="1044" operator="lessThan">
      <formula>0</formula>
    </cfRule>
  </conditionalFormatting>
  <conditionalFormatting sqref="P398">
    <cfRule type="cellIs" dxfId="4693" priority="1084" operator="lessThan">
      <formula>0</formula>
    </cfRule>
  </conditionalFormatting>
  <conditionalFormatting sqref="Q438">
    <cfRule type="cellIs" dxfId="4692" priority="1037" operator="lessThan">
      <formula>0</formula>
    </cfRule>
  </conditionalFormatting>
  <conditionalFormatting sqref="H372">
    <cfRule type="cellIs" dxfId="4691" priority="1043" operator="lessThan">
      <formula>0</formula>
    </cfRule>
  </conditionalFormatting>
  <conditionalFormatting sqref="Q402">
    <cfRule type="cellIs" dxfId="4690" priority="1082" operator="lessThan">
      <formula>0</formula>
    </cfRule>
  </conditionalFormatting>
  <conditionalFormatting sqref="P440:Q440 Q441:Q443">
    <cfRule type="cellIs" dxfId="4689" priority="1035" operator="lessThan">
      <formula>0</formula>
    </cfRule>
  </conditionalFormatting>
  <conditionalFormatting sqref="C391:M391">
    <cfRule type="cellIs" dxfId="4688" priority="1080" operator="lessThan">
      <formula>0</formula>
    </cfRule>
  </conditionalFormatting>
  <conditionalFormatting sqref="C385:M385">
    <cfRule type="cellIs" dxfId="4687" priority="1079" operator="lessThan">
      <formula>0</formula>
    </cfRule>
  </conditionalFormatting>
  <conditionalFormatting sqref="C379:M379">
    <cfRule type="cellIs" dxfId="4686" priority="1078" operator="lessThan">
      <formula>0</formula>
    </cfRule>
  </conditionalFormatting>
  <conditionalFormatting sqref="C373:M373">
    <cfRule type="cellIs" dxfId="4685" priority="1077" operator="lessThan">
      <formula>0</formula>
    </cfRule>
  </conditionalFormatting>
  <conditionalFormatting sqref="J367:M367">
    <cfRule type="cellIs" dxfId="4684" priority="1076" operator="lessThan">
      <formula>0</formula>
    </cfRule>
  </conditionalFormatting>
  <conditionalFormatting sqref="C361:M361">
    <cfRule type="cellIs" dxfId="4683" priority="1075" operator="lessThan">
      <formula>0</formula>
    </cfRule>
  </conditionalFormatting>
  <conditionalFormatting sqref="J355:N355">
    <cfRule type="cellIs" dxfId="4682" priority="1074" operator="lessThan">
      <formula>0</formula>
    </cfRule>
  </conditionalFormatting>
  <conditionalFormatting sqref="B398">
    <cfRule type="cellIs" dxfId="4681" priority="1073" operator="lessThan">
      <formula>0</formula>
    </cfRule>
  </conditionalFormatting>
  <conditionalFormatting sqref="B403">
    <cfRule type="cellIs" dxfId="4680" priority="1072" operator="lessThan">
      <formula>0</formula>
    </cfRule>
  </conditionalFormatting>
  <conditionalFormatting sqref="Q408">
    <cfRule type="cellIs" dxfId="4679" priority="1066" operator="lessThan">
      <formula>0</formula>
    </cfRule>
  </conditionalFormatting>
  <conditionalFormatting sqref="Q409">
    <cfRule type="cellIs" dxfId="4678" priority="1068" operator="lessThan">
      <formula>0</formula>
    </cfRule>
  </conditionalFormatting>
  <conditionalFormatting sqref="P404:Q404 Q405:Q407">
    <cfRule type="cellIs" dxfId="4677" priority="1071" operator="lessThan">
      <formula>0</formula>
    </cfRule>
  </conditionalFormatting>
  <conditionalFormatting sqref="P404">
    <cfRule type="cellIs" dxfId="4676" priority="1070" operator="lessThan">
      <formula>0</formula>
    </cfRule>
  </conditionalFormatting>
  <conditionalFormatting sqref="Q408">
    <cfRule type="cellIs" dxfId="4675" priority="1067" operator="lessThan">
      <formula>0</formula>
    </cfRule>
  </conditionalFormatting>
  <conditionalFormatting sqref="B404">
    <cfRule type="cellIs" dxfId="4674" priority="1065" operator="lessThan">
      <formula>0</formula>
    </cfRule>
  </conditionalFormatting>
  <conditionalFormatting sqref="Q414">
    <cfRule type="cellIs" dxfId="4673" priority="1059" operator="lessThan">
      <formula>0</formula>
    </cfRule>
  </conditionalFormatting>
  <conditionalFormatting sqref="Q415">
    <cfRule type="cellIs" dxfId="4672" priority="1061" operator="lessThan">
      <formula>0</formula>
    </cfRule>
  </conditionalFormatting>
  <conditionalFormatting sqref="P410:Q410 Q411:Q413">
    <cfRule type="cellIs" dxfId="4671" priority="1064" operator="lessThan">
      <formula>0</formula>
    </cfRule>
  </conditionalFormatting>
  <conditionalFormatting sqref="P410">
    <cfRule type="cellIs" dxfId="4670" priority="1063" operator="lessThan">
      <formula>0</formula>
    </cfRule>
  </conditionalFormatting>
  <conditionalFormatting sqref="Q414">
    <cfRule type="cellIs" dxfId="4669" priority="1060" operator="lessThan">
      <formula>0</formula>
    </cfRule>
  </conditionalFormatting>
  <conditionalFormatting sqref="B410">
    <cfRule type="cellIs" dxfId="4668" priority="1058" operator="lessThan">
      <formula>0</formula>
    </cfRule>
  </conditionalFormatting>
  <conditionalFormatting sqref="Q432">
    <cfRule type="cellIs" dxfId="4667" priority="1052" operator="lessThan">
      <formula>0</formula>
    </cfRule>
  </conditionalFormatting>
  <conditionalFormatting sqref="P429:P431">
    <cfRule type="cellIs" dxfId="4666" priority="1055" operator="lessThan">
      <formula>0</formula>
    </cfRule>
  </conditionalFormatting>
  <conditionalFormatting sqref="Q433">
    <cfRule type="cellIs" dxfId="4665" priority="1054" operator="lessThan">
      <formula>0</formula>
    </cfRule>
  </conditionalFormatting>
  <conditionalFormatting sqref="P428:Q428 Q429:Q431">
    <cfRule type="cellIs" dxfId="4664" priority="1057" operator="lessThan">
      <formula>0</formula>
    </cfRule>
  </conditionalFormatting>
  <conditionalFormatting sqref="P428">
    <cfRule type="cellIs" dxfId="4663" priority="1056" operator="lessThan">
      <formula>0</formula>
    </cfRule>
  </conditionalFormatting>
  <conditionalFormatting sqref="Q432">
    <cfRule type="cellIs" dxfId="4662" priority="1053" operator="lessThan">
      <formula>0</formula>
    </cfRule>
  </conditionalFormatting>
  <conditionalFormatting sqref="H391">
    <cfRule type="cellIs" dxfId="4661" priority="1050" operator="lessThan">
      <formula>0</formula>
    </cfRule>
  </conditionalFormatting>
  <conditionalFormatting sqref="P435:P437">
    <cfRule type="cellIs" dxfId="4660" priority="1039" operator="lessThan">
      <formula>0</formula>
    </cfRule>
  </conditionalFormatting>
  <conditionalFormatting sqref="Q444">
    <cfRule type="cellIs" dxfId="4659" priority="1031" operator="lessThan">
      <formula>0</formula>
    </cfRule>
  </conditionalFormatting>
  <conditionalFormatting sqref="H384">
    <cfRule type="cellIs" dxfId="4658" priority="1049" operator="lessThan">
      <formula>0</formula>
    </cfRule>
  </conditionalFormatting>
  <conditionalFormatting sqref="H379">
    <cfRule type="cellIs" dxfId="4657" priority="1046" operator="lessThan">
      <formula>0</formula>
    </cfRule>
  </conditionalFormatting>
  <conditionalFormatting sqref="Q438">
    <cfRule type="cellIs" dxfId="4656" priority="1038" operator="lessThan">
      <formula>0</formula>
    </cfRule>
  </conditionalFormatting>
  <conditionalFormatting sqref="H373">
    <cfRule type="cellIs" dxfId="4655" priority="1042" operator="lessThan">
      <formula>0</formula>
    </cfRule>
  </conditionalFormatting>
  <conditionalFormatting sqref="P441:P443">
    <cfRule type="cellIs" dxfId="4654" priority="1033" operator="lessThan">
      <formula>0</formula>
    </cfRule>
  </conditionalFormatting>
  <conditionalFormatting sqref="P434:Q434 Q435:Q437">
    <cfRule type="cellIs" dxfId="4653" priority="1041" operator="lessThan">
      <formula>0</formula>
    </cfRule>
  </conditionalFormatting>
  <conditionalFormatting sqref="P434">
    <cfRule type="cellIs" dxfId="4652" priority="1040" operator="lessThan">
      <formula>0</formula>
    </cfRule>
  </conditionalFormatting>
  <conditionalFormatting sqref="B434">
    <cfRule type="cellIs" dxfId="4651" priority="1036" operator="lessThan">
      <formula>0</formula>
    </cfRule>
  </conditionalFormatting>
  <conditionalFormatting sqref="Q445:Q446">
    <cfRule type="cellIs" dxfId="4650" priority="1027" operator="lessThan">
      <formula>0</formula>
    </cfRule>
  </conditionalFormatting>
  <conditionalFormatting sqref="Q444">
    <cfRule type="cellIs" dxfId="4649" priority="1030" operator="lessThan">
      <formula>0</formula>
    </cfRule>
  </conditionalFormatting>
  <conditionalFormatting sqref="B446">
    <cfRule type="cellIs" dxfId="4648" priority="1026" operator="lessThan">
      <formula>0</formula>
    </cfRule>
  </conditionalFormatting>
  <conditionalFormatting sqref="B440">
    <cfRule type="cellIs" dxfId="4647" priority="1029" operator="lessThan">
      <formula>0</formula>
    </cfRule>
  </conditionalFormatting>
  <conditionalFormatting sqref="P446">
    <cfRule type="cellIs" dxfId="4646" priority="1032" operator="lessThan">
      <formula>0</formula>
    </cfRule>
  </conditionalFormatting>
  <conditionalFormatting sqref="B447">
    <cfRule type="cellIs" dxfId="4645" priority="1025" operator="lessThan">
      <formula>0</formula>
    </cfRule>
  </conditionalFormatting>
  <conditionalFormatting sqref="Q439">
    <cfRule type="cellIs" dxfId="4644" priority="1028" operator="lessThan">
      <formula>0</formula>
    </cfRule>
  </conditionalFormatting>
  <conditionalFormatting sqref="Q448:Q450">
    <cfRule type="cellIs" dxfId="4643" priority="1024" operator="lessThan">
      <formula>0</formula>
    </cfRule>
  </conditionalFormatting>
  <conditionalFormatting sqref="P448:P450">
    <cfRule type="cellIs" dxfId="4642" priority="1023" operator="lessThan">
      <formula>0</formula>
    </cfRule>
  </conditionalFormatting>
  <conditionalFormatting sqref="Q603">
    <cfRule type="cellIs" dxfId="4641" priority="998" operator="lessThan">
      <formula>0</formula>
    </cfRule>
  </conditionalFormatting>
  <conditionalFormatting sqref="B625">
    <cfRule type="cellIs" dxfId="4640" priority="962" operator="lessThan">
      <formula>0</formula>
    </cfRule>
  </conditionalFormatting>
  <conditionalFormatting sqref="P454:P456">
    <cfRule type="cellIs" dxfId="4639" priority="1019" operator="lessThan">
      <formula>0</formula>
    </cfRule>
  </conditionalFormatting>
  <conditionalFormatting sqref="Q457">
    <cfRule type="cellIs" dxfId="4638" priority="1018" operator="lessThan">
      <formula>0</formula>
    </cfRule>
  </conditionalFormatting>
  <conditionalFormatting sqref="Q597">
    <cfRule type="cellIs" dxfId="4637" priority="1007" operator="lessThan">
      <formula>0</formula>
    </cfRule>
  </conditionalFormatting>
  <conditionalFormatting sqref="Q451">
    <cfRule type="cellIs" dxfId="4636" priority="1022" operator="lessThan">
      <formula>0</formula>
    </cfRule>
  </conditionalFormatting>
  <conditionalFormatting sqref="Q451">
    <cfRule type="cellIs" dxfId="4635" priority="1021" operator="lessThan">
      <formula>0</formula>
    </cfRule>
  </conditionalFormatting>
  <conditionalFormatting sqref="Q457">
    <cfRule type="cellIs" dxfId="4634" priority="1017" operator="lessThan">
      <formula>0</formula>
    </cfRule>
  </conditionalFormatting>
  <conditionalFormatting sqref="J593:N595 J596:M596">
    <cfRule type="cellIs" dxfId="4633" priority="1011" operator="lessThan">
      <formula>0</formula>
    </cfRule>
  </conditionalFormatting>
  <conditionalFormatting sqref="B453">
    <cfRule type="cellIs" dxfId="4632" priority="1015" operator="lessThan">
      <formula>0</formula>
    </cfRule>
  </conditionalFormatting>
  <conditionalFormatting sqref="P599:P602">
    <cfRule type="cellIs" dxfId="4631" priority="1004" operator="lessThan">
      <formula>0</formula>
    </cfRule>
  </conditionalFormatting>
  <conditionalFormatting sqref="Q454:Q456">
    <cfRule type="cellIs" dxfId="4630" priority="1020" operator="lessThan">
      <formula>0</formula>
    </cfRule>
  </conditionalFormatting>
  <conditionalFormatting sqref="Q593:Q595">
    <cfRule type="cellIs" dxfId="4629" priority="1014" operator="lessThan">
      <formula>0</formula>
    </cfRule>
  </conditionalFormatting>
  <conditionalFormatting sqref="Q596">
    <cfRule type="cellIs" dxfId="4628" priority="1009" operator="lessThan">
      <formula>0</formula>
    </cfRule>
  </conditionalFormatting>
  <conditionalFormatting sqref="Q452">
    <cfRule type="cellIs" dxfId="4627" priority="1016" operator="lessThan">
      <formula>0</formula>
    </cfRule>
  </conditionalFormatting>
  <conditionalFormatting sqref="B592">
    <cfRule type="cellIs" dxfId="4626" priority="1006" operator="lessThan">
      <formula>0</formula>
    </cfRule>
  </conditionalFormatting>
  <conditionalFormatting sqref="P593:P595">
    <cfRule type="cellIs" dxfId="4625" priority="1013" operator="lessThan">
      <formula>0</formula>
    </cfRule>
  </conditionalFormatting>
  <conditionalFormatting sqref="J594">
    <cfRule type="cellIs" dxfId="4624" priority="1010" operator="lessThan">
      <formula>0</formula>
    </cfRule>
  </conditionalFormatting>
  <conditionalFormatting sqref="Q602">
    <cfRule type="cellIs" dxfId="4623" priority="999" operator="lessThan">
      <formula>0</formula>
    </cfRule>
  </conditionalFormatting>
  <conditionalFormatting sqref="J595:N595 K593:N594 J596:M596">
    <cfRule type="cellIs" dxfId="4622" priority="1012" operator="lessThan">
      <formula>0</formula>
    </cfRule>
  </conditionalFormatting>
  <conditionalFormatting sqref="Q596">
    <cfRule type="cellIs" dxfId="4621" priority="1008" operator="lessThan">
      <formula>0</formula>
    </cfRule>
  </conditionalFormatting>
  <conditionalFormatting sqref="J599:N599 J601:N602 J600:M600">
    <cfRule type="cellIs" dxfId="4620" priority="1002" operator="lessThan">
      <formula>0</formula>
    </cfRule>
  </conditionalFormatting>
  <conditionalFormatting sqref="P616:P619">
    <cfRule type="cellIs" dxfId="4619" priority="996" operator="lessThan">
      <formula>0</formula>
    </cfRule>
  </conditionalFormatting>
  <conditionalFormatting sqref="Q602">
    <cfRule type="cellIs" dxfId="4618" priority="1000" operator="lessThan">
      <formula>0</formula>
    </cfRule>
  </conditionalFormatting>
  <conditionalFormatting sqref="J600">
    <cfRule type="cellIs" dxfId="4617" priority="1001" operator="lessThan">
      <formula>0</formula>
    </cfRule>
  </conditionalFormatting>
  <conditionalFormatting sqref="J601:N602 K599:N599 K600:M600">
    <cfRule type="cellIs" dxfId="4616" priority="1003" operator="lessThan">
      <formula>0</formula>
    </cfRule>
  </conditionalFormatting>
  <conditionalFormatting sqref="Q599:Q601">
    <cfRule type="cellIs" dxfId="4615" priority="1005" operator="lessThan">
      <formula>0</formula>
    </cfRule>
  </conditionalFormatting>
  <conditionalFormatting sqref="Q629">
    <cfRule type="cellIs" dxfId="4614" priority="966" operator="lessThan">
      <formula>0</formula>
    </cfRule>
  </conditionalFormatting>
  <conditionalFormatting sqref="I626">
    <cfRule type="cellIs" dxfId="4613" priority="969" operator="lessThan">
      <formula>0</formula>
    </cfRule>
  </conditionalFormatting>
  <conditionalFormatting sqref="C616:N619">
    <cfRule type="cellIs" dxfId="4612" priority="994" operator="lessThan">
      <formula>0</formula>
    </cfRule>
  </conditionalFormatting>
  <conditionalFormatting sqref="Q619">
    <cfRule type="cellIs" dxfId="4611" priority="990" operator="lessThan">
      <formula>0</formula>
    </cfRule>
  </conditionalFormatting>
  <conditionalFormatting sqref="I616">
    <cfRule type="cellIs" dxfId="4610" priority="993" operator="lessThan">
      <formula>0</formula>
    </cfRule>
  </conditionalFormatting>
  <conditionalFormatting sqref="H621:H624">
    <cfRule type="cellIs" dxfId="4609" priority="976" operator="lessThan">
      <formula>0</formula>
    </cfRule>
  </conditionalFormatting>
  <conditionalFormatting sqref="Q619">
    <cfRule type="cellIs" dxfId="4608" priority="991" operator="lessThan">
      <formula>0</formula>
    </cfRule>
  </conditionalFormatting>
  <conditionalFormatting sqref="H616">
    <cfRule type="cellIs" dxfId="4607" priority="987" operator="lessThan">
      <formula>0</formula>
    </cfRule>
  </conditionalFormatting>
  <conditionalFormatting sqref="H616:H619">
    <cfRule type="cellIs" dxfId="4606" priority="988" operator="lessThan">
      <formula>0</formula>
    </cfRule>
  </conditionalFormatting>
  <conditionalFormatting sqref="C617:J617">
    <cfRule type="cellIs" dxfId="4605" priority="992" operator="lessThan">
      <formula>0</formula>
    </cfRule>
  </conditionalFormatting>
  <conditionalFormatting sqref="H617:H619">
    <cfRule type="cellIs" dxfId="4604" priority="989" operator="lessThan">
      <formula>0</formula>
    </cfRule>
  </conditionalFormatting>
  <conditionalFormatting sqref="I617 K616:N617 C618:N619">
    <cfRule type="cellIs" dxfId="4603" priority="995" operator="lessThan">
      <formula>0</formula>
    </cfRule>
  </conditionalFormatting>
  <conditionalFormatting sqref="Q616:Q618">
    <cfRule type="cellIs" dxfId="4602" priority="997" operator="lessThan">
      <formula>0</formula>
    </cfRule>
  </conditionalFormatting>
  <conditionalFormatting sqref="B615">
    <cfRule type="cellIs" dxfId="4601" priority="986" operator="lessThan">
      <formula>0</formula>
    </cfRule>
  </conditionalFormatting>
  <conditionalFormatting sqref="Q624">
    <cfRule type="cellIs" dxfId="4600" priority="978" operator="lessThan">
      <formula>0</formula>
    </cfRule>
  </conditionalFormatting>
  <conditionalFormatting sqref="I621">
    <cfRule type="cellIs" dxfId="4599" priority="981" operator="lessThan">
      <formula>0</formula>
    </cfRule>
  </conditionalFormatting>
  <conditionalFormatting sqref="C621:N624">
    <cfRule type="cellIs" dxfId="4598" priority="982" operator="lessThan">
      <formula>0</formula>
    </cfRule>
  </conditionalFormatting>
  <conditionalFormatting sqref="Q624">
    <cfRule type="cellIs" dxfId="4597" priority="979" operator="lessThan">
      <formula>0</formula>
    </cfRule>
  </conditionalFormatting>
  <conditionalFormatting sqref="H621">
    <cfRule type="cellIs" dxfId="4596" priority="975" operator="lessThan">
      <formula>0</formula>
    </cfRule>
  </conditionalFormatting>
  <conditionalFormatting sqref="P621:P624">
    <cfRule type="cellIs" dxfId="4595" priority="984" operator="lessThan">
      <formula>0</formula>
    </cfRule>
  </conditionalFormatting>
  <conditionalFormatting sqref="C622:J622">
    <cfRule type="cellIs" dxfId="4594" priority="980" operator="lessThan">
      <formula>0</formula>
    </cfRule>
  </conditionalFormatting>
  <conditionalFormatting sqref="H622:H624">
    <cfRule type="cellIs" dxfId="4593" priority="977" operator="lessThan">
      <formula>0</formula>
    </cfRule>
  </conditionalFormatting>
  <conditionalFormatting sqref="I622 K621:N622 C623:N624">
    <cfRule type="cellIs" dxfId="4592" priority="983" operator="lessThan">
      <formula>0</formula>
    </cfRule>
  </conditionalFormatting>
  <conditionalFormatting sqref="Q621:Q623">
    <cfRule type="cellIs" dxfId="4591" priority="985" operator="lessThan">
      <formula>0</formula>
    </cfRule>
  </conditionalFormatting>
  <conditionalFormatting sqref="B620">
    <cfRule type="cellIs" dxfId="4590" priority="974" operator="lessThan">
      <formula>0</formula>
    </cfRule>
  </conditionalFormatting>
  <conditionalFormatting sqref="C626:N629">
    <cfRule type="cellIs" dxfId="4589" priority="970" operator="lessThan">
      <formula>0</formula>
    </cfRule>
  </conditionalFormatting>
  <conditionalFormatting sqref="Q629">
    <cfRule type="cellIs" dxfId="4588" priority="967" operator="lessThan">
      <formula>0</formula>
    </cfRule>
  </conditionalFormatting>
  <conditionalFormatting sqref="H626">
    <cfRule type="cellIs" dxfId="4587" priority="963" operator="lessThan">
      <formula>0</formula>
    </cfRule>
  </conditionalFormatting>
  <conditionalFormatting sqref="H626:H629">
    <cfRule type="cellIs" dxfId="4586" priority="964" operator="lessThan">
      <formula>0</formula>
    </cfRule>
  </conditionalFormatting>
  <conditionalFormatting sqref="P626:P629">
    <cfRule type="cellIs" dxfId="4585" priority="972" operator="lessThan">
      <formula>0</formula>
    </cfRule>
  </conditionalFormatting>
  <conditionalFormatting sqref="C627:J627">
    <cfRule type="cellIs" dxfId="4584" priority="968" operator="lessThan">
      <formula>0</formula>
    </cfRule>
  </conditionalFormatting>
  <conditionalFormatting sqref="H627:H629">
    <cfRule type="cellIs" dxfId="4583" priority="965" operator="lessThan">
      <formula>0</formula>
    </cfRule>
  </conditionalFormatting>
  <conditionalFormatting sqref="I627 K626:N627 C628:N629">
    <cfRule type="cellIs" dxfId="4582" priority="971" operator="lessThan">
      <formula>0</formula>
    </cfRule>
  </conditionalFormatting>
  <conditionalFormatting sqref="Q626:Q628">
    <cfRule type="cellIs" dxfId="4581" priority="973" operator="lessThan">
      <formula>0</formula>
    </cfRule>
  </conditionalFormatting>
  <conditionalFormatting sqref="C351:I351">
    <cfRule type="cellIs" dxfId="4580" priority="959" operator="lessThan">
      <formula>0</formula>
    </cfRule>
  </conditionalFormatting>
  <conditionalFormatting sqref="C353:I354">
    <cfRule type="cellIs" dxfId="4579" priority="960" operator="lessThan">
      <formula>0</formula>
    </cfRule>
  </conditionalFormatting>
  <conditionalFormatting sqref="P506:Q506">
    <cfRule type="cellIs" dxfId="4578" priority="943" operator="lessThan">
      <formula>0</formula>
    </cfRule>
  </conditionalFormatting>
  <conditionalFormatting sqref="P499:P502">
    <cfRule type="cellIs" dxfId="4577" priority="944" operator="lessThan">
      <formula>0</formula>
    </cfRule>
  </conditionalFormatting>
  <conditionalFormatting sqref="Q611:Q613">
    <cfRule type="cellIs" dxfId="4576" priority="906" operator="lessThan">
      <formula>0</formula>
    </cfRule>
  </conditionalFormatting>
  <conditionalFormatting sqref="B498">
    <cfRule type="cellIs" dxfId="4575" priority="961" operator="lessThan">
      <formula>0</formula>
    </cfRule>
  </conditionalFormatting>
  <conditionalFormatting sqref="N427">
    <cfRule type="cellIs" dxfId="4574" priority="680" operator="lessThan">
      <formula>0</formula>
    </cfRule>
  </conditionalFormatting>
  <conditionalFormatting sqref="C352:I352">
    <cfRule type="cellIs" dxfId="4573" priority="958" operator="lessThan">
      <formula>0</formula>
    </cfRule>
  </conditionalFormatting>
  <conditionalFormatting sqref="C355:I355">
    <cfRule type="cellIs" dxfId="4572" priority="957" operator="lessThan">
      <formula>0</formula>
    </cfRule>
  </conditionalFormatting>
  <conditionalFormatting sqref="C365:I366">
    <cfRule type="cellIs" dxfId="4571" priority="956" operator="lessThan">
      <formula>0</formula>
    </cfRule>
  </conditionalFormatting>
  <conditionalFormatting sqref="C363:I363">
    <cfRule type="cellIs" dxfId="4570" priority="955" operator="lessThan">
      <formula>0</formula>
    </cfRule>
  </conditionalFormatting>
  <conditionalFormatting sqref="C364:I364">
    <cfRule type="cellIs" dxfId="4569" priority="954" operator="lessThan">
      <formula>0</formula>
    </cfRule>
  </conditionalFormatting>
  <conditionalFormatting sqref="C367:I367">
    <cfRule type="cellIs" dxfId="4568" priority="953" operator="lessThan">
      <formula>0</formula>
    </cfRule>
  </conditionalFormatting>
  <conditionalFormatting sqref="C593:I596">
    <cfRule type="cellIs" dxfId="4567" priority="951" operator="lessThan">
      <formula>0</formula>
    </cfRule>
  </conditionalFormatting>
  <conditionalFormatting sqref="C594:I594">
    <cfRule type="cellIs" dxfId="4566" priority="950" operator="lessThan">
      <formula>0</formula>
    </cfRule>
  </conditionalFormatting>
  <conditionalFormatting sqref="C595:I596">
    <cfRule type="cellIs" dxfId="4565" priority="952" operator="lessThan">
      <formula>0</formula>
    </cfRule>
  </conditionalFormatting>
  <conditionalFormatting sqref="Q551">
    <cfRule type="cellIs" dxfId="4564" priority="932" operator="lessThan">
      <formula>0</formula>
    </cfRule>
  </conditionalFormatting>
  <conditionalFormatting sqref="Q551">
    <cfRule type="cellIs" dxfId="4563" priority="933" operator="lessThan">
      <formula>0</formula>
    </cfRule>
  </conditionalFormatting>
  <conditionalFormatting sqref="C599:I602">
    <cfRule type="cellIs" dxfId="4562" priority="948" operator="lessThan">
      <formula>0</formula>
    </cfRule>
  </conditionalFormatting>
  <conditionalFormatting sqref="C600:I600">
    <cfRule type="cellIs" dxfId="4561" priority="947" operator="lessThan">
      <formula>0</formula>
    </cfRule>
  </conditionalFormatting>
  <conditionalFormatting sqref="C601:I602">
    <cfRule type="cellIs" dxfId="4560" priority="949" operator="lessThan">
      <formula>0</formula>
    </cfRule>
  </conditionalFormatting>
  <conditionalFormatting sqref="C461:C464">
    <cfRule type="cellIs" dxfId="4559" priority="946" operator="lessThan">
      <formula>0</formula>
    </cfRule>
  </conditionalFormatting>
  <conditionalFormatting sqref="P468:P471">
    <cfRule type="cellIs" dxfId="4558" priority="945" operator="lessThan">
      <formula>0</formula>
    </cfRule>
  </conditionalFormatting>
  <conditionalFormatting sqref="Q507:Q510">
    <cfRule type="cellIs" dxfId="4557" priority="942" operator="lessThan">
      <formula>0</formula>
    </cfRule>
  </conditionalFormatting>
  <conditionalFormatting sqref="Q511:Q512">
    <cfRule type="cellIs" dxfId="4556" priority="941" operator="lessThan">
      <formula>0</formula>
    </cfRule>
  </conditionalFormatting>
  <conditionalFormatting sqref="Q512">
    <cfRule type="cellIs" dxfId="4555" priority="940" operator="lessThan">
      <formula>0</formula>
    </cfRule>
  </conditionalFormatting>
  <conditionalFormatting sqref="Q511">
    <cfRule type="cellIs" dxfId="4554" priority="939" operator="lessThan">
      <formula>0</formula>
    </cfRule>
  </conditionalFormatting>
  <conditionalFormatting sqref="P507:P510">
    <cfRule type="cellIs" dxfId="4553" priority="938" operator="lessThan">
      <formula>0</formula>
    </cfRule>
  </conditionalFormatting>
  <conditionalFormatting sqref="B506">
    <cfRule type="cellIs" dxfId="4552" priority="937" operator="lessThan">
      <formula>0</formula>
    </cfRule>
  </conditionalFormatting>
  <conditionalFormatting sqref="C611:N614">
    <cfRule type="cellIs" dxfId="4551" priority="903" operator="lessThan">
      <formula>0</formula>
    </cfRule>
  </conditionalFormatting>
  <conditionalFormatting sqref="Q614">
    <cfRule type="cellIs" dxfId="4550" priority="900" operator="lessThan">
      <formula>0</formula>
    </cfRule>
  </conditionalFormatting>
  <conditionalFormatting sqref="P547:P550">
    <cfRule type="cellIs" dxfId="4549" priority="931" operator="lessThan">
      <formula>0</formula>
    </cfRule>
  </conditionalFormatting>
  <conditionalFormatting sqref="H611:H614">
    <cfRule type="cellIs" dxfId="4548" priority="897" operator="lessThan">
      <formula>0</formula>
    </cfRule>
  </conditionalFormatting>
  <conditionalFormatting sqref="Q504">
    <cfRule type="cellIs" dxfId="4547" priority="936" operator="lessThan">
      <formula>0</formula>
    </cfRule>
  </conditionalFormatting>
  <conditionalFormatting sqref="Q547:Q550 Q552 Q554:Q560">
    <cfRule type="cellIs" dxfId="4546" priority="935" operator="lessThan">
      <formula>0</formula>
    </cfRule>
  </conditionalFormatting>
  <conditionalFormatting sqref="P546">
    <cfRule type="cellIs" dxfId="4545" priority="934" operator="lessThan">
      <formula>0</formula>
    </cfRule>
  </conditionalFormatting>
  <conditionalFormatting sqref="P554:P558">
    <cfRule type="cellIs" dxfId="4544" priority="930" operator="lessThan">
      <formula>0</formula>
    </cfRule>
  </conditionalFormatting>
  <conditionalFormatting sqref="Q570:Q573 Q575">
    <cfRule type="cellIs" dxfId="4543" priority="928" operator="lessThan">
      <formula>0</formula>
    </cfRule>
  </conditionalFormatting>
  <conditionalFormatting sqref="B546">
    <cfRule type="cellIs" dxfId="4542" priority="929" operator="lessThan">
      <formula>0</formula>
    </cfRule>
  </conditionalFormatting>
  <conditionalFormatting sqref="P569">
    <cfRule type="cellIs" dxfId="4541" priority="927" operator="lessThan">
      <formula>0</formula>
    </cfRule>
  </conditionalFormatting>
  <conditionalFormatting sqref="Q574">
    <cfRule type="cellIs" dxfId="4540" priority="926" operator="lessThan">
      <formula>0</formula>
    </cfRule>
  </conditionalFormatting>
  <conditionalFormatting sqref="Q574">
    <cfRule type="cellIs" dxfId="4539" priority="925" operator="lessThan">
      <formula>0</formula>
    </cfRule>
  </conditionalFormatting>
  <conditionalFormatting sqref="P570:P573">
    <cfRule type="cellIs" dxfId="4538" priority="924" operator="lessThan">
      <formula>0</formula>
    </cfRule>
  </conditionalFormatting>
  <conditionalFormatting sqref="Q582 Q577:Q580">
    <cfRule type="cellIs" dxfId="4537" priority="922" operator="lessThan">
      <formula>0</formula>
    </cfRule>
  </conditionalFormatting>
  <conditionalFormatting sqref="Q581">
    <cfRule type="cellIs" dxfId="4536" priority="920" operator="lessThan">
      <formula>0</formula>
    </cfRule>
  </conditionalFormatting>
  <conditionalFormatting sqref="B569">
    <cfRule type="cellIs" dxfId="4535" priority="923" operator="lessThan">
      <formula>0</formula>
    </cfRule>
  </conditionalFormatting>
  <conditionalFormatting sqref="P576">
    <cfRule type="cellIs" dxfId="4534" priority="921" operator="lessThan">
      <formula>0</formula>
    </cfRule>
  </conditionalFormatting>
  <conditionalFormatting sqref="P577:P580">
    <cfRule type="cellIs" dxfId="4533" priority="918" operator="lessThan">
      <formula>0</formula>
    </cfRule>
  </conditionalFormatting>
  <conditionalFormatting sqref="Q581">
    <cfRule type="cellIs" dxfId="4532" priority="919" operator="lessThan">
      <formula>0</formula>
    </cfRule>
  </conditionalFormatting>
  <conditionalFormatting sqref="P605:P607 P609">
    <cfRule type="cellIs" dxfId="4531" priority="916" operator="lessThan">
      <formula>0</formula>
    </cfRule>
  </conditionalFormatting>
  <conditionalFormatting sqref="Q605:Q607">
    <cfRule type="cellIs" dxfId="4530" priority="917" operator="lessThan">
      <formula>0</formula>
    </cfRule>
  </conditionalFormatting>
  <conditionalFormatting sqref="C607:I607">
    <cfRule type="cellIs" dxfId="4529" priority="909" operator="lessThan">
      <formula>0</formula>
    </cfRule>
  </conditionalFormatting>
  <conditionalFormatting sqref="C605:I607">
    <cfRule type="cellIs" dxfId="4528" priority="908" operator="lessThan">
      <formula>0</formula>
    </cfRule>
  </conditionalFormatting>
  <conditionalFormatting sqref="B604">
    <cfRule type="cellIs" dxfId="4527" priority="910" operator="lessThan">
      <formula>0</formula>
    </cfRule>
  </conditionalFormatting>
  <conditionalFormatting sqref="J605:N607">
    <cfRule type="cellIs" dxfId="4526" priority="914" operator="lessThan">
      <formula>0</formula>
    </cfRule>
  </conditionalFormatting>
  <conditionalFormatting sqref="P611:P614">
    <cfRule type="cellIs" dxfId="4525" priority="905" operator="lessThan">
      <formula>0</formula>
    </cfRule>
  </conditionalFormatting>
  <conditionalFormatting sqref="Q608:Q609">
    <cfRule type="cellIs" dxfId="4524" priority="911" operator="lessThan">
      <formula>0</formula>
    </cfRule>
  </conditionalFormatting>
  <conditionalFormatting sqref="C433:M433">
    <cfRule type="cellIs" dxfId="4523" priority="678" operator="lessThan">
      <formula>0</formula>
    </cfRule>
  </conditionalFormatting>
  <conditionalFormatting sqref="Q608:Q609">
    <cfRule type="cellIs" dxfId="4522" priority="912" operator="lessThan">
      <formula>0</formula>
    </cfRule>
  </conditionalFormatting>
  <conditionalFormatting sqref="J606">
    <cfRule type="cellIs" dxfId="4521" priority="913" operator="lessThan">
      <formula>0</formula>
    </cfRule>
  </conditionalFormatting>
  <conditionalFormatting sqref="J607:N607 K605:N606">
    <cfRule type="cellIs" dxfId="4520" priority="915" operator="lessThan">
      <formula>0</formula>
    </cfRule>
  </conditionalFormatting>
  <conditionalFormatting sqref="I612 K611:N612 C613:N614">
    <cfRule type="cellIs" dxfId="4519" priority="904" operator="lessThan">
      <formula>0</formula>
    </cfRule>
  </conditionalFormatting>
  <conditionalFormatting sqref="N427">
    <cfRule type="cellIs" dxfId="4518" priority="681" operator="lessThan">
      <formula>0</formula>
    </cfRule>
  </conditionalFormatting>
  <conditionalFormatting sqref="B429:N429">
    <cfRule type="cellIs" dxfId="4517" priority="673" operator="lessThan">
      <formula>0</formula>
    </cfRule>
  </conditionalFormatting>
  <conditionalFormatting sqref="C606:I606">
    <cfRule type="cellIs" dxfId="4516" priority="907" operator="lessThan">
      <formula>0</formula>
    </cfRule>
  </conditionalFormatting>
  <conditionalFormatting sqref="B429:N429">
    <cfRule type="cellIs" dxfId="4515" priority="674" operator="lessThan">
      <formula>0</formula>
    </cfRule>
  </conditionalFormatting>
  <conditionalFormatting sqref="H433">
    <cfRule type="cellIs" dxfId="4514" priority="677" operator="lessThan">
      <formula>0</formula>
    </cfRule>
  </conditionalFormatting>
  <conditionalFormatting sqref="B433">
    <cfRule type="cellIs" dxfId="4513" priority="676" operator="lessThan">
      <formula>0</formula>
    </cfRule>
  </conditionalFormatting>
  <conditionalFormatting sqref="B433">
    <cfRule type="cellIs" dxfId="4512" priority="675" operator="lessThan">
      <formula>0</formula>
    </cfRule>
  </conditionalFormatting>
  <conditionalFormatting sqref="B429:N429">
    <cfRule type="cellIs" dxfId="4511" priority="671" operator="lessThan">
      <formula>0</formula>
    </cfRule>
  </conditionalFormatting>
  <conditionalFormatting sqref="B429:N429">
    <cfRule type="cellIs" dxfId="4510" priority="672" operator="lessThan">
      <formula>0</formula>
    </cfRule>
  </conditionalFormatting>
  <conditionalFormatting sqref="B435:N435">
    <cfRule type="cellIs" dxfId="4509" priority="658" operator="lessThan">
      <formula>0</formula>
    </cfRule>
  </conditionalFormatting>
  <conditionalFormatting sqref="H611">
    <cfRule type="cellIs" dxfId="4508" priority="896" operator="lessThan">
      <formula>0</formula>
    </cfRule>
  </conditionalFormatting>
  <conditionalFormatting sqref="C433:M433">
    <cfRule type="cellIs" dxfId="4507" priority="679" operator="lessThan">
      <formula>0</formula>
    </cfRule>
  </conditionalFormatting>
  <conditionalFormatting sqref="H612:H614">
    <cfRule type="cellIs" dxfId="4506" priority="898" operator="lessThan">
      <formula>0</formula>
    </cfRule>
  </conditionalFormatting>
  <conditionalFormatting sqref="Q614">
    <cfRule type="cellIs" dxfId="4505" priority="899" operator="lessThan">
      <formula>0</formula>
    </cfRule>
  </conditionalFormatting>
  <conditionalFormatting sqref="I611">
    <cfRule type="cellIs" dxfId="4504" priority="902" operator="lessThan">
      <formula>0</formula>
    </cfRule>
  </conditionalFormatting>
  <conditionalFormatting sqref="N439">
    <cfRule type="cellIs" dxfId="4503" priority="651" operator="lessThan">
      <formula>0</formula>
    </cfRule>
  </conditionalFormatting>
  <conditionalFormatting sqref="C612:J612">
    <cfRule type="cellIs" dxfId="4502" priority="901" operator="lessThan">
      <formula>0</formula>
    </cfRule>
  </conditionalFormatting>
  <conditionalFormatting sqref="B610">
    <cfRule type="cellIs" dxfId="4501" priority="895" operator="lessThan">
      <formula>0</formula>
    </cfRule>
  </conditionalFormatting>
  <conditionalFormatting sqref="B435:N435">
    <cfRule type="cellIs" dxfId="4500" priority="657" operator="lessThan">
      <formula>0</formula>
    </cfRule>
  </conditionalFormatting>
  <conditionalFormatting sqref="C445:M445">
    <cfRule type="cellIs" dxfId="4499" priority="648" operator="lessThan">
      <formula>0</formula>
    </cfRule>
  </conditionalFormatting>
  <conditionalFormatting sqref="C445:M445">
    <cfRule type="cellIs" dxfId="4498" priority="649" operator="lessThan">
      <formula>0</formula>
    </cfRule>
  </conditionalFormatting>
  <conditionalFormatting sqref="B435:N435">
    <cfRule type="cellIs" dxfId="4497" priority="656" operator="lessThan">
      <formula>0</formula>
    </cfRule>
  </conditionalFormatting>
  <conditionalFormatting sqref="N438">
    <cfRule type="cellIs" dxfId="4496" priority="652" operator="lessThan">
      <formula>0</formula>
    </cfRule>
  </conditionalFormatting>
  <conditionalFormatting sqref="B435:N435">
    <cfRule type="cellIs" dxfId="4495" priority="655" operator="lessThan">
      <formula>0</formula>
    </cfRule>
  </conditionalFormatting>
  <conditionalFormatting sqref="B435:N435">
    <cfRule type="cellIs" dxfId="4494" priority="653" operator="lessThan">
      <formula>0</formula>
    </cfRule>
  </conditionalFormatting>
  <conditionalFormatting sqref="B598">
    <cfRule type="cellIs" dxfId="4493" priority="894" operator="lessThan">
      <formula>0</formula>
    </cfRule>
  </conditionalFormatting>
  <conditionalFormatting sqref="N439">
    <cfRule type="cellIs" dxfId="4492" priority="650" operator="lessThan">
      <formula>0</formula>
    </cfRule>
  </conditionalFormatting>
  <conditionalFormatting sqref="B435:N435">
    <cfRule type="cellIs" dxfId="4491" priority="654" operator="lessThan">
      <formula>0</formula>
    </cfRule>
  </conditionalFormatting>
  <conditionalFormatting sqref="B598">
    <cfRule type="cellIs" dxfId="4490" priority="893" operator="lessThan">
      <formula>0</formula>
    </cfRule>
  </conditionalFormatting>
  <conditionalFormatting sqref="B641">
    <cfRule type="cellIs" dxfId="4489" priority="881" operator="lessThan">
      <formula>0</formula>
    </cfRule>
  </conditionalFormatting>
  <conditionalFormatting sqref="B591">
    <cfRule type="cellIs" dxfId="4488" priority="891" operator="lessThan">
      <formula>0</formula>
    </cfRule>
  </conditionalFormatting>
  <conditionalFormatting sqref="B591">
    <cfRule type="cellIs" dxfId="4487" priority="892" operator="lessThan">
      <formula>0</formula>
    </cfRule>
  </conditionalFormatting>
  <conditionalFormatting sqref="B609">
    <cfRule type="cellIs" dxfId="4486" priority="889" operator="lessThan">
      <formula>0</formula>
    </cfRule>
  </conditionalFormatting>
  <conditionalFormatting sqref="B609">
    <cfRule type="cellIs" dxfId="4485"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484" priority="888" operator="lessThan">
      <formula>0</formula>
    </cfRule>
  </conditionalFormatting>
  <conditionalFormatting sqref="B646">
    <cfRule type="cellIs" dxfId="4483" priority="885" operator="lessThan">
      <formula>0</formula>
    </cfRule>
  </conditionalFormatting>
  <conditionalFormatting sqref="B631">
    <cfRule type="cellIs" dxfId="4482" priority="887" operator="lessThan">
      <formula>0</formula>
    </cfRule>
  </conditionalFormatting>
  <conditionalFormatting sqref="B635">
    <cfRule type="cellIs" dxfId="4481" priority="886" operator="lessThan">
      <formula>0</formula>
    </cfRule>
  </conditionalFormatting>
  <conditionalFormatting sqref="B662">
    <cfRule type="cellIs" dxfId="4480" priority="884" operator="lessThan">
      <formula>0</formula>
    </cfRule>
  </conditionalFormatting>
  <conditionalFormatting sqref="B671">
    <cfRule type="cellIs" dxfId="4479" priority="883" operator="lessThan">
      <formula>0</formula>
    </cfRule>
  </conditionalFormatting>
  <conditionalFormatting sqref="I674:N674 P672:Q675">
    <cfRule type="cellIs" dxfId="4478" priority="882" operator="lessThan">
      <formula>0</formula>
    </cfRule>
  </conditionalFormatting>
  <conditionalFormatting sqref="P641">
    <cfRule type="cellIs" dxfId="4477" priority="879" operator="lessThan">
      <formula>0</formula>
    </cfRule>
  </conditionalFormatting>
  <conditionalFormatting sqref="P641">
    <cfRule type="cellIs" dxfId="4476" priority="880" operator="lessThan">
      <formula>0</formula>
    </cfRule>
  </conditionalFormatting>
  <conditionalFormatting sqref="P422:Q422 Q423:Q425">
    <cfRule type="cellIs" dxfId="4475" priority="866" operator="lessThan">
      <formula>0</formula>
    </cfRule>
  </conditionalFormatting>
  <conditionalFormatting sqref="B416">
    <cfRule type="cellIs" dxfId="4474" priority="867" operator="lessThan">
      <formula>0</formula>
    </cfRule>
  </conditionalFormatting>
  <conditionalFormatting sqref="P423:P425">
    <cfRule type="cellIs" dxfId="4473" priority="864" operator="lessThan">
      <formula>0</formula>
    </cfRule>
  </conditionalFormatting>
  <conditionalFormatting sqref="P422">
    <cfRule type="cellIs" dxfId="4472" priority="865" operator="lessThan">
      <formula>0</formula>
    </cfRule>
  </conditionalFormatting>
  <conditionalFormatting sqref="Q426">
    <cfRule type="cellIs" dxfId="4471" priority="862" operator="lessThan">
      <formula>0</formula>
    </cfRule>
  </conditionalFormatting>
  <conditionalFormatting sqref="Q427">
    <cfRule type="cellIs" dxfId="4470" priority="863" operator="lessThan">
      <formula>0</formula>
    </cfRule>
  </conditionalFormatting>
  <conditionalFormatting sqref="B422">
    <cfRule type="cellIs" dxfId="4469" priority="860" operator="lessThan">
      <formula>0</formula>
    </cfRule>
  </conditionalFormatting>
  <conditionalFormatting sqref="Q426">
    <cfRule type="cellIs" dxfId="4468" priority="861" operator="lessThan">
      <formula>0</formula>
    </cfRule>
  </conditionalFormatting>
  <conditionalFormatting sqref="B454:N454">
    <cfRule type="cellIs" dxfId="4467" priority="611" operator="lessThan">
      <formula>0</formula>
    </cfRule>
  </conditionalFormatting>
  <conditionalFormatting sqref="B454:N454">
    <cfRule type="cellIs" dxfId="4466" priority="612" operator="lessThan">
      <formula>0</formula>
    </cfRule>
  </conditionalFormatting>
  <conditionalFormatting sqref="C652:I652">
    <cfRule type="cellIs" dxfId="4465" priority="878" operator="lessThan">
      <formula>0</formula>
    </cfRule>
  </conditionalFormatting>
  <conditionalFormatting sqref="C653:I653">
    <cfRule type="cellIs" dxfId="4464" priority="877" operator="lessThan">
      <formula>0</formula>
    </cfRule>
  </conditionalFormatting>
  <conditionalFormatting sqref="C658:M658">
    <cfRule type="cellIs" dxfId="4463" priority="876" operator="lessThan">
      <formula>0</formula>
    </cfRule>
  </conditionalFormatting>
  <conditionalFormatting sqref="C647:N647">
    <cfRule type="cellIs" dxfId="4462" priority="875" operator="lessThan">
      <formula>0</formula>
    </cfRule>
  </conditionalFormatting>
  <conditionalFormatting sqref="P650">
    <cfRule type="cellIs" dxfId="4461" priority="874" operator="lessThan">
      <formula>0</formula>
    </cfRule>
  </conditionalFormatting>
  <conditionalFormatting sqref="P417:P419">
    <cfRule type="cellIs" dxfId="4460" priority="871" operator="lessThan">
      <formula>0</formula>
    </cfRule>
  </conditionalFormatting>
  <conditionalFormatting sqref="Q420">
    <cfRule type="cellIs" dxfId="4459" priority="868" operator="lessThan">
      <formula>0</formula>
    </cfRule>
  </conditionalFormatting>
  <conditionalFormatting sqref="Q421">
    <cfRule type="cellIs" dxfId="4458" priority="870" operator="lessThan">
      <formula>0</formula>
    </cfRule>
  </conditionalFormatting>
  <conditionalFormatting sqref="P416:Q416 Q417:Q419">
    <cfRule type="cellIs" dxfId="4457" priority="873" operator="lessThan">
      <formula>0</formula>
    </cfRule>
  </conditionalFormatting>
  <conditionalFormatting sqref="P416">
    <cfRule type="cellIs" dxfId="4456" priority="872" operator="lessThan">
      <formula>0</formula>
    </cfRule>
  </conditionalFormatting>
  <conditionalFormatting sqref="Q420">
    <cfRule type="cellIs" dxfId="4455" priority="869" operator="lessThan">
      <formula>0</formula>
    </cfRule>
  </conditionalFormatting>
  <conditionalFormatting sqref="B454:N454">
    <cfRule type="cellIs" dxfId="4454" priority="610" operator="lessThan">
      <formula>0</formula>
    </cfRule>
  </conditionalFormatting>
  <conditionalFormatting sqref="B454:N454">
    <cfRule type="cellIs" dxfId="4453" priority="609" operator="lessThan">
      <formula>0</formula>
    </cfRule>
  </conditionalFormatting>
  <conditionalFormatting sqref="B454:N454">
    <cfRule type="cellIs" dxfId="4452" priority="608" operator="lessThan">
      <formula>0</formula>
    </cfRule>
  </conditionalFormatting>
  <conditionalFormatting sqref="B454:N454">
    <cfRule type="cellIs" dxfId="4451" priority="606" operator="lessThan">
      <formula>0</formula>
    </cfRule>
  </conditionalFormatting>
  <conditionalFormatting sqref="B454:N454">
    <cfRule type="cellIs" dxfId="4450" priority="607" operator="lessThan">
      <formula>0</formula>
    </cfRule>
  </conditionalFormatting>
  <conditionalFormatting sqref="N457">
    <cfRule type="cellIs" dxfId="4449" priority="604" operator="lessThan">
      <formula>0</formula>
    </cfRule>
  </conditionalFormatting>
  <conditionalFormatting sqref="B454:N454">
    <cfRule type="cellIs" dxfId="4448" priority="605" operator="lessThan">
      <formula>0</formula>
    </cfRule>
  </conditionalFormatting>
  <conditionalFormatting sqref="N458">
    <cfRule type="cellIs" dxfId="4447" priority="603" operator="lessThan">
      <formula>0</formula>
    </cfRule>
  </conditionalFormatting>
  <conditionalFormatting sqref="P530">
    <cfRule type="cellIs" dxfId="4446" priority="325" operator="lessThan">
      <formula>0</formula>
    </cfRule>
  </conditionalFormatting>
  <conditionalFormatting sqref="N458">
    <cfRule type="cellIs" dxfId="4445" priority="602" operator="lessThan">
      <formula>0</formula>
    </cfRule>
  </conditionalFormatting>
  <conditionalFormatting sqref="D461:N464">
    <cfRule type="cellIs" dxfId="4444" priority="599" operator="lessThan">
      <formula>0</formula>
    </cfRule>
  </conditionalFormatting>
  <conditionalFormatting sqref="P538">
    <cfRule type="cellIs" dxfId="4443" priority="322" operator="lessThan">
      <formula>0</formula>
    </cfRule>
  </conditionalFormatting>
  <conditionalFormatting sqref="B461:B464">
    <cfRule type="cellIs" dxfId="4442" priority="596" operator="lessThan">
      <formula>0</formula>
    </cfRule>
  </conditionalFormatting>
  <conditionalFormatting sqref="P553">
    <cfRule type="cellIs" dxfId="4441" priority="319" operator="lessThan">
      <formula>0</formula>
    </cfRule>
  </conditionalFormatting>
  <conditionalFormatting sqref="B512">
    <cfRule type="cellIs" dxfId="4440" priority="593" operator="lessThan">
      <formula>0</formula>
    </cfRule>
  </conditionalFormatting>
  <conditionalFormatting sqref="C512">
    <cfRule type="cellIs" dxfId="4439" priority="590" operator="lessThan">
      <formula>0</formula>
    </cfRule>
  </conditionalFormatting>
  <conditionalFormatting sqref="P561">
    <cfRule type="cellIs" dxfId="4438" priority="316" operator="lessThan">
      <formula>0</formula>
    </cfRule>
  </conditionalFormatting>
  <conditionalFormatting sqref="P590">
    <cfRule type="cellIs" dxfId="4437" priority="313" operator="lessThan">
      <formula>0</formula>
    </cfRule>
  </conditionalFormatting>
  <conditionalFormatting sqref="N365">
    <cfRule type="cellIs" dxfId="4436" priority="859" operator="lessThan">
      <formula>0</formula>
    </cfRule>
  </conditionalFormatting>
  <conditionalFormatting sqref="N371">
    <cfRule type="cellIs" dxfId="4435" priority="858" operator="lessThan">
      <formula>0</formula>
    </cfRule>
  </conditionalFormatting>
  <conditionalFormatting sqref="N377">
    <cfRule type="cellIs" dxfId="4434" priority="857" operator="lessThan">
      <formula>0</formula>
    </cfRule>
  </conditionalFormatting>
  <conditionalFormatting sqref="N359">
    <cfRule type="cellIs" dxfId="4433" priority="856" operator="lessThan">
      <formula>0</formula>
    </cfRule>
  </conditionalFormatting>
  <conditionalFormatting sqref="B376">
    <cfRule type="cellIs" dxfId="4432" priority="840" operator="lessThan">
      <formula>0</formula>
    </cfRule>
  </conditionalFormatting>
  <conditionalFormatting sqref="B588">
    <cfRule type="cellIs" dxfId="4431" priority="850" operator="lessThan">
      <formula>0</formula>
    </cfRule>
  </conditionalFormatting>
  <conditionalFormatting sqref="B371:B372">
    <cfRule type="cellIs" dxfId="4430" priority="845" operator="lessThan">
      <formula>0</formula>
    </cfRule>
  </conditionalFormatting>
  <conditionalFormatting sqref="B377:B378">
    <cfRule type="cellIs" dxfId="4429" priority="842" operator="lessThan">
      <formula>0</formula>
    </cfRule>
  </conditionalFormatting>
  <conditionalFormatting sqref="C351:M354">
    <cfRule type="cellIs" dxfId="4428" priority="855" operator="lessThan">
      <formula>0</formula>
    </cfRule>
  </conditionalFormatting>
  <conditionalFormatting sqref="B428">
    <cfRule type="cellIs" dxfId="4427" priority="854" operator="lessThan">
      <formula>0</formula>
    </cfRule>
  </conditionalFormatting>
  <conditionalFormatting sqref="B428">
    <cfRule type="cellIs" dxfId="4426" priority="853" operator="lessThan">
      <formula>0</formula>
    </cfRule>
  </conditionalFormatting>
  <conditionalFormatting sqref="B391 B397 B381:B385 B375:B379 B369:B373 B363:B367 B357:B361 B351:B355">
    <cfRule type="cellIs" dxfId="4425" priority="852" operator="lessThan">
      <formula>0</formula>
    </cfRule>
  </conditionalFormatting>
  <conditionalFormatting sqref="B359:B360">
    <cfRule type="cellIs" dxfId="4424" priority="848" operator="lessThan">
      <formula>0</formula>
    </cfRule>
  </conditionalFormatting>
  <conditionalFormatting sqref="B357">
    <cfRule type="cellIs" dxfId="4423" priority="847" operator="lessThan">
      <formula>0</formula>
    </cfRule>
  </conditionalFormatting>
  <conditionalFormatting sqref="B585:B587">
    <cfRule type="cellIs" dxfId="4422" priority="851" operator="lessThan">
      <formula>0</formula>
    </cfRule>
  </conditionalFormatting>
  <conditionalFormatting sqref="B584">
    <cfRule type="cellIs" dxfId="4421" priority="849" operator="lessThan">
      <formula>0</formula>
    </cfRule>
  </conditionalFormatting>
  <conditionalFormatting sqref="B397">
    <cfRule type="cellIs" dxfId="4420" priority="836" operator="lessThan">
      <formula>0</formula>
    </cfRule>
  </conditionalFormatting>
  <conditionalFormatting sqref="B358">
    <cfRule type="cellIs" dxfId="4419" priority="846" operator="lessThan">
      <formula>0</formula>
    </cfRule>
  </conditionalFormatting>
  <conditionalFormatting sqref="B369">
    <cfRule type="cellIs" dxfId="4418" priority="844" operator="lessThan">
      <formula>0</formula>
    </cfRule>
  </conditionalFormatting>
  <conditionalFormatting sqref="B370">
    <cfRule type="cellIs" dxfId="4417" priority="843" operator="lessThan">
      <formula>0</formula>
    </cfRule>
  </conditionalFormatting>
  <conditionalFormatting sqref="B375">
    <cfRule type="cellIs" dxfId="4416" priority="841" operator="lessThan">
      <formula>0</formula>
    </cfRule>
  </conditionalFormatting>
  <conditionalFormatting sqref="B383:B384">
    <cfRule type="cellIs" dxfId="4415" priority="839" operator="lessThan">
      <formula>0</formula>
    </cfRule>
  </conditionalFormatting>
  <conditionalFormatting sqref="B381">
    <cfRule type="cellIs" dxfId="4414" priority="838" operator="lessThan">
      <formula>0</formula>
    </cfRule>
  </conditionalFormatting>
  <conditionalFormatting sqref="B382">
    <cfRule type="cellIs" dxfId="4413" priority="837" operator="lessThan">
      <formula>0</formula>
    </cfRule>
  </conditionalFormatting>
  <conditionalFormatting sqref="B391">
    <cfRule type="cellIs" dxfId="4412" priority="835" operator="lessThan">
      <formula>0</formula>
    </cfRule>
  </conditionalFormatting>
  <conditionalFormatting sqref="B385">
    <cfRule type="cellIs" dxfId="4411" priority="834" operator="lessThan">
      <formula>0</formula>
    </cfRule>
  </conditionalFormatting>
  <conditionalFormatting sqref="B379">
    <cfRule type="cellIs" dxfId="4410" priority="833" operator="lessThan">
      <formula>0</formula>
    </cfRule>
  </conditionalFormatting>
  <conditionalFormatting sqref="B373">
    <cfRule type="cellIs" dxfId="4409" priority="832" operator="lessThan">
      <formula>0</formula>
    </cfRule>
  </conditionalFormatting>
  <conditionalFormatting sqref="B361">
    <cfRule type="cellIs" dxfId="4408" priority="831" operator="lessThan">
      <formula>0</formula>
    </cfRule>
  </conditionalFormatting>
  <conditionalFormatting sqref="B621:B624">
    <cfRule type="cellIs" dxfId="4407" priority="826" operator="lessThan">
      <formula>0</formula>
    </cfRule>
  </conditionalFormatting>
  <conditionalFormatting sqref="B616:B619">
    <cfRule type="cellIs" dxfId="4406" priority="829" operator="lessThan">
      <formula>0</formula>
    </cfRule>
  </conditionalFormatting>
  <conditionalFormatting sqref="B617">
    <cfRule type="cellIs" dxfId="4405" priority="828" operator="lessThan">
      <formula>0</formula>
    </cfRule>
  </conditionalFormatting>
  <conditionalFormatting sqref="B618:B619">
    <cfRule type="cellIs" dxfId="4404" priority="830" operator="lessThan">
      <formula>0</formula>
    </cfRule>
  </conditionalFormatting>
  <conditionalFormatting sqref="B628:B629">
    <cfRule type="cellIs" dxfId="4403" priority="824" operator="lessThan">
      <formula>0</formula>
    </cfRule>
  </conditionalFormatting>
  <conditionalFormatting sqref="B622">
    <cfRule type="cellIs" dxfId="4402" priority="825" operator="lessThan">
      <formula>0</formula>
    </cfRule>
  </conditionalFormatting>
  <conditionalFormatting sqref="B623:B624">
    <cfRule type="cellIs" dxfId="4401" priority="827" operator="lessThan">
      <formula>0</formula>
    </cfRule>
  </conditionalFormatting>
  <conditionalFormatting sqref="B626:B629">
    <cfRule type="cellIs" dxfId="4400" priority="823" operator="lessThan">
      <formula>0</formula>
    </cfRule>
  </conditionalFormatting>
  <conditionalFormatting sqref="B627">
    <cfRule type="cellIs" dxfId="4399" priority="822" operator="lessThan">
      <formula>0</formula>
    </cfRule>
  </conditionalFormatting>
  <conditionalFormatting sqref="B365:B366">
    <cfRule type="cellIs" dxfId="4398" priority="817" operator="lessThan">
      <formula>0</formula>
    </cfRule>
  </conditionalFormatting>
  <conditionalFormatting sqref="B355">
    <cfRule type="cellIs" dxfId="4397" priority="818" operator="lessThan">
      <formula>0</formula>
    </cfRule>
  </conditionalFormatting>
  <conditionalFormatting sqref="B393:N393">
    <cfRule type="cellIs" dxfId="4396" priority="772" operator="lessThan">
      <formula>0</formula>
    </cfRule>
  </conditionalFormatting>
  <conditionalFormatting sqref="B387:N387">
    <cfRule type="cellIs" dxfId="4395" priority="783" operator="lessThan">
      <formula>0</formula>
    </cfRule>
  </conditionalFormatting>
  <conditionalFormatting sqref="B387:N387">
    <cfRule type="cellIs" dxfId="4394" priority="782" operator="lessThan">
      <formula>0</formula>
    </cfRule>
  </conditionalFormatting>
  <conditionalFormatting sqref="B353:B354">
    <cfRule type="cellIs" dxfId="4393" priority="821" operator="lessThan">
      <formula>0</formula>
    </cfRule>
  </conditionalFormatting>
  <conditionalFormatting sqref="B351">
    <cfRule type="cellIs" dxfId="4392" priority="820" operator="lessThan">
      <formula>0</formula>
    </cfRule>
  </conditionalFormatting>
  <conditionalFormatting sqref="B352">
    <cfRule type="cellIs" dxfId="4391" priority="819" operator="lessThan">
      <formula>0</formula>
    </cfRule>
  </conditionalFormatting>
  <conditionalFormatting sqref="B363">
    <cfRule type="cellIs" dxfId="4390" priority="816" operator="lessThan">
      <formula>0</formula>
    </cfRule>
  </conditionalFormatting>
  <conditionalFormatting sqref="B364">
    <cfRule type="cellIs" dxfId="4389" priority="815" operator="lessThan">
      <formula>0</formula>
    </cfRule>
  </conditionalFormatting>
  <conditionalFormatting sqref="B367">
    <cfRule type="cellIs" dxfId="4388" priority="814" operator="lessThan">
      <formula>0</formula>
    </cfRule>
  </conditionalFormatting>
  <conditionalFormatting sqref="B593:B596">
    <cfRule type="cellIs" dxfId="4387" priority="812" operator="lessThan">
      <formula>0</formula>
    </cfRule>
  </conditionalFormatting>
  <conditionalFormatting sqref="B594">
    <cfRule type="cellIs" dxfId="4386" priority="811" operator="lessThan">
      <formula>0</formula>
    </cfRule>
  </conditionalFormatting>
  <conditionalFormatting sqref="B595:B596">
    <cfRule type="cellIs" dxfId="4385" priority="813" operator="lessThan">
      <formula>0</formula>
    </cfRule>
  </conditionalFormatting>
  <conditionalFormatting sqref="B603">
    <cfRule type="cellIs" dxfId="4384" priority="806" operator="lessThan">
      <formula>0</formula>
    </cfRule>
  </conditionalFormatting>
  <conditionalFormatting sqref="B603">
    <cfRule type="cellIs" dxfId="4383" priority="807" operator="lessThan">
      <formula>0</formula>
    </cfRule>
  </conditionalFormatting>
  <conditionalFormatting sqref="B599:B602">
    <cfRule type="cellIs" dxfId="4382" priority="809" operator="lessThan">
      <formula>0</formula>
    </cfRule>
  </conditionalFormatting>
  <conditionalFormatting sqref="B600">
    <cfRule type="cellIs" dxfId="4381" priority="808" operator="lessThan">
      <formula>0</formula>
    </cfRule>
  </conditionalFormatting>
  <conditionalFormatting sqref="B601:B602">
    <cfRule type="cellIs" dxfId="4380" priority="810" operator="lessThan">
      <formula>0</formula>
    </cfRule>
  </conditionalFormatting>
  <conditionalFormatting sqref="N390">
    <cfRule type="cellIs" dxfId="4379" priority="777" operator="lessThan">
      <formula>0</formula>
    </cfRule>
  </conditionalFormatting>
  <conditionalFormatting sqref="B393:N393">
    <cfRule type="cellIs" dxfId="4378" priority="775" operator="lessThan">
      <formula>0</formula>
    </cfRule>
  </conditionalFormatting>
  <conditionalFormatting sqref="B571:B573">
    <cfRule type="cellIs" dxfId="4377" priority="805" operator="lessThan">
      <formula>0</formula>
    </cfRule>
  </conditionalFormatting>
  <conditionalFormatting sqref="B574">
    <cfRule type="cellIs" dxfId="4376" priority="804" operator="lessThan">
      <formula>0</formula>
    </cfRule>
  </conditionalFormatting>
  <conditionalFormatting sqref="B570">
    <cfRule type="cellIs" dxfId="4375" priority="803" operator="lessThan">
      <formula>0</formula>
    </cfRule>
  </conditionalFormatting>
  <conditionalFormatting sqref="B607:B608">
    <cfRule type="cellIs" dxfId="4374" priority="802" operator="lessThan">
      <formula>0</formula>
    </cfRule>
  </conditionalFormatting>
  <conditionalFormatting sqref="B605:B608">
    <cfRule type="cellIs" dxfId="4373" priority="801" operator="lessThan">
      <formula>0</formula>
    </cfRule>
  </conditionalFormatting>
  <conditionalFormatting sqref="B589">
    <cfRule type="cellIs" dxfId="4372" priority="527" operator="lessThan">
      <formula>0</formula>
    </cfRule>
  </conditionalFormatting>
  <conditionalFormatting sqref="B613:B614">
    <cfRule type="cellIs" dxfId="4371" priority="799" operator="lessThan">
      <formula>0</formula>
    </cfRule>
  </conditionalFormatting>
  <conditionalFormatting sqref="B606">
    <cfRule type="cellIs" dxfId="4370" priority="800" operator="lessThan">
      <formula>0</formula>
    </cfRule>
  </conditionalFormatting>
  <conditionalFormatting sqref="B611:B614">
    <cfRule type="cellIs" dxfId="4369" priority="798" operator="lessThan">
      <formula>0</formula>
    </cfRule>
  </conditionalFormatting>
  <conditionalFormatting sqref="O616:O619">
    <cfRule type="cellIs" dxfId="4368" priority="278" operator="lessThan">
      <formula>0</formula>
    </cfRule>
  </conditionalFormatting>
  <conditionalFormatting sqref="O599 O601:O602">
    <cfRule type="cellIs" dxfId="4367" priority="280" operator="lessThan">
      <formula>0</formula>
    </cfRule>
  </conditionalFormatting>
  <conditionalFormatting sqref="B612">
    <cfRule type="cellIs" dxfId="4366" priority="797" operator="lessThan">
      <formula>0</formula>
    </cfRule>
  </conditionalFormatting>
  <conditionalFormatting sqref="D589">
    <cfRule type="cellIs" dxfId="4365" priority="521" operator="lessThan">
      <formula>0</formula>
    </cfRule>
  </conditionalFormatting>
  <conditionalFormatting sqref="O605:O607">
    <cfRule type="cellIs" dxfId="4364" priority="272" operator="lessThan">
      <formula>0</formula>
    </cfRule>
  </conditionalFormatting>
  <conditionalFormatting sqref="O626:O629">
    <cfRule type="cellIs" dxfId="4363" priority="274" operator="lessThan">
      <formula>0</formula>
    </cfRule>
  </conditionalFormatting>
  <conditionalFormatting sqref="B650 B655:B657 B663 B665:B668 B642:B645 B670">
    <cfRule type="cellIs" dxfId="4362" priority="796" operator="lessThan">
      <formula>0</formula>
    </cfRule>
  </conditionalFormatting>
  <conditionalFormatting sqref="N378">
    <cfRule type="cellIs" dxfId="4361" priority="787" operator="lessThan">
      <formula>0</formula>
    </cfRule>
  </conditionalFormatting>
  <conditionalFormatting sqref="N372">
    <cfRule type="cellIs" dxfId="4360" priority="788" operator="lessThan">
      <formula>0</formula>
    </cfRule>
  </conditionalFormatting>
  <conditionalFormatting sqref="B387:N387">
    <cfRule type="cellIs" dxfId="4359" priority="785" operator="lessThan">
      <formula>0</formula>
    </cfRule>
  </conditionalFormatting>
  <conditionalFormatting sqref="N384">
    <cfRule type="cellIs" dxfId="4358" priority="786" operator="lessThan">
      <formula>0</formula>
    </cfRule>
  </conditionalFormatting>
  <conditionalFormatting sqref="B387:N387">
    <cfRule type="cellIs" dxfId="4357" priority="784" operator="lessThan">
      <formula>0</formula>
    </cfRule>
  </conditionalFormatting>
  <conditionalFormatting sqref="B387:N387">
    <cfRule type="cellIs" dxfId="4356" priority="781" operator="lessThan">
      <formula>0</formula>
    </cfRule>
  </conditionalFormatting>
  <conditionalFormatting sqref="B652">
    <cfRule type="cellIs" dxfId="4355" priority="795" operator="lessThan">
      <formula>0</formula>
    </cfRule>
  </conditionalFormatting>
  <conditionalFormatting sqref="B653">
    <cfRule type="cellIs" dxfId="4354" priority="794" operator="lessThan">
      <formula>0</formula>
    </cfRule>
  </conditionalFormatting>
  <conditionalFormatting sqref="B658">
    <cfRule type="cellIs" dxfId="4353" priority="793" operator="lessThan">
      <formula>0</formula>
    </cfRule>
  </conditionalFormatting>
  <conditionalFormatting sqref="B647">
    <cfRule type="cellIs" dxfId="4352" priority="792" operator="lessThan">
      <formula>0</formula>
    </cfRule>
  </conditionalFormatting>
  <conditionalFormatting sqref="O365">
    <cfRule type="cellIs" dxfId="4351" priority="266" operator="lessThan">
      <formula>0</formula>
    </cfRule>
  </conditionalFormatting>
  <conditionalFormatting sqref="O371">
    <cfRule type="cellIs" dxfId="4350" priority="265" operator="lessThan">
      <formula>0</formula>
    </cfRule>
  </conditionalFormatting>
  <conditionalFormatting sqref="G589">
    <cfRule type="cellIs" dxfId="4349" priority="512" operator="lessThan">
      <formula>0</formula>
    </cfRule>
  </conditionalFormatting>
  <conditionalFormatting sqref="O359">
    <cfRule type="cellIs" dxfId="4348" priority="263" operator="lessThan">
      <formula>0</formula>
    </cfRule>
  </conditionalFormatting>
  <conditionalFormatting sqref="O360">
    <cfRule type="cellIs" dxfId="4347" priority="262" operator="lessThan">
      <formula>0</formula>
    </cfRule>
  </conditionalFormatting>
  <conditionalFormatting sqref="H589">
    <cfRule type="cellIs" dxfId="4346" priority="509" operator="lessThan">
      <formula>0</formula>
    </cfRule>
  </conditionalFormatting>
  <conditionalFormatting sqref="B351:B354">
    <cfRule type="cellIs" dxfId="4345" priority="791" operator="lessThan">
      <formula>0</formula>
    </cfRule>
  </conditionalFormatting>
  <conditionalFormatting sqref="N360">
    <cfRule type="cellIs" dxfId="4344" priority="790" operator="lessThan">
      <formula>0</formula>
    </cfRule>
  </conditionalFormatting>
  <conditionalFormatting sqref="N366">
    <cfRule type="cellIs" dxfId="4343" priority="789" operator="lessThan">
      <formula>0</formula>
    </cfRule>
  </conditionalFormatting>
  <conditionalFormatting sqref="B387:N387">
    <cfRule type="cellIs" dxfId="4342" priority="780" operator="lessThan">
      <formula>0</formula>
    </cfRule>
  </conditionalFormatting>
  <conditionalFormatting sqref="B387:N387">
    <cfRule type="cellIs" dxfId="4341" priority="779" operator="lessThan">
      <formula>0</formula>
    </cfRule>
  </conditionalFormatting>
  <conditionalFormatting sqref="B387:N387">
    <cfRule type="cellIs" dxfId="4340" priority="778" operator="lessThan">
      <formula>0</formula>
    </cfRule>
  </conditionalFormatting>
  <conditionalFormatting sqref="B393:N393">
    <cfRule type="cellIs" dxfId="4339" priority="773" operator="lessThan">
      <formula>0</formula>
    </cfRule>
  </conditionalFormatting>
  <conditionalFormatting sqref="B393:N393">
    <cfRule type="cellIs" dxfId="4338" priority="776" operator="lessThan">
      <formula>0</formula>
    </cfRule>
  </conditionalFormatting>
  <conditionalFormatting sqref="B393:N393">
    <cfRule type="cellIs" dxfId="4337" priority="771" operator="lessThan">
      <formula>0</formula>
    </cfRule>
  </conditionalFormatting>
  <conditionalFormatting sqref="B393:N393">
    <cfRule type="cellIs" dxfId="4336" priority="774" operator="lessThan">
      <formula>0</formula>
    </cfRule>
  </conditionalFormatting>
  <conditionalFormatting sqref="B393:N393">
    <cfRule type="cellIs" dxfId="4335" priority="769" operator="lessThan">
      <formula>0</formula>
    </cfRule>
  </conditionalFormatting>
  <conditionalFormatting sqref="B393:N393">
    <cfRule type="cellIs" dxfId="4334" priority="770" operator="lessThan">
      <formula>0</formula>
    </cfRule>
  </conditionalFormatting>
  <conditionalFormatting sqref="B399:N399">
    <cfRule type="cellIs" dxfId="4333" priority="767" operator="lessThan">
      <formula>0</formula>
    </cfRule>
  </conditionalFormatting>
  <conditionalFormatting sqref="N396">
    <cfRule type="cellIs" dxfId="4332" priority="768" operator="lessThan">
      <formula>0</formula>
    </cfRule>
  </conditionalFormatting>
  <conditionalFormatting sqref="B399:N399">
    <cfRule type="cellIs" dxfId="4331" priority="766" operator="lessThan">
      <formula>0</formula>
    </cfRule>
  </conditionalFormatting>
  <conditionalFormatting sqref="B399:N399">
    <cfRule type="cellIs" dxfId="4330" priority="765" operator="lessThan">
      <formula>0</formula>
    </cfRule>
  </conditionalFormatting>
  <conditionalFormatting sqref="B399:N399">
    <cfRule type="cellIs" dxfId="4329" priority="764" operator="lessThan">
      <formula>0</formula>
    </cfRule>
  </conditionalFormatting>
  <conditionalFormatting sqref="B399:N399">
    <cfRule type="cellIs" dxfId="4328" priority="763" operator="lessThan">
      <formula>0</formula>
    </cfRule>
  </conditionalFormatting>
  <conditionalFormatting sqref="B399:N399">
    <cfRule type="cellIs" dxfId="4327" priority="762" operator="lessThan">
      <formula>0</formula>
    </cfRule>
  </conditionalFormatting>
  <conditionalFormatting sqref="B399:N399">
    <cfRule type="cellIs" dxfId="4326" priority="761" operator="lessThan">
      <formula>0</formula>
    </cfRule>
  </conditionalFormatting>
  <conditionalFormatting sqref="B399:N399">
    <cfRule type="cellIs" dxfId="4325" priority="760" operator="lessThan">
      <formula>0</formula>
    </cfRule>
  </conditionalFormatting>
  <conditionalFormatting sqref="N402">
    <cfRule type="cellIs" dxfId="4324" priority="759" operator="lessThan">
      <formula>0</formula>
    </cfRule>
  </conditionalFormatting>
  <conditionalFormatting sqref="N355">
    <cfRule type="cellIs" dxfId="4323" priority="758" operator="lessThan">
      <formula>0</formula>
    </cfRule>
  </conditionalFormatting>
  <conditionalFormatting sqref="N361">
    <cfRule type="cellIs" dxfId="4322" priority="757" operator="lessThan">
      <formula>0</formula>
    </cfRule>
  </conditionalFormatting>
  <conditionalFormatting sqref="N361">
    <cfRule type="cellIs" dxfId="4321" priority="756" operator="lessThan">
      <formula>0</formula>
    </cfRule>
  </conditionalFormatting>
  <conditionalFormatting sqref="N367">
    <cfRule type="cellIs" dxfId="4320" priority="755" operator="lessThan">
      <formula>0</formula>
    </cfRule>
  </conditionalFormatting>
  <conditionalFormatting sqref="N367">
    <cfRule type="cellIs" dxfId="4319" priority="754" operator="lessThan">
      <formula>0</formula>
    </cfRule>
  </conditionalFormatting>
  <conditionalFormatting sqref="N373">
    <cfRule type="cellIs" dxfId="4318" priority="753" operator="lessThan">
      <formula>0</formula>
    </cfRule>
  </conditionalFormatting>
  <conditionalFormatting sqref="N373">
    <cfRule type="cellIs" dxfId="4317" priority="752" operator="lessThan">
      <formula>0</formula>
    </cfRule>
  </conditionalFormatting>
  <conditionalFormatting sqref="N379">
    <cfRule type="cellIs" dxfId="4316" priority="751" operator="lessThan">
      <formula>0</formula>
    </cfRule>
  </conditionalFormatting>
  <conditionalFormatting sqref="N379">
    <cfRule type="cellIs" dxfId="4315" priority="750" operator="lessThan">
      <formula>0</formula>
    </cfRule>
  </conditionalFormatting>
  <conditionalFormatting sqref="N385">
    <cfRule type="cellIs" dxfId="4314" priority="749" operator="lessThan">
      <formula>0</formula>
    </cfRule>
  </conditionalFormatting>
  <conditionalFormatting sqref="N385">
    <cfRule type="cellIs" dxfId="4313" priority="748" operator="lessThan">
      <formula>0</formula>
    </cfRule>
  </conditionalFormatting>
  <conditionalFormatting sqref="N391">
    <cfRule type="cellIs" dxfId="4312" priority="747" operator="lessThan">
      <formula>0</formula>
    </cfRule>
  </conditionalFormatting>
  <conditionalFormatting sqref="N391">
    <cfRule type="cellIs" dxfId="4311" priority="746" operator="lessThan">
      <formula>0</formula>
    </cfRule>
  </conditionalFormatting>
  <conditionalFormatting sqref="N397">
    <cfRule type="cellIs" dxfId="4310" priority="745" operator="lessThan">
      <formula>0</formula>
    </cfRule>
  </conditionalFormatting>
  <conditionalFormatting sqref="N397">
    <cfRule type="cellIs" dxfId="4309" priority="744" operator="lessThan">
      <formula>0</formula>
    </cfRule>
  </conditionalFormatting>
  <conditionalFormatting sqref="C409:M409">
    <cfRule type="cellIs" dxfId="4308" priority="743" operator="lessThan">
      <formula>0</formula>
    </cfRule>
  </conditionalFormatting>
  <conditionalFormatting sqref="C409:M409">
    <cfRule type="cellIs" dxfId="4307" priority="742" operator="lessThan">
      <formula>0</formula>
    </cfRule>
  </conditionalFormatting>
  <conditionalFormatting sqref="H409">
    <cfRule type="cellIs" dxfId="4306" priority="741" operator="lessThan">
      <formula>0</formula>
    </cfRule>
  </conditionalFormatting>
  <conditionalFormatting sqref="B409">
    <cfRule type="cellIs" dxfId="4305" priority="740" operator="lessThan">
      <formula>0</formula>
    </cfRule>
  </conditionalFormatting>
  <conditionalFormatting sqref="B409">
    <cfRule type="cellIs" dxfId="4304" priority="739" operator="lessThan">
      <formula>0</formula>
    </cfRule>
  </conditionalFormatting>
  <conditionalFormatting sqref="B405:N405">
    <cfRule type="cellIs" dxfId="4303" priority="738" operator="lessThan">
      <formula>0</formula>
    </cfRule>
  </conditionalFormatting>
  <conditionalFormatting sqref="B405:N405">
    <cfRule type="cellIs" dxfId="4302" priority="737" operator="lessThan">
      <formula>0</formula>
    </cfRule>
  </conditionalFormatting>
  <conditionalFormatting sqref="B405:N405">
    <cfRule type="cellIs" dxfId="4301" priority="736" operator="lessThan">
      <formula>0</formula>
    </cfRule>
  </conditionalFormatting>
  <conditionalFormatting sqref="B405:N405">
    <cfRule type="cellIs" dxfId="4300" priority="735" operator="lessThan">
      <formula>0</formula>
    </cfRule>
  </conditionalFormatting>
  <conditionalFormatting sqref="B405:N405">
    <cfRule type="cellIs" dxfId="4299" priority="734" operator="lessThan">
      <formula>0</formula>
    </cfRule>
  </conditionalFormatting>
  <conditionalFormatting sqref="B405:N405">
    <cfRule type="cellIs" dxfId="4298" priority="733" operator="lessThan">
      <formula>0</formula>
    </cfRule>
  </conditionalFormatting>
  <conditionalFormatting sqref="B405:N405">
    <cfRule type="cellIs" dxfId="4297" priority="732" operator="lessThan">
      <formula>0</formula>
    </cfRule>
  </conditionalFormatting>
  <conditionalFormatting sqref="B405:N405">
    <cfRule type="cellIs" dxfId="4296" priority="731" operator="lessThan">
      <formula>0</formula>
    </cfRule>
  </conditionalFormatting>
  <conditionalFormatting sqref="N408">
    <cfRule type="cellIs" dxfId="4295" priority="730" operator="lessThan">
      <formula>0</formula>
    </cfRule>
  </conditionalFormatting>
  <conditionalFormatting sqref="N409">
    <cfRule type="cellIs" dxfId="4294" priority="729" operator="lessThan">
      <formula>0</formula>
    </cfRule>
  </conditionalFormatting>
  <conditionalFormatting sqref="N409">
    <cfRule type="cellIs" dxfId="4293" priority="728" operator="lessThan">
      <formula>0</formula>
    </cfRule>
  </conditionalFormatting>
  <conditionalFormatting sqref="C415:M415">
    <cfRule type="cellIs" dxfId="4292" priority="727" operator="lessThan">
      <formula>0</formula>
    </cfRule>
  </conditionalFormatting>
  <conditionalFormatting sqref="C415:M415">
    <cfRule type="cellIs" dxfId="4291" priority="726" operator="lessThan">
      <formula>0</formula>
    </cfRule>
  </conditionalFormatting>
  <conditionalFormatting sqref="H415">
    <cfRule type="cellIs" dxfId="4290" priority="725" operator="lessThan">
      <formula>0</formula>
    </cfRule>
  </conditionalFormatting>
  <conditionalFormatting sqref="B415">
    <cfRule type="cellIs" dxfId="4289" priority="724" operator="lessThan">
      <formula>0</formula>
    </cfRule>
  </conditionalFormatting>
  <conditionalFormatting sqref="B415">
    <cfRule type="cellIs" dxfId="4288" priority="723" operator="lessThan">
      <formula>0</formula>
    </cfRule>
  </conditionalFormatting>
  <conditionalFormatting sqref="B411:N411">
    <cfRule type="cellIs" dxfId="4287" priority="722" operator="lessThan">
      <formula>0</formula>
    </cfRule>
  </conditionalFormatting>
  <conditionalFormatting sqref="B411:N411">
    <cfRule type="cellIs" dxfId="4286" priority="721" operator="lessThan">
      <formula>0</formula>
    </cfRule>
  </conditionalFormatting>
  <conditionalFormatting sqref="B411:N411">
    <cfRule type="cellIs" dxfId="4285" priority="720" operator="lessThan">
      <formula>0</formula>
    </cfRule>
  </conditionalFormatting>
  <conditionalFormatting sqref="B411:N411">
    <cfRule type="cellIs" dxfId="4284" priority="719" operator="lessThan">
      <formula>0</formula>
    </cfRule>
  </conditionalFormatting>
  <conditionalFormatting sqref="B411:N411">
    <cfRule type="cellIs" dxfId="4283" priority="718" operator="lessThan">
      <formula>0</formula>
    </cfRule>
  </conditionalFormatting>
  <conditionalFormatting sqref="B411:N411">
    <cfRule type="cellIs" dxfId="4282" priority="717" operator="lessThan">
      <formula>0</formula>
    </cfRule>
  </conditionalFormatting>
  <conditionalFormatting sqref="B411:N411">
    <cfRule type="cellIs" dxfId="4281" priority="716" operator="lessThan">
      <formula>0</formula>
    </cfRule>
  </conditionalFormatting>
  <conditionalFormatting sqref="B411:N411">
    <cfRule type="cellIs" dxfId="4280" priority="715" operator="lessThan">
      <formula>0</formula>
    </cfRule>
  </conditionalFormatting>
  <conditionalFormatting sqref="N414">
    <cfRule type="cellIs" dxfId="4279" priority="714" operator="lessThan">
      <formula>0</formula>
    </cfRule>
  </conditionalFormatting>
  <conditionalFormatting sqref="N415">
    <cfRule type="cellIs" dxfId="4278" priority="713" operator="lessThan">
      <formula>0</formula>
    </cfRule>
  </conditionalFormatting>
  <conditionalFormatting sqref="N415">
    <cfRule type="cellIs" dxfId="4277" priority="712" operator="lessThan">
      <formula>0</formula>
    </cfRule>
  </conditionalFormatting>
  <conditionalFormatting sqref="C421:M421">
    <cfRule type="cellIs" dxfId="4276" priority="711" operator="lessThan">
      <formula>0</formula>
    </cfRule>
  </conditionalFormatting>
  <conditionalFormatting sqref="C421:M421">
    <cfRule type="cellIs" dxfId="4275" priority="710" operator="lessThan">
      <formula>0</formula>
    </cfRule>
  </conditionalFormatting>
  <conditionalFormatting sqref="H421">
    <cfRule type="cellIs" dxfId="4274" priority="709" operator="lessThan">
      <formula>0</formula>
    </cfRule>
  </conditionalFormatting>
  <conditionalFormatting sqref="B421">
    <cfRule type="cellIs" dxfId="4273" priority="708" operator="lessThan">
      <formula>0</formula>
    </cfRule>
  </conditionalFormatting>
  <conditionalFormatting sqref="B421">
    <cfRule type="cellIs" dxfId="4272" priority="707" operator="lessThan">
      <formula>0</formula>
    </cfRule>
  </conditionalFormatting>
  <conditionalFormatting sqref="B417:N417">
    <cfRule type="cellIs" dxfId="4271" priority="706" operator="lessThan">
      <formula>0</formula>
    </cfRule>
  </conditionalFormatting>
  <conditionalFormatting sqref="B417:N417">
    <cfRule type="cellIs" dxfId="4270" priority="705" operator="lessThan">
      <formula>0</formula>
    </cfRule>
  </conditionalFormatting>
  <conditionalFormatting sqref="B417:N417">
    <cfRule type="cellIs" dxfId="4269" priority="704" operator="lessThan">
      <formula>0</formula>
    </cfRule>
  </conditionalFormatting>
  <conditionalFormatting sqref="B417:N417">
    <cfRule type="cellIs" dxfId="4268" priority="703" operator="lessThan">
      <formula>0</formula>
    </cfRule>
  </conditionalFormatting>
  <conditionalFormatting sqref="B417:N417">
    <cfRule type="cellIs" dxfId="4267" priority="702" operator="lessThan">
      <formula>0</formula>
    </cfRule>
  </conditionalFormatting>
  <conditionalFormatting sqref="B417:N417">
    <cfRule type="cellIs" dxfId="4266" priority="701" operator="lessThan">
      <formula>0</formula>
    </cfRule>
  </conditionalFormatting>
  <conditionalFormatting sqref="B417:N417">
    <cfRule type="cellIs" dxfId="4265" priority="700" operator="lessThan">
      <formula>0</formula>
    </cfRule>
  </conditionalFormatting>
  <conditionalFormatting sqref="B417:N417">
    <cfRule type="cellIs" dxfId="4264" priority="699" operator="lessThan">
      <formula>0</formula>
    </cfRule>
  </conditionalFormatting>
  <conditionalFormatting sqref="N420">
    <cfRule type="cellIs" dxfId="4263" priority="698" operator="lessThan">
      <formula>0</formula>
    </cfRule>
  </conditionalFormatting>
  <conditionalFormatting sqref="N421">
    <cfRule type="cellIs" dxfId="4262" priority="697" operator="lessThan">
      <formula>0</formula>
    </cfRule>
  </conditionalFormatting>
  <conditionalFormatting sqref="N421">
    <cfRule type="cellIs" dxfId="4261" priority="696" operator="lessThan">
      <formula>0</formula>
    </cfRule>
  </conditionalFormatting>
  <conditionalFormatting sqref="C427:M427">
    <cfRule type="cellIs" dxfId="4260" priority="695" operator="lessThan">
      <formula>0</formula>
    </cfRule>
  </conditionalFormatting>
  <conditionalFormatting sqref="C427:M427">
    <cfRule type="cellIs" dxfId="4259" priority="694" operator="lessThan">
      <formula>0</formula>
    </cfRule>
  </conditionalFormatting>
  <conditionalFormatting sqref="H427">
    <cfRule type="cellIs" dxfId="4258" priority="693" operator="lessThan">
      <formula>0</formula>
    </cfRule>
  </conditionalFormatting>
  <conditionalFormatting sqref="B427">
    <cfRule type="cellIs" dxfId="4257" priority="692" operator="lessThan">
      <formula>0</formula>
    </cfRule>
  </conditionalFormatting>
  <conditionalFormatting sqref="B427">
    <cfRule type="cellIs" dxfId="4256" priority="691" operator="lessThan">
      <formula>0</formula>
    </cfRule>
  </conditionalFormatting>
  <conditionalFormatting sqref="B423:N423">
    <cfRule type="cellIs" dxfId="4255" priority="690" operator="lessThan">
      <formula>0</formula>
    </cfRule>
  </conditionalFormatting>
  <conditionalFormatting sqref="B423:N423">
    <cfRule type="cellIs" dxfId="4254" priority="689" operator="lessThan">
      <formula>0</formula>
    </cfRule>
  </conditionalFormatting>
  <conditionalFormatting sqref="B423:N423">
    <cfRule type="cellIs" dxfId="4253" priority="688" operator="lessThan">
      <formula>0</formula>
    </cfRule>
  </conditionalFormatting>
  <conditionalFormatting sqref="B423:N423">
    <cfRule type="cellIs" dxfId="4252" priority="687" operator="lessThan">
      <formula>0</formula>
    </cfRule>
  </conditionalFormatting>
  <conditionalFormatting sqref="B423:N423">
    <cfRule type="cellIs" dxfId="4251" priority="686" operator="lessThan">
      <formula>0</formula>
    </cfRule>
  </conditionalFormatting>
  <conditionalFormatting sqref="B423:N423">
    <cfRule type="cellIs" dxfId="4250" priority="685" operator="lessThan">
      <formula>0</formula>
    </cfRule>
  </conditionalFormatting>
  <conditionalFormatting sqref="B423:N423">
    <cfRule type="cellIs" dxfId="4249" priority="684" operator="lessThan">
      <formula>0</formula>
    </cfRule>
  </conditionalFormatting>
  <conditionalFormatting sqref="B423:N423">
    <cfRule type="cellIs" dxfId="4248" priority="683" operator="lessThan">
      <formula>0</formula>
    </cfRule>
  </conditionalFormatting>
  <conditionalFormatting sqref="N426">
    <cfRule type="cellIs" dxfId="4247" priority="682" operator="lessThan">
      <formula>0</formula>
    </cfRule>
  </conditionalFormatting>
  <conditionalFormatting sqref="C537:N537">
    <cfRule type="cellIs" dxfId="4246" priority="402" operator="lessThan">
      <formula>0</formula>
    </cfRule>
  </conditionalFormatting>
  <conditionalFormatting sqref="C568:N568">
    <cfRule type="cellIs" dxfId="4245" priority="399" operator="lessThan">
      <formula>0</formula>
    </cfRule>
  </conditionalFormatting>
  <conditionalFormatting sqref="I552:N552">
    <cfRule type="cellIs" dxfId="4244" priority="396" operator="lessThan">
      <formula>0</formula>
    </cfRule>
  </conditionalFormatting>
  <conditionalFormatting sqref="I560:N560">
    <cfRule type="cellIs" dxfId="4243" priority="393" operator="lessThan">
      <formula>0</formula>
    </cfRule>
  </conditionalFormatting>
  <conditionalFormatting sqref="B429:N429">
    <cfRule type="cellIs" dxfId="4242" priority="670" operator="lessThan">
      <formula>0</formula>
    </cfRule>
  </conditionalFormatting>
  <conditionalFormatting sqref="B429:N429">
    <cfRule type="cellIs" dxfId="4241" priority="669" operator="lessThan">
      <formula>0</formula>
    </cfRule>
  </conditionalFormatting>
  <conditionalFormatting sqref="B429:N429">
    <cfRule type="cellIs" dxfId="4240" priority="668" operator="lessThan">
      <formula>0</formula>
    </cfRule>
  </conditionalFormatting>
  <conditionalFormatting sqref="B429:N429">
    <cfRule type="cellIs" dxfId="4239" priority="667" operator="lessThan">
      <formula>0</formula>
    </cfRule>
  </conditionalFormatting>
  <conditionalFormatting sqref="N432">
    <cfRule type="cellIs" dxfId="4238" priority="666" operator="lessThan">
      <formula>0</formula>
    </cfRule>
  </conditionalFormatting>
  <conditionalFormatting sqref="C439:M439">
    <cfRule type="cellIs" dxfId="4237" priority="665" operator="lessThan">
      <formula>0</formula>
    </cfRule>
  </conditionalFormatting>
  <conditionalFormatting sqref="C439:M439">
    <cfRule type="cellIs" dxfId="4236" priority="664" operator="lessThan">
      <formula>0</formula>
    </cfRule>
  </conditionalFormatting>
  <conditionalFormatting sqref="H439">
    <cfRule type="cellIs" dxfId="4235" priority="663" operator="lessThan">
      <formula>0</formula>
    </cfRule>
  </conditionalFormatting>
  <conditionalFormatting sqref="B439">
    <cfRule type="cellIs" dxfId="4234" priority="662" operator="lessThan">
      <formula>0</formula>
    </cfRule>
  </conditionalFormatting>
  <conditionalFormatting sqref="B439">
    <cfRule type="cellIs" dxfId="4233" priority="661" operator="lessThan">
      <formula>0</formula>
    </cfRule>
  </conditionalFormatting>
  <conditionalFormatting sqref="B435:N435">
    <cfRule type="cellIs" dxfId="4232" priority="660" operator="lessThan">
      <formula>0</formula>
    </cfRule>
  </conditionalFormatting>
  <conditionalFormatting sqref="B435:N435">
    <cfRule type="cellIs" dxfId="4231" priority="659" operator="lessThan">
      <formula>0</formula>
    </cfRule>
  </conditionalFormatting>
  <conditionalFormatting sqref="C641:N645">
    <cfRule type="cellIs" dxfId="4230" priority="378" operator="lessThan">
      <formula>0</formula>
    </cfRule>
  </conditionalFormatting>
  <conditionalFormatting sqref="C597:N597">
    <cfRule type="cellIs" dxfId="4229" priority="377" operator="lessThan">
      <formula>0</formula>
    </cfRule>
  </conditionalFormatting>
  <conditionalFormatting sqref="C603:N603">
    <cfRule type="cellIs" dxfId="4228" priority="374" operator="lessThan">
      <formula>0</formula>
    </cfRule>
  </conditionalFormatting>
  <conditionalFormatting sqref="C603:N603">
    <cfRule type="cellIs" dxfId="4227" priority="373" operator="lessThan">
      <formula>0</formula>
    </cfRule>
  </conditionalFormatting>
  <conditionalFormatting sqref="C603:N603">
    <cfRule type="cellIs" dxfId="4226" priority="372" operator="lessThan">
      <formula>0</formula>
    </cfRule>
  </conditionalFormatting>
  <conditionalFormatting sqref="H445">
    <cfRule type="cellIs" dxfId="4225" priority="647" operator="lessThan">
      <formula>0</formula>
    </cfRule>
  </conditionalFormatting>
  <conditionalFormatting sqref="B445">
    <cfRule type="cellIs" dxfId="4224" priority="646" operator="lessThan">
      <formula>0</formula>
    </cfRule>
  </conditionalFormatting>
  <conditionalFormatting sqref="B445">
    <cfRule type="cellIs" dxfId="4223" priority="645" operator="lessThan">
      <formula>0</formula>
    </cfRule>
  </conditionalFormatting>
  <conditionalFormatting sqref="B441:N441">
    <cfRule type="cellIs" dxfId="4222" priority="644" operator="lessThan">
      <formula>0</formula>
    </cfRule>
  </conditionalFormatting>
  <conditionalFormatting sqref="B441:N441">
    <cfRule type="cellIs" dxfId="4221" priority="643" operator="lessThan">
      <formula>0</formula>
    </cfRule>
  </conditionalFormatting>
  <conditionalFormatting sqref="B441:N441">
    <cfRule type="cellIs" dxfId="4220" priority="642" operator="lessThan">
      <formula>0</formula>
    </cfRule>
  </conditionalFormatting>
  <conditionalFormatting sqref="B441:N441">
    <cfRule type="cellIs" dxfId="4219" priority="641" operator="lessThan">
      <formula>0</formula>
    </cfRule>
  </conditionalFormatting>
  <conditionalFormatting sqref="B441:N441">
    <cfRule type="cellIs" dxfId="4218" priority="640" operator="lessThan">
      <formula>0</formula>
    </cfRule>
  </conditionalFormatting>
  <conditionalFormatting sqref="B441:N441">
    <cfRule type="cellIs" dxfId="4217" priority="639" operator="lessThan">
      <formula>0</formula>
    </cfRule>
  </conditionalFormatting>
  <conditionalFormatting sqref="B441:N441">
    <cfRule type="cellIs" dxfId="4216" priority="638" operator="lessThan">
      <formula>0</formula>
    </cfRule>
  </conditionalFormatting>
  <conditionalFormatting sqref="B441:N441">
    <cfRule type="cellIs" dxfId="4215" priority="637" operator="lessThan">
      <formula>0</formula>
    </cfRule>
  </conditionalFormatting>
  <conditionalFormatting sqref="N444">
    <cfRule type="cellIs" dxfId="4214" priority="636" operator="lessThan">
      <formula>0</formula>
    </cfRule>
  </conditionalFormatting>
  <conditionalFormatting sqref="N445">
    <cfRule type="cellIs" dxfId="4213" priority="635" operator="lessThan">
      <formula>0</formula>
    </cfRule>
  </conditionalFormatting>
  <conditionalFormatting sqref="N445">
    <cfRule type="cellIs" dxfId="4212" priority="634" operator="lessThan">
      <formula>0</formula>
    </cfRule>
  </conditionalFormatting>
  <conditionalFormatting sqref="C452:M452">
    <cfRule type="cellIs" dxfId="4211" priority="633" operator="lessThan">
      <formula>0</formula>
    </cfRule>
  </conditionalFormatting>
  <conditionalFormatting sqref="C452:M452">
    <cfRule type="cellIs" dxfId="4210" priority="632" operator="lessThan">
      <formula>0</formula>
    </cfRule>
  </conditionalFormatting>
  <conditionalFormatting sqref="H452">
    <cfRule type="cellIs" dxfId="4209" priority="631" operator="lessThan">
      <formula>0</formula>
    </cfRule>
  </conditionalFormatting>
  <conditionalFormatting sqref="B452">
    <cfRule type="cellIs" dxfId="4208" priority="630" operator="lessThan">
      <formula>0</formula>
    </cfRule>
  </conditionalFormatting>
  <conditionalFormatting sqref="B452">
    <cfRule type="cellIs" dxfId="4207" priority="629" operator="lessThan">
      <formula>0</formula>
    </cfRule>
  </conditionalFormatting>
  <conditionalFormatting sqref="B448:N448">
    <cfRule type="cellIs" dxfId="4206" priority="628" operator="lessThan">
      <formula>0</formula>
    </cfRule>
  </conditionalFormatting>
  <conditionalFormatting sqref="B448:N448">
    <cfRule type="cellIs" dxfId="4205" priority="627" operator="lessThan">
      <formula>0</formula>
    </cfRule>
  </conditionalFormatting>
  <conditionalFormatting sqref="B448:N448">
    <cfRule type="cellIs" dxfId="4204" priority="626" operator="lessThan">
      <formula>0</formula>
    </cfRule>
  </conditionalFormatting>
  <conditionalFormatting sqref="B448:N448">
    <cfRule type="cellIs" dxfId="4203" priority="625" operator="lessThan">
      <formula>0</formula>
    </cfRule>
  </conditionalFormatting>
  <conditionalFormatting sqref="B448:N448">
    <cfRule type="cellIs" dxfId="4202" priority="624" operator="lessThan">
      <formula>0</formula>
    </cfRule>
  </conditionalFormatting>
  <conditionalFormatting sqref="B448:N448">
    <cfRule type="cellIs" dxfId="4201" priority="623" operator="lessThan">
      <formula>0</formula>
    </cfRule>
  </conditionalFormatting>
  <conditionalFormatting sqref="B448:N448">
    <cfRule type="cellIs" dxfId="4200" priority="622" operator="lessThan">
      <formula>0</formula>
    </cfRule>
  </conditionalFormatting>
  <conditionalFormatting sqref="B448:N448">
    <cfRule type="cellIs" dxfId="4199" priority="621" operator="lessThan">
      <formula>0</formula>
    </cfRule>
  </conditionalFormatting>
  <conditionalFormatting sqref="N451">
    <cfRule type="cellIs" dxfId="4198" priority="620" operator="lessThan">
      <formula>0</formula>
    </cfRule>
  </conditionalFormatting>
  <conditionalFormatting sqref="N452">
    <cfRule type="cellIs" dxfId="4197" priority="619" operator="lessThan">
      <formula>0</formula>
    </cfRule>
  </conditionalFormatting>
  <conditionalFormatting sqref="N452">
    <cfRule type="cellIs" dxfId="4196" priority="618" operator="lessThan">
      <formula>0</formula>
    </cfRule>
  </conditionalFormatting>
  <conditionalFormatting sqref="C458:M458">
    <cfRule type="cellIs" dxfId="4195" priority="617" operator="lessThan">
      <formula>0</formula>
    </cfRule>
  </conditionalFormatting>
  <conditionalFormatting sqref="C458:M458">
    <cfRule type="cellIs" dxfId="4194" priority="616" operator="lessThan">
      <formula>0</formula>
    </cfRule>
  </conditionalFormatting>
  <conditionalFormatting sqref="H458">
    <cfRule type="cellIs" dxfId="4193" priority="615" operator="lessThan">
      <formula>0</formula>
    </cfRule>
  </conditionalFormatting>
  <conditionalFormatting sqref="B458">
    <cfRule type="cellIs" dxfId="4192" priority="614" operator="lessThan">
      <formula>0</formula>
    </cfRule>
  </conditionalFormatting>
  <conditionalFormatting sqref="B458">
    <cfRule type="cellIs" dxfId="4191" priority="613" operator="lessThan">
      <formula>0</formula>
    </cfRule>
  </conditionalFormatting>
  <conditionalFormatting sqref="Q505">
    <cfRule type="cellIs" dxfId="4190" priority="335" operator="lessThan">
      <formula>0</formula>
    </cfRule>
  </conditionalFormatting>
  <conditionalFormatting sqref="P505">
    <cfRule type="cellIs" dxfId="4189" priority="334" operator="lessThan">
      <formula>0</formula>
    </cfRule>
  </conditionalFormatting>
  <conditionalFormatting sqref="Q513">
    <cfRule type="cellIs" dxfId="4188" priority="332" operator="lessThan">
      <formula>0</formula>
    </cfRule>
  </conditionalFormatting>
  <conditionalFormatting sqref="P513">
    <cfRule type="cellIs" dxfId="4187" priority="331" operator="lessThan">
      <formula>0</formula>
    </cfRule>
  </conditionalFormatting>
  <conditionalFormatting sqref="Q522">
    <cfRule type="cellIs" dxfId="4186" priority="329" operator="lessThan">
      <formula>0</formula>
    </cfRule>
  </conditionalFormatting>
  <conditionalFormatting sqref="P522">
    <cfRule type="cellIs" dxfId="4185" priority="328" operator="lessThan">
      <formula>0</formula>
    </cfRule>
  </conditionalFormatting>
  <conditionalFormatting sqref="Q530">
    <cfRule type="cellIs" dxfId="4184" priority="326" operator="lessThan">
      <formula>0</formula>
    </cfRule>
  </conditionalFormatting>
  <conditionalFormatting sqref="C461:C464">
    <cfRule type="expression" dxfId="4183" priority="600">
      <formula>C461/B461&gt;1</formula>
    </cfRule>
    <cfRule type="expression" dxfId="4182" priority="601">
      <formula>C461/B461&lt;1</formula>
    </cfRule>
  </conditionalFormatting>
  <conditionalFormatting sqref="Q538">
    <cfRule type="cellIs" dxfId="4181" priority="323" operator="lessThan">
      <formula>0</formula>
    </cfRule>
  </conditionalFormatting>
  <conditionalFormatting sqref="D461:N464">
    <cfRule type="expression" dxfId="4180" priority="597">
      <formula>D461/C461&gt;1</formula>
    </cfRule>
    <cfRule type="expression" dxfId="4179" priority="598">
      <formula>D461/C461&lt;1</formula>
    </cfRule>
  </conditionalFormatting>
  <conditionalFormatting sqref="Q553">
    <cfRule type="cellIs" dxfId="4178" priority="320" operator="lessThan">
      <formula>0</formula>
    </cfRule>
  </conditionalFormatting>
  <conditionalFormatting sqref="B461:B464 B552:N552 B560:N560 B575:N575 B589:N589">
    <cfRule type="expression" dxfId="4177" priority="594">
      <formula>B461/#REF!&gt;1</formula>
    </cfRule>
    <cfRule type="expression" dxfId="4176" priority="595">
      <formula>B461/#REF!&lt;1</formula>
    </cfRule>
  </conditionalFormatting>
  <conditionalFormatting sqref="Q561">
    <cfRule type="cellIs" dxfId="4175" priority="317" operator="lessThan">
      <formula>0</formula>
    </cfRule>
  </conditionalFormatting>
  <conditionalFormatting sqref="B512">
    <cfRule type="expression" dxfId="4174" priority="591">
      <formula>B512/#REF!&gt;1</formula>
    </cfRule>
    <cfRule type="expression" dxfId="4173" priority="592">
      <formula>B512/#REF!&lt;1</formula>
    </cfRule>
  </conditionalFormatting>
  <conditionalFormatting sqref="Q590">
    <cfRule type="cellIs" dxfId="4172" priority="314" operator="lessThan">
      <formula>0</formula>
    </cfRule>
  </conditionalFormatting>
  <conditionalFormatting sqref="C512">
    <cfRule type="expression" dxfId="4171" priority="588">
      <formula>C512/B512&gt;1</formula>
    </cfRule>
    <cfRule type="expression" dxfId="4170" priority="589">
      <formula>C512/B512&lt;1</formula>
    </cfRule>
  </conditionalFormatting>
  <conditionalFormatting sqref="D512">
    <cfRule type="cellIs" dxfId="4169" priority="587" operator="lessThan">
      <formula>0</formula>
    </cfRule>
  </conditionalFormatting>
  <conditionalFormatting sqref="D512">
    <cfRule type="expression" dxfId="4168" priority="585">
      <formula>D512/C512&gt;1</formula>
    </cfRule>
    <cfRule type="expression" dxfId="4167" priority="586">
      <formula>D512/C512&lt;1</formula>
    </cfRule>
  </conditionalFormatting>
  <conditionalFormatting sqref="E512">
    <cfRule type="cellIs" dxfId="4166" priority="584" operator="lessThan">
      <formula>0</formula>
    </cfRule>
  </conditionalFormatting>
  <conditionalFormatting sqref="E512">
    <cfRule type="expression" dxfId="4165" priority="582">
      <formula>E512/D512&gt;1</formula>
    </cfRule>
    <cfRule type="expression" dxfId="4164" priority="583">
      <formula>E512/D512&lt;1</formula>
    </cfRule>
  </conditionalFormatting>
  <conditionalFormatting sqref="F512">
    <cfRule type="cellIs" dxfId="4163" priority="581" operator="lessThan">
      <formula>0</formula>
    </cfRule>
  </conditionalFormatting>
  <conditionalFormatting sqref="F512">
    <cfRule type="expression" dxfId="4162" priority="579">
      <formula>F512/E512&gt;1</formula>
    </cfRule>
    <cfRule type="expression" dxfId="4161" priority="580">
      <formula>F512/E512&lt;1</formula>
    </cfRule>
  </conditionalFormatting>
  <conditionalFormatting sqref="G512">
    <cfRule type="cellIs" dxfId="4160" priority="578" operator="lessThan">
      <formula>0</formula>
    </cfRule>
  </conditionalFormatting>
  <conditionalFormatting sqref="G512">
    <cfRule type="expression" dxfId="4159" priority="576">
      <formula>G512/F512&gt;1</formula>
    </cfRule>
    <cfRule type="expression" dxfId="4158" priority="577">
      <formula>G512/F512&lt;1</formula>
    </cfRule>
  </conditionalFormatting>
  <conditionalFormatting sqref="H512">
    <cfRule type="cellIs" dxfId="4157" priority="575" operator="lessThan">
      <formula>0</formula>
    </cfRule>
  </conditionalFormatting>
  <conditionalFormatting sqref="H512">
    <cfRule type="expression" dxfId="4156" priority="573">
      <formula>H512/G512&gt;1</formula>
    </cfRule>
    <cfRule type="expression" dxfId="4155" priority="574">
      <formula>H512/G512&lt;1</formula>
    </cfRule>
  </conditionalFormatting>
  <conditionalFormatting sqref="I512:N512">
    <cfRule type="cellIs" dxfId="4154" priority="572" operator="lessThan">
      <formula>0</formula>
    </cfRule>
  </conditionalFormatting>
  <conditionalFormatting sqref="I512:N512">
    <cfRule type="expression" dxfId="4153" priority="570">
      <formula>I512/H512&gt;1</formula>
    </cfRule>
    <cfRule type="expression" dxfId="4152" priority="571">
      <formula>I512/H512&lt;1</formula>
    </cfRule>
  </conditionalFormatting>
  <conditionalFormatting sqref="B552">
    <cfRule type="cellIs" dxfId="4151" priority="569" operator="lessThan">
      <formula>0</formula>
    </cfRule>
  </conditionalFormatting>
  <conditionalFormatting sqref="B552">
    <cfRule type="expression" dxfId="4150" priority="567">
      <formula>B552/#REF!&gt;1</formula>
    </cfRule>
    <cfRule type="expression" dxfId="4149" priority="568">
      <formula>B552/#REF!&lt;1</formula>
    </cfRule>
  </conditionalFormatting>
  <conditionalFormatting sqref="C552">
    <cfRule type="cellIs" dxfId="4148" priority="566" operator="lessThan">
      <formula>0</formula>
    </cfRule>
  </conditionalFormatting>
  <conditionalFormatting sqref="C552">
    <cfRule type="expression" dxfId="4147" priority="564">
      <formula>C552/B552&gt;1</formula>
    </cfRule>
    <cfRule type="expression" dxfId="4146" priority="565">
      <formula>C552/B552&lt;1</formula>
    </cfRule>
  </conditionalFormatting>
  <conditionalFormatting sqref="D552">
    <cfRule type="cellIs" dxfId="4145" priority="563" operator="lessThan">
      <formula>0</formula>
    </cfRule>
  </conditionalFormatting>
  <conditionalFormatting sqref="D552">
    <cfRule type="expression" dxfId="4144" priority="561">
      <formula>D552/C552&gt;1</formula>
    </cfRule>
    <cfRule type="expression" dxfId="4143" priority="562">
      <formula>D552/C552&lt;1</formula>
    </cfRule>
  </conditionalFormatting>
  <conditionalFormatting sqref="E552">
    <cfRule type="cellIs" dxfId="4142" priority="560" operator="lessThan">
      <formula>0</formula>
    </cfRule>
  </conditionalFormatting>
  <conditionalFormatting sqref="E552">
    <cfRule type="expression" dxfId="4141" priority="558">
      <formula>E552/D552&gt;1</formula>
    </cfRule>
    <cfRule type="expression" dxfId="4140" priority="559">
      <formula>E552/D552&lt;1</formula>
    </cfRule>
  </conditionalFormatting>
  <conditionalFormatting sqref="F552">
    <cfRule type="cellIs" dxfId="4139" priority="557" operator="lessThan">
      <formula>0</formula>
    </cfRule>
  </conditionalFormatting>
  <conditionalFormatting sqref="F552">
    <cfRule type="expression" dxfId="4138" priority="555">
      <formula>F552/E552&gt;1</formula>
    </cfRule>
    <cfRule type="expression" dxfId="4137" priority="556">
      <formula>F552/E552&lt;1</formula>
    </cfRule>
  </conditionalFormatting>
  <conditionalFormatting sqref="G552">
    <cfRule type="cellIs" dxfId="4136" priority="554" operator="lessThan">
      <formula>0</formula>
    </cfRule>
  </conditionalFormatting>
  <conditionalFormatting sqref="G552">
    <cfRule type="expression" dxfId="4135" priority="552">
      <formula>G552/F552&gt;1</formula>
    </cfRule>
    <cfRule type="expression" dxfId="4134" priority="553">
      <formula>G552/F552&lt;1</formula>
    </cfRule>
  </conditionalFormatting>
  <conditionalFormatting sqref="H552">
    <cfRule type="cellIs" dxfId="4133" priority="551" operator="lessThan">
      <formula>0</formula>
    </cfRule>
  </conditionalFormatting>
  <conditionalFormatting sqref="H552">
    <cfRule type="expression" dxfId="4132" priority="549">
      <formula>H552/G552&gt;1</formula>
    </cfRule>
    <cfRule type="expression" dxfId="4131" priority="550">
      <formula>H552/G552&lt;1</formula>
    </cfRule>
  </conditionalFormatting>
  <conditionalFormatting sqref="B560">
    <cfRule type="cellIs" dxfId="4130" priority="548" operator="lessThan">
      <formula>0</formula>
    </cfRule>
  </conditionalFormatting>
  <conditionalFormatting sqref="B560">
    <cfRule type="expression" dxfId="4129" priority="546">
      <formula>B560/#REF!&gt;1</formula>
    </cfRule>
    <cfRule type="expression" dxfId="4128" priority="547">
      <formula>B560/#REF!&lt;1</formula>
    </cfRule>
  </conditionalFormatting>
  <conditionalFormatting sqref="C560">
    <cfRule type="cellIs" dxfId="4127" priority="545" operator="lessThan">
      <formula>0</formula>
    </cfRule>
  </conditionalFormatting>
  <conditionalFormatting sqref="C560">
    <cfRule type="expression" dxfId="4126" priority="543">
      <formula>C560/B560&gt;1</formula>
    </cfRule>
    <cfRule type="expression" dxfId="4125" priority="544">
      <formula>C560/B560&lt;1</formula>
    </cfRule>
  </conditionalFormatting>
  <conditionalFormatting sqref="D560">
    <cfRule type="cellIs" dxfId="4124" priority="542" operator="lessThan">
      <formula>0</formula>
    </cfRule>
  </conditionalFormatting>
  <conditionalFormatting sqref="D560">
    <cfRule type="expression" dxfId="4123" priority="540">
      <formula>D560/C560&gt;1</formula>
    </cfRule>
    <cfRule type="expression" dxfId="4122" priority="541">
      <formula>D560/C560&lt;1</formula>
    </cfRule>
  </conditionalFormatting>
  <conditionalFormatting sqref="E560">
    <cfRule type="cellIs" dxfId="4121" priority="539" operator="lessThan">
      <formula>0</formula>
    </cfRule>
  </conditionalFormatting>
  <conditionalFormatting sqref="E560">
    <cfRule type="expression" dxfId="4120" priority="537">
      <formula>E560/D560&gt;1</formula>
    </cfRule>
    <cfRule type="expression" dxfId="4119" priority="538">
      <formula>E560/D560&lt;1</formula>
    </cfRule>
  </conditionalFormatting>
  <conditionalFormatting sqref="F560">
    <cfRule type="cellIs" dxfId="4118" priority="536" operator="lessThan">
      <formula>0</formula>
    </cfRule>
  </conditionalFormatting>
  <conditionalFormatting sqref="F560">
    <cfRule type="expression" dxfId="4117" priority="534">
      <formula>F560/E560&gt;1</formula>
    </cfRule>
    <cfRule type="expression" dxfId="4116" priority="535">
      <formula>F560/E560&lt;1</formula>
    </cfRule>
  </conditionalFormatting>
  <conditionalFormatting sqref="G560">
    <cfRule type="cellIs" dxfId="4115" priority="533" operator="lessThan">
      <formula>0</formula>
    </cfRule>
  </conditionalFormatting>
  <conditionalFormatting sqref="G560">
    <cfRule type="expression" dxfId="4114" priority="531">
      <formula>G560/F560&gt;1</formula>
    </cfRule>
    <cfRule type="expression" dxfId="4113" priority="532">
      <formula>G560/F560&lt;1</formula>
    </cfRule>
  </conditionalFormatting>
  <conditionalFormatting sqref="H560">
    <cfRule type="cellIs" dxfId="4112" priority="530" operator="lessThan">
      <formula>0</formula>
    </cfRule>
  </conditionalFormatting>
  <conditionalFormatting sqref="H560">
    <cfRule type="expression" dxfId="4111" priority="528">
      <formula>H560/G560&gt;1</formula>
    </cfRule>
    <cfRule type="expression" dxfId="4110" priority="529">
      <formula>H560/G560&lt;1</formula>
    </cfRule>
  </conditionalFormatting>
  <conditionalFormatting sqref="O616:O619">
    <cfRule type="cellIs" dxfId="4109" priority="279" operator="lessThan">
      <formula>0</formula>
    </cfRule>
  </conditionalFormatting>
  <conditionalFormatting sqref="B589">
    <cfRule type="expression" dxfId="4108" priority="525">
      <formula>B589/#REF!&gt;1</formula>
    </cfRule>
    <cfRule type="expression" dxfId="4107" priority="526">
      <formula>B589/#REF!&lt;1</formula>
    </cfRule>
  </conditionalFormatting>
  <conditionalFormatting sqref="C589">
    <cfRule type="cellIs" dxfId="4106" priority="524" operator="lessThan">
      <formula>0</formula>
    </cfRule>
  </conditionalFormatting>
  <conditionalFormatting sqref="C589">
    <cfRule type="expression" dxfId="4105" priority="522">
      <formula>C589/B589&gt;1</formula>
    </cfRule>
    <cfRule type="expression" dxfId="4104" priority="523">
      <formula>C589/B589&lt;1</formula>
    </cfRule>
  </conditionalFormatting>
  <conditionalFormatting sqref="O605:O607">
    <cfRule type="cellIs" dxfId="4103" priority="273" operator="lessThan">
      <formula>0</formula>
    </cfRule>
  </conditionalFormatting>
  <conditionalFormatting sqref="D589">
    <cfRule type="expression" dxfId="4102" priority="519">
      <formula>D589/C589&gt;1</formula>
    </cfRule>
    <cfRule type="expression" dxfId="4101" priority="520">
      <formula>D589/C589&lt;1</formula>
    </cfRule>
  </conditionalFormatting>
  <conditionalFormatting sqref="E589">
    <cfRule type="cellIs" dxfId="4100" priority="518" operator="lessThan">
      <formula>0</formula>
    </cfRule>
  </conditionalFormatting>
  <conditionalFormatting sqref="E589">
    <cfRule type="expression" dxfId="4099" priority="516">
      <formula>E589/D589&gt;1</formula>
    </cfRule>
    <cfRule type="expression" dxfId="4098" priority="517">
      <formula>E589/D589&lt;1</formula>
    </cfRule>
  </conditionalFormatting>
  <conditionalFormatting sqref="F589">
    <cfRule type="cellIs" dxfId="4097" priority="515" operator="lessThan">
      <formula>0</formula>
    </cfRule>
  </conditionalFormatting>
  <conditionalFormatting sqref="F589">
    <cfRule type="expression" dxfId="4096" priority="513">
      <formula>F589/E589&gt;1</formula>
    </cfRule>
    <cfRule type="expression" dxfId="4095" priority="514">
      <formula>F589/E589&lt;1</formula>
    </cfRule>
  </conditionalFormatting>
  <conditionalFormatting sqref="O377">
    <cfRule type="cellIs" dxfId="4094" priority="264" operator="lessThan">
      <formula>0</formula>
    </cfRule>
  </conditionalFormatting>
  <conditionalFormatting sqref="G589">
    <cfRule type="expression" dxfId="4093" priority="510">
      <formula>G589/F589&gt;1</formula>
    </cfRule>
    <cfRule type="expression" dxfId="4092" priority="511">
      <formula>G589/F589&lt;1</formula>
    </cfRule>
  </conditionalFormatting>
  <conditionalFormatting sqref="O366">
    <cfRule type="cellIs" dxfId="4091" priority="261" operator="lessThan">
      <formula>0</formula>
    </cfRule>
  </conditionalFormatting>
  <conditionalFormatting sqref="H589">
    <cfRule type="expression" dxfId="4090" priority="507">
      <formula>H589/G589&gt;1</formula>
    </cfRule>
    <cfRule type="expression" dxfId="4089" priority="508">
      <formula>H589/G589&lt;1</formula>
    </cfRule>
  </conditionalFormatting>
  <conditionalFormatting sqref="N596">
    <cfRule type="cellIs" dxfId="4088" priority="506" operator="lessThan">
      <formula>0</formula>
    </cfRule>
  </conditionalFormatting>
  <conditionalFormatting sqref="O387">
    <cfRule type="cellIs" dxfId="4087" priority="256" operator="lessThan">
      <formula>0</formula>
    </cfRule>
  </conditionalFormatting>
  <conditionalFormatting sqref="O387">
    <cfRule type="cellIs" dxfId="4086" priority="257" operator="lessThan">
      <formula>0</formula>
    </cfRule>
  </conditionalFormatting>
  <conditionalFormatting sqref="O387">
    <cfRule type="cellIs" dxfId="4085" priority="254" operator="lessThan">
      <formula>0</formula>
    </cfRule>
  </conditionalFormatting>
  <conditionalFormatting sqref="O387">
    <cfRule type="cellIs" dxfId="4084" priority="255" operator="lessThan">
      <formula>0</formula>
    </cfRule>
  </conditionalFormatting>
  <conditionalFormatting sqref="N600">
    <cfRule type="cellIs" dxfId="4083" priority="505" operator="lessThan">
      <formula>0</formula>
    </cfRule>
  </conditionalFormatting>
  <conditionalFormatting sqref="N600">
    <cfRule type="cellIs" dxfId="4082" priority="504" operator="lessThan">
      <formula>0</formula>
    </cfRule>
  </conditionalFormatting>
  <conditionalFormatting sqref="P363">
    <cfRule type="cellIs" dxfId="4081" priority="503" operator="lessThan">
      <formula>0</formula>
    </cfRule>
  </conditionalFormatting>
  <conditionalFormatting sqref="P364:P365">
    <cfRule type="cellIs" dxfId="4080" priority="502" operator="lessThan">
      <formula>0</formula>
    </cfRule>
  </conditionalFormatting>
  <conditionalFormatting sqref="P461:P464">
    <cfRule type="cellIs" dxfId="4079" priority="501" operator="lessThan">
      <formula>0</formula>
    </cfRule>
  </conditionalFormatting>
  <conditionalFormatting sqref="P361">
    <cfRule type="cellIs" dxfId="4078" priority="500" operator="lessThan">
      <formula>0</formula>
    </cfRule>
  </conditionalFormatting>
  <conditionalFormatting sqref="P366:P367">
    <cfRule type="cellIs" dxfId="4077" priority="499" operator="lessThan">
      <formula>0</formula>
    </cfRule>
  </conditionalFormatting>
  <conditionalFormatting sqref="P369:P373">
    <cfRule type="cellIs" dxfId="4076" priority="498" operator="lessThan">
      <formula>0</formula>
    </cfRule>
  </conditionalFormatting>
  <conditionalFormatting sqref="P378:P379">
    <cfRule type="cellIs" dxfId="4075" priority="497" operator="lessThan">
      <formula>0</formula>
    </cfRule>
  </conditionalFormatting>
  <conditionalFormatting sqref="P384:P385">
    <cfRule type="cellIs" dxfId="4074" priority="496" operator="lessThan">
      <formula>0</formula>
    </cfRule>
  </conditionalFormatting>
  <conditionalFormatting sqref="P390:P391">
    <cfRule type="cellIs" dxfId="4073" priority="495" operator="lessThan">
      <formula>0</formula>
    </cfRule>
  </conditionalFormatting>
  <conditionalFormatting sqref="P396:P397">
    <cfRule type="cellIs" dxfId="4072" priority="494" operator="lessThan">
      <formula>0</formula>
    </cfRule>
  </conditionalFormatting>
  <conditionalFormatting sqref="P402">
    <cfRule type="cellIs" dxfId="4071" priority="493" operator="lessThan">
      <formula>0</formula>
    </cfRule>
  </conditionalFormatting>
  <conditionalFormatting sqref="P408:P409">
    <cfRule type="cellIs" dxfId="4070" priority="492" operator="lessThan">
      <formula>0</formula>
    </cfRule>
  </conditionalFormatting>
  <conditionalFormatting sqref="P414:P415">
    <cfRule type="cellIs" dxfId="4069" priority="491" operator="lessThan">
      <formula>0</formula>
    </cfRule>
  </conditionalFormatting>
  <conditionalFormatting sqref="P420:P421">
    <cfRule type="cellIs" dxfId="4068" priority="490" operator="lessThan">
      <formula>0</formula>
    </cfRule>
  </conditionalFormatting>
  <conditionalFormatting sqref="P426:P427">
    <cfRule type="cellIs" dxfId="4067" priority="489" operator="lessThan">
      <formula>0</formula>
    </cfRule>
  </conditionalFormatting>
  <conditionalFormatting sqref="P432:P433">
    <cfRule type="cellIs" dxfId="4066" priority="488" operator="lessThan">
      <formula>0</formula>
    </cfRule>
  </conditionalFormatting>
  <conditionalFormatting sqref="P438:P439">
    <cfRule type="cellIs" dxfId="4065" priority="487" operator="lessThan">
      <formula>0</formula>
    </cfRule>
  </conditionalFormatting>
  <conditionalFormatting sqref="P444:P445">
    <cfRule type="cellIs" dxfId="4064" priority="486" operator="lessThan">
      <formula>0</formula>
    </cfRule>
  </conditionalFormatting>
  <conditionalFormatting sqref="P451:P452">
    <cfRule type="cellIs" dxfId="4063" priority="485" operator="lessThan">
      <formula>0</formula>
    </cfRule>
  </conditionalFormatting>
  <conditionalFormatting sqref="P457:P458">
    <cfRule type="cellIs" dxfId="4062" priority="484" operator="lessThan">
      <formula>0</formula>
    </cfRule>
  </conditionalFormatting>
  <conditionalFormatting sqref="P465">
    <cfRule type="cellIs" dxfId="4061" priority="483" operator="lessThan">
      <formula>0</formula>
    </cfRule>
  </conditionalFormatting>
  <conditionalFormatting sqref="P472">
    <cfRule type="cellIs" dxfId="4060" priority="482" operator="lessThan">
      <formula>0</formula>
    </cfRule>
  </conditionalFormatting>
  <conditionalFormatting sqref="P503:P504">
    <cfRule type="cellIs" dxfId="4059" priority="481" operator="lessThan">
      <formula>0</formula>
    </cfRule>
  </conditionalFormatting>
  <conditionalFormatting sqref="P511:P512">
    <cfRule type="cellIs" dxfId="4058" priority="480" operator="lessThan">
      <formula>0</formula>
    </cfRule>
  </conditionalFormatting>
  <conditionalFormatting sqref="P520:P521">
    <cfRule type="cellIs" dxfId="4057" priority="479" operator="lessThan">
      <formula>0</formula>
    </cfRule>
  </conditionalFormatting>
  <conditionalFormatting sqref="P528:P529">
    <cfRule type="cellIs" dxfId="4056" priority="478" operator="lessThan">
      <formula>0</formula>
    </cfRule>
  </conditionalFormatting>
  <conditionalFormatting sqref="P544:P545">
    <cfRule type="cellIs" dxfId="4055" priority="477" operator="lessThan">
      <formula>0</formula>
    </cfRule>
  </conditionalFormatting>
  <conditionalFormatting sqref="P536:P537">
    <cfRule type="cellIs" dxfId="4054" priority="476" operator="lessThan">
      <formula>0</formula>
    </cfRule>
  </conditionalFormatting>
  <conditionalFormatting sqref="P551:P552">
    <cfRule type="cellIs" dxfId="4053" priority="475" operator="lessThan">
      <formula>0</formula>
    </cfRule>
  </conditionalFormatting>
  <conditionalFormatting sqref="P559:P560">
    <cfRule type="cellIs" dxfId="4052" priority="474" operator="lessThan">
      <formula>0</formula>
    </cfRule>
  </conditionalFormatting>
  <conditionalFormatting sqref="P567:P568">
    <cfRule type="cellIs" dxfId="4051" priority="473" operator="lessThan">
      <formula>0</formula>
    </cfRule>
  </conditionalFormatting>
  <conditionalFormatting sqref="P574:P575">
    <cfRule type="cellIs" dxfId="4050" priority="472" operator="lessThan">
      <formula>0</formula>
    </cfRule>
  </conditionalFormatting>
  <conditionalFormatting sqref="P581:P582">
    <cfRule type="cellIs" dxfId="4049" priority="471" operator="lessThan">
      <formula>0</formula>
    </cfRule>
  </conditionalFormatting>
  <conditionalFormatting sqref="P588:P589">
    <cfRule type="cellIs" dxfId="4048" priority="470" operator="lessThan">
      <formula>0</formula>
    </cfRule>
  </conditionalFormatting>
  <conditionalFormatting sqref="P596:P597">
    <cfRule type="cellIs" dxfId="4047" priority="469" operator="lessThan">
      <formula>0</formula>
    </cfRule>
  </conditionalFormatting>
  <conditionalFormatting sqref="P603">
    <cfRule type="cellIs" dxfId="4046" priority="468" operator="lessThan">
      <formula>0</formula>
    </cfRule>
  </conditionalFormatting>
  <conditionalFormatting sqref="P608">
    <cfRule type="cellIs" dxfId="4045" priority="467" operator="lessThan">
      <formula>0</formula>
    </cfRule>
  </conditionalFormatting>
  <conditionalFormatting sqref="O405">
    <cfRule type="cellIs" dxfId="4044" priority="214" operator="lessThan">
      <formula>0</formula>
    </cfRule>
  </conditionalFormatting>
  <conditionalFormatting sqref="P632:P634">
    <cfRule type="cellIs" dxfId="4043" priority="466" operator="lessThan">
      <formula>0</formula>
    </cfRule>
  </conditionalFormatting>
  <conditionalFormatting sqref="I710:N710 P708:Q711">
    <cfRule type="cellIs" dxfId="4042" priority="460" operator="lessThan">
      <formula>0</formula>
    </cfRule>
  </conditionalFormatting>
  <conditionalFormatting sqref="P636:P637 P641:P645">
    <cfRule type="cellIs" dxfId="4041" priority="465" operator="lessThan">
      <formula>0</formula>
    </cfRule>
  </conditionalFormatting>
  <conditionalFormatting sqref="P648">
    <cfRule type="cellIs" dxfId="4040" priority="464" operator="lessThan">
      <formula>0</formula>
    </cfRule>
  </conditionalFormatting>
  <conditionalFormatting sqref="P649">
    <cfRule type="cellIs" dxfId="4039" priority="463" operator="lessThan">
      <formula>0</formula>
    </cfRule>
  </conditionalFormatting>
  <conditionalFormatting sqref="P651">
    <cfRule type="cellIs" dxfId="4038" priority="462" operator="lessThan">
      <formula>0</formula>
    </cfRule>
  </conditionalFormatting>
  <conditionalFormatting sqref="P652">
    <cfRule type="cellIs" dxfId="4037" priority="461" operator="lessThan">
      <formula>0</formula>
    </cfRule>
  </conditionalFormatting>
  <conditionalFormatting sqref="D654:N654 D651:N651 D648:N649 D632:N634">
    <cfRule type="expression" dxfId="4036" priority="433">
      <formula>D632/C632&gt;1</formula>
    </cfRule>
    <cfRule type="expression" dxfId="4035" priority="434">
      <formula>D632/C632&lt;1</formula>
    </cfRule>
  </conditionalFormatting>
  <conditionalFormatting sqref="C507:C510">
    <cfRule type="cellIs" dxfId="4034" priority="459" operator="lessThan">
      <formula>0</formula>
    </cfRule>
  </conditionalFormatting>
  <conditionalFormatting sqref="C507:C510">
    <cfRule type="expression" dxfId="4033" priority="457">
      <formula>C507/B507&gt;1</formula>
    </cfRule>
    <cfRule type="expression" dxfId="4032" priority="458">
      <formula>C507/B507&lt;1</formula>
    </cfRule>
  </conditionalFormatting>
  <conditionalFormatting sqref="D507:N510">
    <cfRule type="cellIs" dxfId="4031" priority="456" operator="lessThan">
      <formula>0</formula>
    </cfRule>
  </conditionalFormatting>
  <conditionalFormatting sqref="D507:N510">
    <cfRule type="expression" dxfId="4030" priority="454">
      <formula>D507/C507&gt;1</formula>
    </cfRule>
    <cfRule type="expression" dxfId="4029" priority="455">
      <formula>D507/C507&lt;1</formula>
    </cfRule>
  </conditionalFormatting>
  <conditionalFormatting sqref="B507:B510">
    <cfRule type="cellIs" dxfId="4028" priority="453" operator="lessThan">
      <formula>0</formula>
    </cfRule>
  </conditionalFormatting>
  <conditionalFormatting sqref="B507:B510">
    <cfRule type="expression" dxfId="4027" priority="451">
      <formula>B507/#REF!&gt;1</formula>
    </cfRule>
    <cfRule type="expression" dxfId="4026" priority="452">
      <formula>B507/#REF!&lt;1</formula>
    </cfRule>
  </conditionalFormatting>
  <conditionalFormatting sqref="J588:N588 J574:N574 J559:N559 J551:N551">
    <cfRule type="cellIs" dxfId="4025" priority="450" operator="lessThan">
      <formula>0</formula>
    </cfRule>
  </conditionalFormatting>
  <conditionalFormatting sqref="C588:I588 C584:C587 C574:I574 C570:C573 C559:I559 C555:C558 C551:I551 C547:C550">
    <cfRule type="cellIs" dxfId="4024" priority="449" operator="lessThan">
      <formula>0</formula>
    </cfRule>
  </conditionalFormatting>
  <conditionalFormatting sqref="C588:M588 C574:M574 C559:M559 C551:M551">
    <cfRule type="cellIs" dxfId="4023" priority="448" operator="lessThan">
      <formula>0</formula>
    </cfRule>
  </conditionalFormatting>
  <conditionalFormatting sqref="C584:C587 C570:C573 C555:C558 C547:C550">
    <cfRule type="expression" dxfId="4022" priority="446">
      <formula>C547/B547&gt;1</formula>
    </cfRule>
    <cfRule type="expression" dxfId="4021" priority="447">
      <formula>C547/B547&lt;1</formula>
    </cfRule>
  </conditionalFormatting>
  <conditionalFormatting sqref="D584:N587 D570:N573 D555:N558 D547:N550">
    <cfRule type="cellIs" dxfId="4020" priority="445" operator="lessThan">
      <formula>0</formula>
    </cfRule>
  </conditionalFormatting>
  <conditionalFormatting sqref="D584:N587 D570:N573 D555:N558 D547:N550">
    <cfRule type="expression" dxfId="4019" priority="443">
      <formula>D547/C547&gt;1</formula>
    </cfRule>
    <cfRule type="expression" dxfId="4018" priority="444">
      <formula>D547/C547&lt;1</formula>
    </cfRule>
  </conditionalFormatting>
  <conditionalFormatting sqref="C588:N588 C574:N574 C559:N559 C551:N551">
    <cfRule type="cellIs" dxfId="4017" priority="442" operator="lessThan">
      <formula>0</formula>
    </cfRule>
  </conditionalFormatting>
  <conditionalFormatting sqref="C588:N588 C574:N574 C559:N559 C551:N551">
    <cfRule type="expression" dxfId="4016" priority="440">
      <formula>C551/B551&gt;1</formula>
    </cfRule>
    <cfRule type="expression" dxfId="4015" priority="441">
      <formula>C551/B551&lt;1</formula>
    </cfRule>
  </conditionalFormatting>
  <conditionalFormatting sqref="B654 B651 B648:B649 B632:B634 B641:B645">
    <cfRule type="cellIs" dxfId="4014" priority="439" operator="lessThan">
      <formula>0</formula>
    </cfRule>
  </conditionalFormatting>
  <conditionalFormatting sqref="C654 C651 C648:C649 C632:C634">
    <cfRule type="cellIs" dxfId="4013" priority="438" operator="lessThan">
      <formula>0</formula>
    </cfRule>
  </conditionalFormatting>
  <conditionalFormatting sqref="C654 C651 C648:C649 C632:C634">
    <cfRule type="expression" dxfId="4012" priority="436">
      <formula>C632/B632&gt;1</formula>
    </cfRule>
    <cfRule type="expression" dxfId="4011" priority="437">
      <formula>C632/B632&lt;1</formula>
    </cfRule>
  </conditionalFormatting>
  <conditionalFormatting sqref="D654:N654 D651:N651 D648:N649 D632:N634">
    <cfRule type="cellIs" dxfId="4010" priority="435" operator="lessThan">
      <formula>0</formula>
    </cfRule>
  </conditionalFormatting>
  <conditionalFormatting sqref="B504:N504 B537 B568 B597">
    <cfRule type="expression" dxfId="4009" priority="1205">
      <formula>B504/#REF!&gt;1</formula>
    </cfRule>
    <cfRule type="expression" dxfId="4008" priority="1206">
      <formula>B504/#REF!&lt;1</formula>
    </cfRule>
  </conditionalFormatting>
  <conditionalFormatting sqref="C465">
    <cfRule type="cellIs" dxfId="4007" priority="432" operator="lessThan">
      <formula>0</formula>
    </cfRule>
  </conditionalFormatting>
  <conditionalFormatting sqref="C465">
    <cfRule type="expression" dxfId="4006" priority="430">
      <formula>C465/B465&gt;1</formula>
    </cfRule>
    <cfRule type="expression" dxfId="4005" priority="431">
      <formula>C465/B465&lt;1</formula>
    </cfRule>
  </conditionalFormatting>
  <conditionalFormatting sqref="D465:N465">
    <cfRule type="cellIs" dxfId="4004" priority="429" operator="lessThan">
      <formula>0</formula>
    </cfRule>
  </conditionalFormatting>
  <conditionalFormatting sqref="D465:N465">
    <cfRule type="expression" dxfId="4003" priority="427">
      <formula>D465/C465&gt;1</formula>
    </cfRule>
    <cfRule type="expression" dxfId="4002" priority="428">
      <formula>D465/C465&lt;1</formula>
    </cfRule>
  </conditionalFormatting>
  <conditionalFormatting sqref="B465">
    <cfRule type="cellIs" dxfId="4001" priority="426" operator="lessThan">
      <formula>0</formula>
    </cfRule>
  </conditionalFormatting>
  <conditionalFormatting sqref="B465">
    <cfRule type="expression" dxfId="4000" priority="424">
      <formula>B465/#REF!&gt;1</formula>
    </cfRule>
    <cfRule type="expression" dxfId="3999" priority="425">
      <formula>B465/#REF!&lt;1</formula>
    </cfRule>
  </conditionalFormatting>
  <conditionalFormatting sqref="C511">
    <cfRule type="cellIs" dxfId="3998" priority="423" operator="lessThan">
      <formula>0</formula>
    </cfRule>
  </conditionalFormatting>
  <conditionalFormatting sqref="D511:N511">
    <cfRule type="cellIs" dxfId="3997" priority="420" operator="lessThan">
      <formula>0</formula>
    </cfRule>
  </conditionalFormatting>
  <conditionalFormatting sqref="C511">
    <cfRule type="expression" dxfId="3996" priority="421">
      <formula>C511/B511&gt;1</formula>
    </cfRule>
    <cfRule type="expression" dxfId="3995" priority="422">
      <formula>C511/B511&lt;1</formula>
    </cfRule>
  </conditionalFormatting>
  <conditionalFormatting sqref="D511:N511">
    <cfRule type="expression" dxfId="3994" priority="418">
      <formula>D511/C511&gt;1</formula>
    </cfRule>
    <cfRule type="expression" dxfId="3993" priority="419">
      <formula>D511/C511&lt;1</formula>
    </cfRule>
  </conditionalFormatting>
  <conditionalFormatting sqref="B511">
    <cfRule type="cellIs" dxfId="3992" priority="417" operator="lessThan">
      <formula>0</formula>
    </cfRule>
  </conditionalFormatting>
  <conditionalFormatting sqref="B511">
    <cfRule type="expression" dxfId="3991" priority="415">
      <formula>B511/#REF!&gt;1</formula>
    </cfRule>
    <cfRule type="expression" dxfId="3990" priority="416">
      <formula>B511/#REF!&lt;1</formula>
    </cfRule>
  </conditionalFormatting>
  <conditionalFormatting sqref="B529 B521">
    <cfRule type="cellIs" dxfId="3989" priority="414" operator="lessThan">
      <formula>0</formula>
    </cfRule>
  </conditionalFormatting>
  <conditionalFormatting sqref="B529 B521">
    <cfRule type="expression" dxfId="3988" priority="412">
      <formula>B521/#REF!&gt;1</formula>
    </cfRule>
    <cfRule type="expression" dxfId="3987" priority="413">
      <formula>B521/#REF!&lt;1</formula>
    </cfRule>
  </conditionalFormatting>
  <conditionalFormatting sqref="C521">
    <cfRule type="cellIs" dxfId="3986" priority="411" operator="lessThan">
      <formula>0</formula>
    </cfRule>
  </conditionalFormatting>
  <conditionalFormatting sqref="C521 B636:O637">
    <cfRule type="expression" dxfId="3985" priority="409">
      <formula>B521/A521&gt;1</formula>
    </cfRule>
    <cfRule type="expression" dxfId="3984" priority="410">
      <formula>B521/A521&lt;1</formula>
    </cfRule>
  </conditionalFormatting>
  <conditionalFormatting sqref="C603:N603">
    <cfRule type="expression" dxfId="3983" priority="370">
      <formula>C603/B603&gt;1</formula>
    </cfRule>
    <cfRule type="expression" dxfId="3982" priority="371">
      <formula>C603/B603&lt;1</formula>
    </cfRule>
  </conditionalFormatting>
  <conditionalFormatting sqref="I552:N552">
    <cfRule type="expression" dxfId="3981" priority="394">
      <formula>I552/H552&gt;1</formula>
    </cfRule>
    <cfRule type="expression" dxfId="3980" priority="395">
      <formula>I552/H552&lt;1</formula>
    </cfRule>
  </conditionalFormatting>
  <conditionalFormatting sqref="I560:N560">
    <cfRule type="expression" dxfId="3979" priority="391">
      <formula>I560/H560&gt;1</formula>
    </cfRule>
    <cfRule type="expression" dxfId="3978" priority="392">
      <formula>I560/H560&lt;1</formula>
    </cfRule>
  </conditionalFormatting>
  <conditionalFormatting sqref="B575:N575">
    <cfRule type="cellIs" dxfId="3977" priority="390" operator="lessThan">
      <formula>0</formula>
    </cfRule>
  </conditionalFormatting>
  <conditionalFormatting sqref="B575:N575">
    <cfRule type="expression" dxfId="3976" priority="388">
      <formula>B575/A575&gt;1</formula>
    </cfRule>
    <cfRule type="expression" dxfId="3975" priority="389">
      <formula>B575/A575&lt;1</formula>
    </cfRule>
  </conditionalFormatting>
  <conditionalFormatting sqref="B589:N589">
    <cfRule type="cellIs" dxfId="3974" priority="387" operator="lessThan">
      <formula>0</formula>
    </cfRule>
  </conditionalFormatting>
  <conditionalFormatting sqref="B589:N589">
    <cfRule type="expression" dxfId="3973" priority="385">
      <formula>B589/A589&gt;1</formula>
    </cfRule>
    <cfRule type="expression" dxfId="3972" priority="386">
      <formula>B589/A589&lt;1</formula>
    </cfRule>
  </conditionalFormatting>
  <conditionalFormatting sqref="N608">
    <cfRule type="cellIs" dxfId="3971" priority="363" operator="lessThan">
      <formula>0</formula>
    </cfRule>
  </conditionalFormatting>
  <conditionalFormatting sqref="D521:N521">
    <cfRule type="cellIs" dxfId="3970" priority="408" operator="lessThan">
      <formula>0</formula>
    </cfRule>
  </conditionalFormatting>
  <conditionalFormatting sqref="D521:N521">
    <cfRule type="expression" dxfId="3969" priority="406">
      <formula>D521/C521&gt;1</formula>
    </cfRule>
    <cfRule type="expression" dxfId="3968" priority="407">
      <formula>D521/C521&lt;1</formula>
    </cfRule>
  </conditionalFormatting>
  <conditionalFormatting sqref="C529:N529">
    <cfRule type="cellIs" dxfId="3967" priority="405" operator="lessThan">
      <formula>0</formula>
    </cfRule>
  </conditionalFormatting>
  <conditionalFormatting sqref="C529:N529">
    <cfRule type="expression" dxfId="3966" priority="403">
      <formula>C529/B529&gt;1</formula>
    </cfRule>
    <cfRule type="expression" dxfId="3965" priority="404">
      <formula>C529/B529&lt;1</formula>
    </cfRule>
  </conditionalFormatting>
  <conditionalFormatting sqref="C582:N582">
    <cfRule type="expression" dxfId="3964" priority="379">
      <formula>C582/B582&gt;1</formula>
    </cfRule>
    <cfRule type="expression" dxfId="3963" priority="380">
      <formula>C582/B582&lt;1</formula>
    </cfRule>
  </conditionalFormatting>
  <conditionalFormatting sqref="C537:N537">
    <cfRule type="expression" dxfId="3962" priority="400">
      <formula>C537/B537&gt;1</formula>
    </cfRule>
    <cfRule type="expression" dxfId="3961" priority="401">
      <formula>C537/B537&lt;1</formula>
    </cfRule>
  </conditionalFormatting>
  <conditionalFormatting sqref="C568:N568">
    <cfRule type="expression" dxfId="3960" priority="397">
      <formula>C568/B568&gt;1</formula>
    </cfRule>
    <cfRule type="expression" dxfId="3959" priority="398">
      <formula>C568/B568&lt;1</formula>
    </cfRule>
  </conditionalFormatting>
  <conditionalFormatting sqref="C608:M608">
    <cfRule type="expression" dxfId="3958" priority="365">
      <formula>C608/B608&gt;1</formula>
    </cfRule>
    <cfRule type="expression" dxfId="3957" priority="366">
      <formula>C608/B608&lt;1</formula>
    </cfRule>
  </conditionalFormatting>
  <conditionalFormatting sqref="N608">
    <cfRule type="expression" dxfId="3956" priority="360">
      <formula>N608/M608&gt;1</formula>
    </cfRule>
    <cfRule type="expression" dxfId="3955" priority="361">
      <formula>N608/M608&lt;1</formula>
    </cfRule>
  </conditionalFormatting>
  <conditionalFormatting sqref="C608:M608">
    <cfRule type="cellIs" dxfId="3954" priority="369" operator="lessThan">
      <formula>0</formula>
    </cfRule>
  </conditionalFormatting>
  <conditionalFormatting sqref="C608:M608">
    <cfRule type="cellIs" dxfId="3953" priority="368" operator="lessThan">
      <formula>0</formula>
    </cfRule>
  </conditionalFormatting>
  <conditionalFormatting sqref="B582">
    <cfRule type="cellIs" dxfId="3952" priority="382" operator="lessThan">
      <formula>0</formula>
    </cfRule>
  </conditionalFormatting>
  <conditionalFormatting sqref="B582">
    <cfRule type="expression" dxfId="3951" priority="383">
      <formula>B582/#REF!&gt;1</formula>
    </cfRule>
    <cfRule type="expression" dxfId="3950" priority="384">
      <formula>B582/#REF!&lt;1</formula>
    </cfRule>
  </conditionalFormatting>
  <conditionalFormatting sqref="C582:N582">
    <cfRule type="cellIs" dxfId="3949" priority="381" operator="lessThan">
      <formula>0</formula>
    </cfRule>
  </conditionalFormatting>
  <conditionalFormatting sqref="C597:N597">
    <cfRule type="expression" dxfId="3948" priority="375">
      <formula>C597/B597&gt;1</formula>
    </cfRule>
    <cfRule type="expression" dxfId="3947" priority="376">
      <formula>C597/B597&lt;1</formula>
    </cfRule>
  </conditionalFormatting>
  <conditionalFormatting sqref="N608">
    <cfRule type="cellIs" dxfId="3946" priority="364" operator="lessThan">
      <formula>0</formula>
    </cfRule>
  </conditionalFormatting>
  <conditionalFormatting sqref="C608:M608">
    <cfRule type="cellIs" dxfId="3945" priority="367" operator="lessThan">
      <formula>0</formula>
    </cfRule>
  </conditionalFormatting>
  <conditionalFormatting sqref="N608">
    <cfRule type="cellIs" dxfId="3944" priority="362" operator="lessThan">
      <formula>0</formula>
    </cfRule>
  </conditionalFormatting>
  <conditionalFormatting sqref="B676:N679">
    <cfRule type="cellIs" dxfId="3943" priority="359" operator="lessThan">
      <formula>0</formula>
    </cfRule>
  </conditionalFormatting>
  <conditionalFormatting sqref="I678:N678 P676:Q679">
    <cfRule type="cellIs" dxfId="3942" priority="358" operator="lessThan">
      <formula>0</formula>
    </cfRule>
  </conditionalFormatting>
  <conditionalFormatting sqref="B680:N683">
    <cfRule type="cellIs" dxfId="3941" priority="357" operator="lessThan">
      <formula>0</formula>
    </cfRule>
  </conditionalFormatting>
  <conditionalFormatting sqref="I682:N682 P680:Q683">
    <cfRule type="cellIs" dxfId="3940" priority="356" operator="lessThan">
      <formula>0</formula>
    </cfRule>
  </conditionalFormatting>
  <conditionalFormatting sqref="B684:N687">
    <cfRule type="cellIs" dxfId="3939" priority="355" operator="lessThan">
      <formula>0</formula>
    </cfRule>
  </conditionalFormatting>
  <conditionalFormatting sqref="I686:N686 P684:Q687">
    <cfRule type="cellIs" dxfId="3938" priority="354" operator="lessThan">
      <formula>0</formula>
    </cfRule>
  </conditionalFormatting>
  <conditionalFormatting sqref="B688:N691">
    <cfRule type="cellIs" dxfId="3937" priority="353" operator="lessThan">
      <formula>0</formula>
    </cfRule>
  </conditionalFormatting>
  <conditionalFormatting sqref="I690:N690 P688:Q691">
    <cfRule type="cellIs" dxfId="3936" priority="352" operator="lessThan">
      <formula>0</formula>
    </cfRule>
  </conditionalFormatting>
  <conditionalFormatting sqref="B692:N695 O694">
    <cfRule type="cellIs" dxfId="3935" priority="351" operator="lessThan">
      <formula>0</formula>
    </cfRule>
  </conditionalFormatting>
  <conditionalFormatting sqref="P692:Q695 I694:O694">
    <cfRule type="cellIs" dxfId="3934" priority="350" operator="lessThan">
      <formula>0</formula>
    </cfRule>
  </conditionalFormatting>
  <conditionalFormatting sqref="B696:N699">
    <cfRule type="cellIs" dxfId="3933" priority="349" operator="lessThan">
      <formula>0</formula>
    </cfRule>
  </conditionalFormatting>
  <conditionalFormatting sqref="I698:N698 P696:Q699">
    <cfRule type="cellIs" dxfId="3932" priority="348" operator="lessThan">
      <formula>0</formula>
    </cfRule>
  </conditionalFormatting>
  <conditionalFormatting sqref="B700:N703">
    <cfRule type="cellIs" dxfId="3931" priority="347" operator="lessThan">
      <formula>0</formula>
    </cfRule>
  </conditionalFormatting>
  <conditionalFormatting sqref="I702:N702 P700:Q703">
    <cfRule type="cellIs" dxfId="3930" priority="346" operator="lessThan">
      <formula>0</formula>
    </cfRule>
  </conditionalFormatting>
  <conditionalFormatting sqref="B704:N707">
    <cfRule type="cellIs" dxfId="3929" priority="345" operator="lessThan">
      <formula>0</formula>
    </cfRule>
  </conditionalFormatting>
  <conditionalFormatting sqref="I706:N706 P704:Q707">
    <cfRule type="cellIs" dxfId="3928" priority="344" operator="lessThan">
      <formula>0</formula>
    </cfRule>
  </conditionalFormatting>
  <conditionalFormatting sqref="B712:N715">
    <cfRule type="cellIs" dxfId="3927" priority="343" operator="lessThan">
      <formula>0</formula>
    </cfRule>
  </conditionalFormatting>
  <conditionalFormatting sqref="I714:N714 P712:Q715">
    <cfRule type="cellIs" dxfId="3926" priority="342" operator="lessThan">
      <formula>0</formula>
    </cfRule>
  </conditionalFormatting>
  <conditionalFormatting sqref="B716:N719">
    <cfRule type="cellIs" dxfId="3925" priority="341" operator="lessThan">
      <formula>0</formula>
    </cfRule>
  </conditionalFormatting>
  <conditionalFormatting sqref="I718:N718 P716:Q719">
    <cfRule type="cellIs" dxfId="3924" priority="340" operator="lessThan">
      <formula>0</formula>
    </cfRule>
  </conditionalFormatting>
  <conditionalFormatting sqref="P654">
    <cfRule type="cellIs" dxfId="3923" priority="339" operator="lessThan">
      <formula>0</formula>
    </cfRule>
  </conditionalFormatting>
  <conditionalFormatting sqref="Q466">
    <cfRule type="cellIs" dxfId="3922" priority="338" operator="lessThan">
      <formula>0</formula>
    </cfRule>
  </conditionalFormatting>
  <conditionalFormatting sqref="P466">
    <cfRule type="cellIs" dxfId="3921" priority="337" operator="lessThan">
      <formula>0</formula>
    </cfRule>
  </conditionalFormatting>
  <conditionalFormatting sqref="B466:N466">
    <cfRule type="cellIs" dxfId="3920" priority="336" operator="lessThan">
      <formula>0</formula>
    </cfRule>
  </conditionalFormatting>
  <conditionalFormatting sqref="B505:N505">
    <cfRule type="cellIs" dxfId="3919" priority="333" operator="lessThan">
      <formula>0</formula>
    </cfRule>
  </conditionalFormatting>
  <conditionalFormatting sqref="B513:N513">
    <cfRule type="cellIs" dxfId="3918" priority="330" operator="lessThan">
      <formula>0</formula>
    </cfRule>
  </conditionalFormatting>
  <conditionalFormatting sqref="B522:N522">
    <cfRule type="cellIs" dxfId="3917" priority="327" operator="lessThan">
      <formula>0</formula>
    </cfRule>
  </conditionalFormatting>
  <conditionalFormatting sqref="B530:N530">
    <cfRule type="cellIs" dxfId="3916" priority="324" operator="lessThan">
      <formula>0</formula>
    </cfRule>
  </conditionalFormatting>
  <conditionalFormatting sqref="B538:N538">
    <cfRule type="cellIs" dxfId="3915" priority="321" operator="lessThan">
      <formula>0</formula>
    </cfRule>
  </conditionalFormatting>
  <conditionalFormatting sqref="B553:N553">
    <cfRule type="cellIs" dxfId="3914" priority="318" operator="lessThan">
      <formula>0</formula>
    </cfRule>
  </conditionalFormatting>
  <conditionalFormatting sqref="B561:N561">
    <cfRule type="cellIs" dxfId="3913" priority="315" operator="lessThan">
      <formula>0</formula>
    </cfRule>
  </conditionalFormatting>
  <conditionalFormatting sqref="B590:N590">
    <cfRule type="cellIs" dxfId="3912" priority="312" operator="lessThan">
      <formula>0</formula>
    </cfRule>
  </conditionalFormatting>
  <conditionalFormatting sqref="O608">
    <cfRule type="cellIs" dxfId="3911" priority="50" operator="lessThan">
      <formula>0</formula>
    </cfRule>
  </conditionalFormatting>
  <conditionalFormatting sqref="O608">
    <cfRule type="cellIs" dxfId="3910" priority="51" operator="lessThan">
      <formula>0</formula>
    </cfRule>
  </conditionalFormatting>
  <conditionalFormatting sqref="O603">
    <cfRule type="cellIs" dxfId="3909" priority="54" operator="lessThan">
      <formula>0</formula>
    </cfRule>
  </conditionalFormatting>
  <conditionalFormatting sqref="O603">
    <cfRule type="cellIs" dxfId="3908" priority="55" operator="lessThan">
      <formula>0</formula>
    </cfRule>
  </conditionalFormatting>
  <conditionalFormatting sqref="O603">
    <cfRule type="cellIs" dxfId="3907" priority="56" operator="lessThan">
      <formula>0</formula>
    </cfRule>
  </conditionalFormatting>
  <conditionalFormatting sqref="O608">
    <cfRule type="cellIs" dxfId="3906" priority="49" operator="lessThan">
      <formula>0</formula>
    </cfRule>
  </conditionalFormatting>
  <conditionalFormatting sqref="P491:Q491">
    <cfRule type="cellIs" dxfId="3905" priority="311" operator="lessThan">
      <formula>0</formula>
    </cfRule>
  </conditionalFormatting>
  <conditionalFormatting sqref="Q492:Q496">
    <cfRule type="cellIs" dxfId="3904" priority="310" operator="lessThan">
      <formula>0</formula>
    </cfRule>
  </conditionalFormatting>
  <conditionalFormatting sqref="P492:P495">
    <cfRule type="cellIs" dxfId="3903" priority="309" operator="lessThan">
      <formula>0</formula>
    </cfRule>
  </conditionalFormatting>
  <conditionalFormatting sqref="P496">
    <cfRule type="cellIs" dxfId="3902" priority="308" operator="lessThan">
      <formula>0</formula>
    </cfRule>
  </conditionalFormatting>
  <conditionalFormatting sqref="P473:Q473 B473">
    <cfRule type="cellIs" dxfId="3901" priority="307" operator="lessThan">
      <formula>0</formula>
    </cfRule>
  </conditionalFormatting>
  <conditionalFormatting sqref="Q474:Q478">
    <cfRule type="cellIs" dxfId="3900" priority="306" operator="lessThan">
      <formula>0</formula>
    </cfRule>
  </conditionalFormatting>
  <conditionalFormatting sqref="P474:P477">
    <cfRule type="cellIs" dxfId="3899" priority="305" operator="lessThan">
      <formula>0</formula>
    </cfRule>
  </conditionalFormatting>
  <conditionalFormatting sqref="P478">
    <cfRule type="cellIs" dxfId="3898" priority="304" operator="lessThan">
      <formula>0</formula>
    </cfRule>
  </conditionalFormatting>
  <conditionalFormatting sqref="P479:Q479 B479">
    <cfRule type="cellIs" dxfId="3897" priority="303" operator="lessThan">
      <formula>0</formula>
    </cfRule>
  </conditionalFormatting>
  <conditionalFormatting sqref="Q480:Q484">
    <cfRule type="cellIs" dxfId="3896" priority="302" operator="lessThan">
      <formula>0</formula>
    </cfRule>
  </conditionalFormatting>
  <conditionalFormatting sqref="P480:P483">
    <cfRule type="cellIs" dxfId="3895" priority="301" operator="lessThan">
      <formula>0</formula>
    </cfRule>
  </conditionalFormatting>
  <conditionalFormatting sqref="P484">
    <cfRule type="cellIs" dxfId="3894" priority="300" operator="lessThan">
      <formula>0</formula>
    </cfRule>
  </conditionalFormatting>
  <conditionalFormatting sqref="P485:Q485 B485">
    <cfRule type="cellIs" dxfId="3893" priority="299" operator="lessThan">
      <formula>0</formula>
    </cfRule>
  </conditionalFormatting>
  <conditionalFormatting sqref="Q486:Q490">
    <cfRule type="cellIs" dxfId="3892" priority="298" operator="lessThan">
      <formula>0</formula>
    </cfRule>
  </conditionalFormatting>
  <conditionalFormatting sqref="P486:P489">
    <cfRule type="cellIs" dxfId="3891" priority="297" operator="lessThan">
      <formula>0</formula>
    </cfRule>
  </conditionalFormatting>
  <conditionalFormatting sqref="P490">
    <cfRule type="cellIs" dxfId="3890"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3889" priority="293" operator="lessThan">
      <formula>0</formula>
    </cfRule>
  </conditionalFormatting>
  <conditionalFormatting sqref="O348">
    <cfRule type="cellIs" dxfId="3888" priority="292" operator="lessThan">
      <formula>0</formula>
    </cfRule>
  </conditionalFormatting>
  <conditionalFormatting sqref="O348">
    <cfRule type="cellIs" dxfId="3887" priority="291" operator="lessThan">
      <formula>0</formula>
    </cfRule>
  </conditionalFormatting>
  <conditionalFormatting sqref="O351:O354">
    <cfRule type="cellIs" dxfId="3886" priority="290" operator="lessThan">
      <formula>0</formula>
    </cfRule>
  </conditionalFormatting>
  <conditionalFormatting sqref="O358">
    <cfRule type="cellIs" dxfId="3885" priority="289" operator="lessThan">
      <formula>0</formula>
    </cfRule>
  </conditionalFormatting>
  <conditionalFormatting sqref="O363:O364">
    <cfRule type="cellIs" dxfId="3884" priority="288" operator="lessThan">
      <formula>0</formula>
    </cfRule>
  </conditionalFormatting>
  <conditionalFormatting sqref="O369:O370">
    <cfRule type="cellIs" dxfId="3883" priority="287" operator="lessThan">
      <formula>0</formula>
    </cfRule>
  </conditionalFormatting>
  <conditionalFormatting sqref="O375:O376">
    <cfRule type="cellIs" dxfId="3882" priority="286" operator="lessThan">
      <formula>0</formula>
    </cfRule>
  </conditionalFormatting>
  <conditionalFormatting sqref="O381:O383">
    <cfRule type="cellIs" dxfId="3881" priority="285" operator="lessThan">
      <formula>0</formula>
    </cfRule>
  </conditionalFormatting>
  <conditionalFormatting sqref="O355">
    <cfRule type="cellIs" dxfId="3880" priority="284" operator="lessThan">
      <formula>0</formula>
    </cfRule>
  </conditionalFormatting>
  <conditionalFormatting sqref="O593:O595">
    <cfRule type="cellIs" dxfId="3879" priority="282" operator="lessThan">
      <formula>0</formula>
    </cfRule>
  </conditionalFormatting>
  <conditionalFormatting sqref="O593:O595">
    <cfRule type="cellIs" dxfId="3878" priority="283" operator="lessThan">
      <formula>0</formula>
    </cfRule>
  </conditionalFormatting>
  <conditionalFormatting sqref="O601:O602 O599">
    <cfRule type="cellIs" dxfId="3877" priority="281" operator="lessThan">
      <formula>0</formula>
    </cfRule>
  </conditionalFormatting>
  <conditionalFormatting sqref="O621:O624">
    <cfRule type="cellIs" dxfId="3876" priority="276" operator="lessThan">
      <formula>0</formula>
    </cfRule>
  </conditionalFormatting>
  <conditionalFormatting sqref="O621:O624">
    <cfRule type="cellIs" dxfId="3875" priority="277" operator="lessThan">
      <formula>0</formula>
    </cfRule>
  </conditionalFormatting>
  <conditionalFormatting sqref="O626:O629">
    <cfRule type="cellIs" dxfId="3874" priority="275" operator="lessThan">
      <formula>0</formula>
    </cfRule>
  </conditionalFormatting>
  <conditionalFormatting sqref="O611:O614">
    <cfRule type="cellIs" dxfId="3873" priority="270" operator="lessThan">
      <formula>0</formula>
    </cfRule>
  </conditionalFormatting>
  <conditionalFormatting sqref="O611:O614">
    <cfRule type="cellIs" dxfId="3872" priority="271" operator="lessThan">
      <formula>0</formula>
    </cfRule>
  </conditionalFormatting>
  <conditionalFormatting sqref="O650 O663 O655:O661 O642:O645 O652:O653 O672:O675 O708:O711 O665:O670">
    <cfRule type="cellIs" dxfId="3871" priority="269" operator="lessThan">
      <formula>0</formula>
    </cfRule>
  </conditionalFormatting>
  <conditionalFormatting sqref="O674">
    <cfRule type="cellIs" dxfId="3870" priority="268" operator="lessThan">
      <formula>0</formula>
    </cfRule>
  </conditionalFormatting>
  <conditionalFormatting sqref="O647">
    <cfRule type="cellIs" dxfId="3869" priority="267" operator="lessThan">
      <formula>0</formula>
    </cfRule>
  </conditionalFormatting>
  <conditionalFormatting sqref="O393">
    <cfRule type="cellIs" dxfId="3868" priority="244" operator="lessThan">
      <formula>0</formula>
    </cfRule>
  </conditionalFormatting>
  <conditionalFormatting sqref="O390">
    <cfRule type="cellIs" dxfId="3867" priority="249" operator="lessThan">
      <formula>0</formula>
    </cfRule>
  </conditionalFormatting>
  <conditionalFormatting sqref="O393">
    <cfRule type="cellIs" dxfId="3866" priority="247" operator="lessThan">
      <formula>0</formula>
    </cfRule>
  </conditionalFormatting>
  <conditionalFormatting sqref="O378">
    <cfRule type="cellIs" dxfId="3865" priority="259" operator="lessThan">
      <formula>0</formula>
    </cfRule>
  </conditionalFormatting>
  <conditionalFormatting sqref="O372">
    <cfRule type="cellIs" dxfId="3864" priority="260" operator="lessThan">
      <formula>0</formula>
    </cfRule>
  </conditionalFormatting>
  <conditionalFormatting sqref="O384">
    <cfRule type="cellIs" dxfId="3863" priority="258" operator="lessThan">
      <formula>0</formula>
    </cfRule>
  </conditionalFormatting>
  <conditionalFormatting sqref="O387">
    <cfRule type="cellIs" dxfId="3862" priority="253" operator="lessThan">
      <formula>0</formula>
    </cfRule>
  </conditionalFormatting>
  <conditionalFormatting sqref="O387">
    <cfRule type="cellIs" dxfId="3861" priority="252" operator="lessThan">
      <formula>0</formula>
    </cfRule>
  </conditionalFormatting>
  <conditionalFormatting sqref="O387">
    <cfRule type="cellIs" dxfId="3860" priority="251" operator="lessThan">
      <formula>0</formula>
    </cfRule>
  </conditionalFormatting>
  <conditionalFormatting sqref="O387">
    <cfRule type="cellIs" dxfId="3859" priority="250" operator="lessThan">
      <formula>0</formula>
    </cfRule>
  </conditionalFormatting>
  <conditionalFormatting sqref="O393">
    <cfRule type="cellIs" dxfId="3858" priority="245" operator="lessThan">
      <formula>0</formula>
    </cfRule>
  </conditionalFormatting>
  <conditionalFormatting sqref="O393">
    <cfRule type="cellIs" dxfId="3857" priority="248" operator="lessThan">
      <formula>0</formula>
    </cfRule>
  </conditionalFormatting>
  <conditionalFormatting sqref="O393">
    <cfRule type="cellIs" dxfId="3856" priority="243" operator="lessThan">
      <formula>0</formula>
    </cfRule>
  </conditionalFormatting>
  <conditionalFormatting sqref="O393">
    <cfRule type="cellIs" dxfId="3855" priority="246" operator="lessThan">
      <formula>0</formula>
    </cfRule>
  </conditionalFormatting>
  <conditionalFormatting sqref="O393">
    <cfRule type="cellIs" dxfId="3854" priority="241" operator="lessThan">
      <formula>0</formula>
    </cfRule>
  </conditionalFormatting>
  <conditionalFormatting sqref="O393">
    <cfRule type="cellIs" dxfId="3853" priority="242" operator="lessThan">
      <formula>0</formula>
    </cfRule>
  </conditionalFormatting>
  <conditionalFormatting sqref="O399">
    <cfRule type="cellIs" dxfId="3852" priority="239" operator="lessThan">
      <formula>0</formula>
    </cfRule>
  </conditionalFormatting>
  <conditionalFormatting sqref="O396">
    <cfRule type="cellIs" dxfId="3851" priority="240" operator="lessThan">
      <formula>0</formula>
    </cfRule>
  </conditionalFormatting>
  <conditionalFormatting sqref="O399">
    <cfRule type="cellIs" dxfId="3850" priority="238" operator="lessThan">
      <formula>0</formula>
    </cfRule>
  </conditionalFormatting>
  <conditionalFormatting sqref="O399">
    <cfRule type="cellIs" dxfId="3849" priority="237" operator="lessThan">
      <formula>0</formula>
    </cfRule>
  </conditionalFormatting>
  <conditionalFormatting sqref="O399">
    <cfRule type="cellIs" dxfId="3848" priority="236" operator="lessThan">
      <formula>0</formula>
    </cfRule>
  </conditionalFormatting>
  <conditionalFormatting sqref="O399">
    <cfRule type="cellIs" dxfId="3847" priority="235" operator="lessThan">
      <formula>0</formula>
    </cfRule>
  </conditionalFormatting>
  <conditionalFormatting sqref="O399">
    <cfRule type="cellIs" dxfId="3846" priority="234" operator="lessThan">
      <formula>0</formula>
    </cfRule>
  </conditionalFormatting>
  <conditionalFormatting sqref="O399">
    <cfRule type="cellIs" dxfId="3845" priority="233" operator="lessThan">
      <formula>0</formula>
    </cfRule>
  </conditionalFormatting>
  <conditionalFormatting sqref="O399">
    <cfRule type="cellIs" dxfId="3844" priority="232" operator="lessThan">
      <formula>0</formula>
    </cfRule>
  </conditionalFormatting>
  <conditionalFormatting sqref="O402">
    <cfRule type="cellIs" dxfId="3843" priority="231" operator="lessThan">
      <formula>0</formula>
    </cfRule>
  </conditionalFormatting>
  <conditionalFormatting sqref="O355">
    <cfRule type="cellIs" dxfId="3842" priority="230" operator="lessThan">
      <formula>0</formula>
    </cfRule>
  </conditionalFormatting>
  <conditionalFormatting sqref="O361">
    <cfRule type="cellIs" dxfId="3841" priority="229" operator="lessThan">
      <formula>0</formula>
    </cfRule>
  </conditionalFormatting>
  <conditionalFormatting sqref="O361">
    <cfRule type="cellIs" dxfId="3840" priority="228" operator="lessThan">
      <formula>0</formula>
    </cfRule>
  </conditionalFormatting>
  <conditionalFormatting sqref="O367">
    <cfRule type="cellIs" dxfId="3839" priority="227" operator="lessThan">
      <formula>0</formula>
    </cfRule>
  </conditionalFormatting>
  <conditionalFormatting sqref="O367">
    <cfRule type="cellIs" dxfId="3838" priority="226" operator="lessThan">
      <formula>0</formula>
    </cfRule>
  </conditionalFormatting>
  <conditionalFormatting sqref="O373">
    <cfRule type="cellIs" dxfId="3837" priority="225" operator="lessThan">
      <formula>0</formula>
    </cfRule>
  </conditionalFormatting>
  <conditionalFormatting sqref="O373">
    <cfRule type="cellIs" dxfId="3836" priority="224" operator="lessThan">
      <formula>0</formula>
    </cfRule>
  </conditionalFormatting>
  <conditionalFormatting sqref="O379">
    <cfRule type="cellIs" dxfId="3835" priority="223" operator="lessThan">
      <formula>0</formula>
    </cfRule>
  </conditionalFormatting>
  <conditionalFormatting sqref="O379">
    <cfRule type="cellIs" dxfId="3834" priority="222" operator="lessThan">
      <formula>0</formula>
    </cfRule>
  </conditionalFormatting>
  <conditionalFormatting sqref="O385">
    <cfRule type="cellIs" dxfId="3833" priority="221" operator="lessThan">
      <formula>0</formula>
    </cfRule>
  </conditionalFormatting>
  <conditionalFormatting sqref="O385">
    <cfRule type="cellIs" dxfId="3832" priority="220" operator="lessThan">
      <formula>0</formula>
    </cfRule>
  </conditionalFormatting>
  <conditionalFormatting sqref="O391">
    <cfRule type="cellIs" dxfId="3831" priority="219" operator="lessThan">
      <formula>0</formula>
    </cfRule>
  </conditionalFormatting>
  <conditionalFormatting sqref="O391">
    <cfRule type="cellIs" dxfId="3830" priority="218" operator="lessThan">
      <formula>0</formula>
    </cfRule>
  </conditionalFormatting>
  <conditionalFormatting sqref="O397">
    <cfRule type="cellIs" dxfId="3829" priority="217" operator="lessThan">
      <formula>0</formula>
    </cfRule>
  </conditionalFormatting>
  <conditionalFormatting sqref="O397">
    <cfRule type="cellIs" dxfId="3828" priority="216" operator="lessThan">
      <formula>0</formula>
    </cfRule>
  </conditionalFormatting>
  <conditionalFormatting sqref="O405">
    <cfRule type="cellIs" dxfId="3827" priority="215" operator="lessThan">
      <formula>0</formula>
    </cfRule>
  </conditionalFormatting>
  <conditionalFormatting sqref="O405">
    <cfRule type="cellIs" dxfId="3826" priority="213" operator="lessThan">
      <formula>0</formula>
    </cfRule>
  </conditionalFormatting>
  <conditionalFormatting sqref="O405">
    <cfRule type="cellIs" dxfId="3825" priority="212" operator="lessThan">
      <formula>0</formula>
    </cfRule>
  </conditionalFormatting>
  <conditionalFormatting sqref="O405">
    <cfRule type="cellIs" dxfId="3824" priority="211" operator="lessThan">
      <formula>0</formula>
    </cfRule>
  </conditionalFormatting>
  <conditionalFormatting sqref="O405">
    <cfRule type="cellIs" dxfId="3823" priority="210" operator="lessThan">
      <formula>0</formula>
    </cfRule>
  </conditionalFormatting>
  <conditionalFormatting sqref="O405">
    <cfRule type="cellIs" dxfId="3822" priority="209" operator="lessThan">
      <formula>0</formula>
    </cfRule>
  </conditionalFormatting>
  <conditionalFormatting sqref="O405">
    <cfRule type="cellIs" dxfId="3821" priority="208" operator="lessThan">
      <formula>0</formula>
    </cfRule>
  </conditionalFormatting>
  <conditionalFormatting sqref="O408">
    <cfRule type="cellIs" dxfId="3820" priority="207" operator="lessThan">
      <formula>0</formula>
    </cfRule>
  </conditionalFormatting>
  <conditionalFormatting sqref="O409">
    <cfRule type="cellIs" dxfId="3819" priority="206" operator="lessThan">
      <formula>0</formula>
    </cfRule>
  </conditionalFormatting>
  <conditionalFormatting sqref="O409">
    <cfRule type="cellIs" dxfId="3818" priority="205" operator="lessThan">
      <formula>0</formula>
    </cfRule>
  </conditionalFormatting>
  <conditionalFormatting sqref="O411">
    <cfRule type="cellIs" dxfId="3817" priority="204" operator="lessThan">
      <formula>0</formula>
    </cfRule>
  </conditionalFormatting>
  <conditionalFormatting sqref="O411">
    <cfRule type="cellIs" dxfId="3816" priority="203" operator="lessThan">
      <formula>0</formula>
    </cfRule>
  </conditionalFormatting>
  <conditionalFormatting sqref="O411">
    <cfRule type="cellIs" dxfId="3815" priority="202" operator="lessThan">
      <formula>0</formula>
    </cfRule>
  </conditionalFormatting>
  <conditionalFormatting sqref="O411">
    <cfRule type="cellIs" dxfId="3814" priority="201" operator="lessThan">
      <formula>0</formula>
    </cfRule>
  </conditionalFormatting>
  <conditionalFormatting sqref="O411">
    <cfRule type="cellIs" dxfId="3813" priority="200" operator="lessThan">
      <formula>0</formula>
    </cfRule>
  </conditionalFormatting>
  <conditionalFormatting sqref="O411">
    <cfRule type="cellIs" dxfId="3812" priority="199" operator="lessThan">
      <formula>0</formula>
    </cfRule>
  </conditionalFormatting>
  <conditionalFormatting sqref="O411">
    <cfRule type="cellIs" dxfId="3811" priority="198" operator="lessThan">
      <formula>0</formula>
    </cfRule>
  </conditionalFormatting>
  <conditionalFormatting sqref="O411">
    <cfRule type="cellIs" dxfId="3810" priority="197" operator="lessThan">
      <formula>0</formula>
    </cfRule>
  </conditionalFormatting>
  <conditionalFormatting sqref="O414">
    <cfRule type="cellIs" dxfId="3809" priority="196" operator="lessThan">
      <formula>0</formula>
    </cfRule>
  </conditionalFormatting>
  <conditionalFormatting sqref="O415">
    <cfRule type="cellIs" dxfId="3808" priority="195" operator="lessThan">
      <formula>0</formula>
    </cfRule>
  </conditionalFormatting>
  <conditionalFormatting sqref="O415">
    <cfRule type="cellIs" dxfId="3807" priority="194" operator="lessThan">
      <formula>0</formula>
    </cfRule>
  </conditionalFormatting>
  <conditionalFormatting sqref="O417">
    <cfRule type="cellIs" dxfId="3806" priority="193" operator="lessThan">
      <formula>0</formula>
    </cfRule>
  </conditionalFormatting>
  <conditionalFormatting sqref="O417">
    <cfRule type="cellIs" dxfId="3805" priority="192" operator="lessThan">
      <formula>0</formula>
    </cfRule>
  </conditionalFormatting>
  <conditionalFormatting sqref="O417">
    <cfRule type="cellIs" dxfId="3804" priority="191" operator="lessThan">
      <formula>0</formula>
    </cfRule>
  </conditionalFormatting>
  <conditionalFormatting sqref="O417">
    <cfRule type="cellIs" dxfId="3803" priority="190" operator="lessThan">
      <formula>0</formula>
    </cfRule>
  </conditionalFormatting>
  <conditionalFormatting sqref="O417">
    <cfRule type="cellIs" dxfId="3802" priority="189" operator="lessThan">
      <formula>0</formula>
    </cfRule>
  </conditionalFormatting>
  <conditionalFormatting sqref="O417">
    <cfRule type="cellIs" dxfId="3801" priority="188" operator="lessThan">
      <formula>0</formula>
    </cfRule>
  </conditionalFormatting>
  <conditionalFormatting sqref="O417">
    <cfRule type="cellIs" dxfId="3800" priority="187" operator="lessThan">
      <formula>0</formula>
    </cfRule>
  </conditionalFormatting>
  <conditionalFormatting sqref="O417">
    <cfRule type="cellIs" dxfId="3799" priority="186" operator="lessThan">
      <formula>0</formula>
    </cfRule>
  </conditionalFormatting>
  <conditionalFormatting sqref="O420">
    <cfRule type="cellIs" dxfId="3798" priority="185" operator="lessThan">
      <formula>0</formula>
    </cfRule>
  </conditionalFormatting>
  <conditionalFormatting sqref="O421">
    <cfRule type="cellIs" dxfId="3797" priority="184" operator="lessThan">
      <formula>0</formula>
    </cfRule>
  </conditionalFormatting>
  <conditionalFormatting sqref="O421">
    <cfRule type="cellIs" dxfId="3796" priority="183" operator="lessThan">
      <formula>0</formula>
    </cfRule>
  </conditionalFormatting>
  <conditionalFormatting sqref="O423">
    <cfRule type="cellIs" dxfId="3795" priority="182" operator="lessThan">
      <formula>0</formula>
    </cfRule>
  </conditionalFormatting>
  <conditionalFormatting sqref="O423">
    <cfRule type="cellIs" dxfId="3794" priority="181" operator="lessThan">
      <formula>0</formula>
    </cfRule>
  </conditionalFormatting>
  <conditionalFormatting sqref="O423">
    <cfRule type="cellIs" dxfId="3793" priority="180" operator="lessThan">
      <formula>0</formula>
    </cfRule>
  </conditionalFormatting>
  <conditionalFormatting sqref="O423">
    <cfRule type="cellIs" dxfId="3792" priority="179" operator="lessThan">
      <formula>0</formula>
    </cfRule>
  </conditionalFormatting>
  <conditionalFormatting sqref="O423">
    <cfRule type="cellIs" dxfId="3791" priority="178" operator="lessThan">
      <formula>0</formula>
    </cfRule>
  </conditionalFormatting>
  <conditionalFormatting sqref="O423">
    <cfRule type="cellIs" dxfId="3790" priority="177" operator="lessThan">
      <formula>0</formula>
    </cfRule>
  </conditionalFormatting>
  <conditionalFormatting sqref="O423">
    <cfRule type="cellIs" dxfId="3789" priority="176" operator="lessThan">
      <formula>0</formula>
    </cfRule>
  </conditionalFormatting>
  <conditionalFormatting sqref="O423">
    <cfRule type="cellIs" dxfId="3788" priority="175" operator="lessThan">
      <formula>0</formula>
    </cfRule>
  </conditionalFormatting>
  <conditionalFormatting sqref="O426">
    <cfRule type="cellIs" dxfId="3787" priority="174" operator="lessThan">
      <formula>0</formula>
    </cfRule>
  </conditionalFormatting>
  <conditionalFormatting sqref="O427">
    <cfRule type="cellIs" dxfId="3786" priority="173" operator="lessThan">
      <formula>0</formula>
    </cfRule>
  </conditionalFormatting>
  <conditionalFormatting sqref="O427">
    <cfRule type="cellIs" dxfId="3785" priority="172" operator="lessThan">
      <formula>0</formula>
    </cfRule>
  </conditionalFormatting>
  <conditionalFormatting sqref="O429">
    <cfRule type="cellIs" dxfId="3784" priority="171" operator="lessThan">
      <formula>0</formula>
    </cfRule>
  </conditionalFormatting>
  <conditionalFormatting sqref="O429">
    <cfRule type="cellIs" dxfId="3783" priority="170" operator="lessThan">
      <formula>0</formula>
    </cfRule>
  </conditionalFormatting>
  <conditionalFormatting sqref="O429">
    <cfRule type="cellIs" dxfId="3782" priority="169" operator="lessThan">
      <formula>0</formula>
    </cfRule>
  </conditionalFormatting>
  <conditionalFormatting sqref="O429">
    <cfRule type="cellIs" dxfId="3781" priority="168" operator="lessThan">
      <formula>0</formula>
    </cfRule>
  </conditionalFormatting>
  <conditionalFormatting sqref="O429">
    <cfRule type="cellIs" dxfId="3780" priority="167" operator="lessThan">
      <formula>0</formula>
    </cfRule>
  </conditionalFormatting>
  <conditionalFormatting sqref="O429">
    <cfRule type="cellIs" dxfId="3779" priority="166" operator="lessThan">
      <formula>0</formula>
    </cfRule>
  </conditionalFormatting>
  <conditionalFormatting sqref="O429">
    <cfRule type="cellIs" dxfId="3778" priority="165" operator="lessThan">
      <formula>0</formula>
    </cfRule>
  </conditionalFormatting>
  <conditionalFormatting sqref="O429">
    <cfRule type="cellIs" dxfId="3777" priority="164" operator="lessThan">
      <formula>0</formula>
    </cfRule>
  </conditionalFormatting>
  <conditionalFormatting sqref="O432">
    <cfRule type="cellIs" dxfId="3776" priority="163" operator="lessThan">
      <formula>0</formula>
    </cfRule>
  </conditionalFormatting>
  <conditionalFormatting sqref="O435">
    <cfRule type="cellIs" dxfId="3775" priority="162" operator="lessThan">
      <formula>0</formula>
    </cfRule>
  </conditionalFormatting>
  <conditionalFormatting sqref="O435">
    <cfRule type="cellIs" dxfId="3774" priority="161" operator="lessThan">
      <formula>0</formula>
    </cfRule>
  </conditionalFormatting>
  <conditionalFormatting sqref="O435">
    <cfRule type="cellIs" dxfId="3773" priority="160" operator="lessThan">
      <formula>0</formula>
    </cfRule>
  </conditionalFormatting>
  <conditionalFormatting sqref="O435">
    <cfRule type="cellIs" dxfId="3772" priority="159" operator="lessThan">
      <formula>0</formula>
    </cfRule>
  </conditionalFormatting>
  <conditionalFormatting sqref="O435">
    <cfRule type="cellIs" dxfId="3771" priority="158" operator="lessThan">
      <formula>0</formula>
    </cfRule>
  </conditionalFormatting>
  <conditionalFormatting sqref="O435">
    <cfRule type="cellIs" dxfId="3770" priority="157" operator="lessThan">
      <formula>0</formula>
    </cfRule>
  </conditionalFormatting>
  <conditionalFormatting sqref="O435">
    <cfRule type="cellIs" dxfId="3769" priority="156" operator="lessThan">
      <formula>0</formula>
    </cfRule>
  </conditionalFormatting>
  <conditionalFormatting sqref="O435">
    <cfRule type="cellIs" dxfId="3768" priority="155" operator="lessThan">
      <formula>0</formula>
    </cfRule>
  </conditionalFormatting>
  <conditionalFormatting sqref="O438">
    <cfRule type="cellIs" dxfId="3767" priority="154" operator="lessThan">
      <formula>0</formula>
    </cfRule>
  </conditionalFormatting>
  <conditionalFormatting sqref="O439">
    <cfRule type="cellIs" dxfId="3766" priority="153" operator="lessThan">
      <formula>0</formula>
    </cfRule>
  </conditionalFormatting>
  <conditionalFormatting sqref="O439">
    <cfRule type="cellIs" dxfId="3765" priority="152" operator="lessThan">
      <formula>0</formula>
    </cfRule>
  </conditionalFormatting>
  <conditionalFormatting sqref="O441">
    <cfRule type="cellIs" dxfId="3764" priority="151" operator="lessThan">
      <formula>0</formula>
    </cfRule>
  </conditionalFormatting>
  <conditionalFormatting sqref="O441">
    <cfRule type="cellIs" dxfId="3763" priority="150" operator="lessThan">
      <formula>0</formula>
    </cfRule>
  </conditionalFormatting>
  <conditionalFormatting sqref="O441">
    <cfRule type="cellIs" dxfId="3762" priority="149" operator="lessThan">
      <formula>0</formula>
    </cfRule>
  </conditionalFormatting>
  <conditionalFormatting sqref="O441">
    <cfRule type="cellIs" dxfId="3761" priority="148" operator="lessThan">
      <formula>0</formula>
    </cfRule>
  </conditionalFormatting>
  <conditionalFormatting sqref="O441">
    <cfRule type="cellIs" dxfId="3760" priority="147" operator="lessThan">
      <formula>0</formula>
    </cfRule>
  </conditionalFormatting>
  <conditionalFormatting sqref="O441">
    <cfRule type="cellIs" dxfId="3759" priority="146" operator="lessThan">
      <formula>0</formula>
    </cfRule>
  </conditionalFormatting>
  <conditionalFormatting sqref="O441">
    <cfRule type="cellIs" dxfId="3758" priority="145" operator="lessThan">
      <formula>0</formula>
    </cfRule>
  </conditionalFormatting>
  <conditionalFormatting sqref="O441">
    <cfRule type="cellIs" dxfId="3757" priority="144" operator="lessThan">
      <formula>0</formula>
    </cfRule>
  </conditionalFormatting>
  <conditionalFormatting sqref="O444">
    <cfRule type="cellIs" dxfId="3756" priority="143" operator="lessThan">
      <formula>0</formula>
    </cfRule>
  </conditionalFormatting>
  <conditionalFormatting sqref="O445">
    <cfRule type="cellIs" dxfId="3755" priority="142" operator="lessThan">
      <formula>0</formula>
    </cfRule>
  </conditionalFormatting>
  <conditionalFormatting sqref="O445">
    <cfRule type="cellIs" dxfId="3754" priority="141" operator="lessThan">
      <formula>0</formula>
    </cfRule>
  </conditionalFormatting>
  <conditionalFormatting sqref="O448">
    <cfRule type="cellIs" dxfId="3753" priority="140" operator="lessThan">
      <formula>0</formula>
    </cfRule>
  </conditionalFormatting>
  <conditionalFormatting sqref="O448">
    <cfRule type="cellIs" dxfId="3752" priority="139" operator="lessThan">
      <formula>0</formula>
    </cfRule>
  </conditionalFormatting>
  <conditionalFormatting sqref="O448">
    <cfRule type="cellIs" dxfId="3751" priority="138" operator="lessThan">
      <formula>0</formula>
    </cfRule>
  </conditionalFormatting>
  <conditionalFormatting sqref="O448">
    <cfRule type="cellIs" dxfId="3750" priority="137" operator="lessThan">
      <formula>0</formula>
    </cfRule>
  </conditionalFormatting>
  <conditionalFormatting sqref="O448">
    <cfRule type="cellIs" dxfId="3749" priority="136" operator="lessThan">
      <formula>0</formula>
    </cfRule>
  </conditionalFormatting>
  <conditionalFormatting sqref="O448">
    <cfRule type="cellIs" dxfId="3748" priority="135" operator="lessThan">
      <formula>0</formula>
    </cfRule>
  </conditionalFormatting>
  <conditionalFormatting sqref="O448">
    <cfRule type="cellIs" dxfId="3747" priority="134" operator="lessThan">
      <formula>0</formula>
    </cfRule>
  </conditionalFormatting>
  <conditionalFormatting sqref="O448">
    <cfRule type="cellIs" dxfId="3746" priority="133" operator="lessThan">
      <formula>0</formula>
    </cfRule>
  </conditionalFormatting>
  <conditionalFormatting sqref="O451">
    <cfRule type="cellIs" dxfId="3745" priority="132" operator="lessThan">
      <formula>0</formula>
    </cfRule>
  </conditionalFormatting>
  <conditionalFormatting sqref="O452">
    <cfRule type="cellIs" dxfId="3744" priority="131" operator="lessThan">
      <formula>0</formula>
    </cfRule>
  </conditionalFormatting>
  <conditionalFormatting sqref="O452">
    <cfRule type="cellIs" dxfId="3743" priority="130" operator="lessThan">
      <formula>0</formula>
    </cfRule>
  </conditionalFormatting>
  <conditionalFormatting sqref="O454">
    <cfRule type="cellIs" dxfId="3742" priority="129" operator="lessThan">
      <formula>0</formula>
    </cfRule>
  </conditionalFormatting>
  <conditionalFormatting sqref="O454">
    <cfRule type="cellIs" dxfId="3741" priority="128" operator="lessThan">
      <formula>0</formula>
    </cfRule>
  </conditionalFormatting>
  <conditionalFormatting sqref="O454">
    <cfRule type="cellIs" dxfId="3740" priority="127" operator="lessThan">
      <formula>0</formula>
    </cfRule>
  </conditionalFormatting>
  <conditionalFormatting sqref="O454">
    <cfRule type="cellIs" dxfId="3739" priority="126" operator="lessThan">
      <formula>0</formula>
    </cfRule>
  </conditionalFormatting>
  <conditionalFormatting sqref="O454">
    <cfRule type="cellIs" dxfId="3738" priority="125" operator="lessThan">
      <formula>0</formula>
    </cfRule>
  </conditionalFormatting>
  <conditionalFormatting sqref="O454">
    <cfRule type="cellIs" dxfId="3737" priority="124" operator="lessThan">
      <formula>0</formula>
    </cfRule>
  </conditionalFormatting>
  <conditionalFormatting sqref="O454">
    <cfRule type="cellIs" dxfId="3736" priority="123" operator="lessThan">
      <formula>0</formula>
    </cfRule>
  </conditionalFormatting>
  <conditionalFormatting sqref="O454">
    <cfRule type="cellIs" dxfId="3735" priority="122" operator="lessThan">
      <formula>0</formula>
    </cfRule>
  </conditionalFormatting>
  <conditionalFormatting sqref="O457">
    <cfRule type="cellIs" dxfId="3734" priority="121" operator="lessThan">
      <formula>0</formula>
    </cfRule>
  </conditionalFormatting>
  <conditionalFormatting sqref="O458">
    <cfRule type="cellIs" dxfId="3733" priority="120" operator="lessThan">
      <formula>0</formula>
    </cfRule>
  </conditionalFormatting>
  <conditionalFormatting sqref="O458">
    <cfRule type="cellIs" dxfId="3732" priority="119" operator="lessThan">
      <formula>0</formula>
    </cfRule>
  </conditionalFormatting>
  <conditionalFormatting sqref="O461:O464">
    <cfRule type="cellIs" dxfId="3731" priority="118" operator="lessThan">
      <formula>0</formula>
    </cfRule>
  </conditionalFormatting>
  <conditionalFormatting sqref="O461:O464">
    <cfRule type="expression" dxfId="3730" priority="116">
      <formula>O461/N461&gt;1</formula>
    </cfRule>
    <cfRule type="expression" dxfId="3729" priority="117">
      <formula>O461/N461&lt;1</formula>
    </cfRule>
  </conditionalFormatting>
  <conditionalFormatting sqref="O552 O560 O575 O589">
    <cfRule type="expression" dxfId="3728" priority="114">
      <formula>O552/#REF!&gt;1</formula>
    </cfRule>
    <cfRule type="expression" dxfId="3727" priority="115">
      <formula>O552/#REF!&lt;1</formula>
    </cfRule>
  </conditionalFormatting>
  <conditionalFormatting sqref="O512">
    <cfRule type="cellIs" dxfId="3726" priority="113" operator="lessThan">
      <formula>0</formula>
    </cfRule>
  </conditionalFormatting>
  <conditionalFormatting sqref="O512">
    <cfRule type="expression" dxfId="3725" priority="111">
      <formula>O512/N512&gt;1</formula>
    </cfRule>
    <cfRule type="expression" dxfId="3724" priority="112">
      <formula>O512/N512&lt;1</formula>
    </cfRule>
  </conditionalFormatting>
  <conditionalFormatting sqref="O596">
    <cfRule type="cellIs" dxfId="3723" priority="110" operator="lessThan">
      <formula>0</formula>
    </cfRule>
  </conditionalFormatting>
  <conditionalFormatting sqref="O600">
    <cfRule type="cellIs" dxfId="3722" priority="109" operator="lessThan">
      <formula>0</formula>
    </cfRule>
  </conditionalFormatting>
  <conditionalFormatting sqref="O600">
    <cfRule type="cellIs" dxfId="3721" priority="108" operator="lessThan">
      <formula>0</formula>
    </cfRule>
  </conditionalFormatting>
  <conditionalFormatting sqref="O710">
    <cfRule type="cellIs" dxfId="3720" priority="107" operator="lessThan">
      <formula>0</formula>
    </cfRule>
  </conditionalFormatting>
  <conditionalFormatting sqref="O654 O651 O648:O649 O632:O634">
    <cfRule type="expression" dxfId="3719" priority="94">
      <formula>O632/N632&gt;1</formula>
    </cfRule>
    <cfRule type="expression" dxfId="3718" priority="95">
      <formula>O632/N632&lt;1</formula>
    </cfRule>
  </conditionalFormatting>
  <conditionalFormatting sqref="O507:O510">
    <cfRule type="cellIs" dxfId="3717" priority="106" operator="lessThan">
      <formula>0</formula>
    </cfRule>
  </conditionalFormatting>
  <conditionalFormatting sqref="O507:O510">
    <cfRule type="expression" dxfId="3716" priority="104">
      <formula>O507/N507&gt;1</formula>
    </cfRule>
    <cfRule type="expression" dxfId="3715" priority="105">
      <formula>O507/N507&lt;1</formula>
    </cfRule>
  </conditionalFormatting>
  <conditionalFormatting sqref="O588 O574 O559 O551">
    <cfRule type="cellIs" dxfId="3714" priority="103" operator="lessThan">
      <formula>0</formula>
    </cfRule>
  </conditionalFormatting>
  <conditionalFormatting sqref="O584:O587 O570:O573 O555:O558 O547:O550">
    <cfRule type="cellIs" dxfId="3713" priority="102" operator="lessThan">
      <formula>0</formula>
    </cfRule>
  </conditionalFormatting>
  <conditionalFormatting sqref="O584:O587 O570:O573 O555:O558 O547:O550">
    <cfRule type="expression" dxfId="3712" priority="100">
      <formula>O547/N547&gt;1</formula>
    </cfRule>
    <cfRule type="expression" dxfId="3711" priority="101">
      <formula>O547/N547&lt;1</formula>
    </cfRule>
  </conditionalFormatting>
  <conditionalFormatting sqref="O588 O574 O559 O551">
    <cfRule type="cellIs" dxfId="3710" priority="99" operator="lessThan">
      <formula>0</formula>
    </cfRule>
  </conditionalFormatting>
  <conditionalFormatting sqref="O588 O574 O559 O551">
    <cfRule type="expression" dxfId="3709" priority="97">
      <formula>O551/N551&gt;1</formula>
    </cfRule>
    <cfRule type="expression" dxfId="3708" priority="98">
      <formula>O551/N551&lt;1</formula>
    </cfRule>
  </conditionalFormatting>
  <conditionalFormatting sqref="O654 O651 O648:O649 O632:O634">
    <cfRule type="cellIs" dxfId="3707" priority="96" operator="lessThan">
      <formula>0</formula>
    </cfRule>
  </conditionalFormatting>
  <conditionalFormatting sqref="O504">
    <cfRule type="expression" dxfId="3706" priority="294">
      <formula>O504/#REF!&gt;1</formula>
    </cfRule>
    <cfRule type="expression" dxfId="3705" priority="295">
      <formula>O504/#REF!&lt;1</formula>
    </cfRule>
  </conditionalFormatting>
  <conditionalFormatting sqref="O465">
    <cfRule type="cellIs" dxfId="3704" priority="93" operator="lessThan">
      <formula>0</formula>
    </cfRule>
  </conditionalFormatting>
  <conditionalFormatting sqref="O465">
    <cfRule type="expression" dxfId="3703" priority="91">
      <formula>O465/N465&gt;1</formula>
    </cfRule>
    <cfRule type="expression" dxfId="3702" priority="92">
      <formula>O465/N465&lt;1</formula>
    </cfRule>
  </conditionalFormatting>
  <conditionalFormatting sqref="O511">
    <cfRule type="cellIs" dxfId="3701" priority="90" operator="lessThan">
      <formula>0</formula>
    </cfRule>
  </conditionalFormatting>
  <conditionalFormatting sqref="O511">
    <cfRule type="expression" dxfId="3700" priority="88">
      <formula>O511/N511&gt;1</formula>
    </cfRule>
    <cfRule type="expression" dxfId="3699" priority="89">
      <formula>O511/N511&lt;1</formula>
    </cfRule>
  </conditionalFormatting>
  <conditionalFormatting sqref="O568">
    <cfRule type="cellIs" dxfId="3698" priority="78" operator="lessThan">
      <formula>0</formula>
    </cfRule>
  </conditionalFormatting>
  <conditionalFormatting sqref="O603">
    <cfRule type="expression" dxfId="3697" priority="52">
      <formula>O603/N603&gt;1</formula>
    </cfRule>
    <cfRule type="expression" dxfId="3696" priority="53">
      <formula>O603/N603&lt;1</formula>
    </cfRule>
  </conditionalFormatting>
  <conditionalFormatting sqref="O552">
    <cfRule type="cellIs" dxfId="3695" priority="75" operator="lessThan">
      <formula>0</formula>
    </cfRule>
  </conditionalFormatting>
  <conditionalFormatting sqref="O552">
    <cfRule type="expression" dxfId="3694" priority="73">
      <formula>O552/N552&gt;1</formula>
    </cfRule>
    <cfRule type="expression" dxfId="3693" priority="74">
      <formula>O552/N552&lt;1</formula>
    </cfRule>
  </conditionalFormatting>
  <conditionalFormatting sqref="O560">
    <cfRule type="cellIs" dxfId="3692" priority="72" operator="lessThan">
      <formula>0</formula>
    </cfRule>
  </conditionalFormatting>
  <conditionalFormatting sqref="O560">
    <cfRule type="expression" dxfId="3691" priority="70">
      <formula>O560/N560&gt;1</formula>
    </cfRule>
    <cfRule type="expression" dxfId="3690" priority="71">
      <formula>O560/N560&lt;1</formula>
    </cfRule>
  </conditionalFormatting>
  <conditionalFormatting sqref="O575">
    <cfRule type="cellIs" dxfId="3689" priority="69" operator="lessThan">
      <formula>0</formula>
    </cfRule>
  </conditionalFormatting>
  <conditionalFormatting sqref="O575">
    <cfRule type="expression" dxfId="3688" priority="67">
      <formula>O575/N575&gt;1</formula>
    </cfRule>
    <cfRule type="expression" dxfId="3687" priority="68">
      <formula>O575/N575&lt;1</formula>
    </cfRule>
  </conditionalFormatting>
  <conditionalFormatting sqref="O589">
    <cfRule type="cellIs" dxfId="3686" priority="66" operator="lessThan">
      <formula>0</formula>
    </cfRule>
  </conditionalFormatting>
  <conditionalFormatting sqref="O589">
    <cfRule type="expression" dxfId="3685" priority="64">
      <formula>O589/N589&gt;1</formula>
    </cfRule>
    <cfRule type="expression" dxfId="3684" priority="65">
      <formula>O589/N589&lt;1</formula>
    </cfRule>
  </conditionalFormatting>
  <conditionalFormatting sqref="O521">
    <cfRule type="cellIs" dxfId="3683" priority="87" operator="lessThan">
      <formula>0</formula>
    </cfRule>
  </conditionalFormatting>
  <conditionalFormatting sqref="O521">
    <cfRule type="expression" dxfId="3682" priority="85">
      <formula>O521/N521&gt;1</formula>
    </cfRule>
    <cfRule type="expression" dxfId="3681" priority="86">
      <formula>O521/N521&lt;1</formula>
    </cfRule>
  </conditionalFormatting>
  <conditionalFormatting sqref="O529">
    <cfRule type="cellIs" dxfId="3680" priority="84" operator="lessThan">
      <formula>0</formula>
    </cfRule>
  </conditionalFormatting>
  <conditionalFormatting sqref="O529">
    <cfRule type="expression" dxfId="3679" priority="82">
      <formula>O529/N529&gt;1</formula>
    </cfRule>
    <cfRule type="expression" dxfId="3678" priority="83">
      <formula>O529/N529&lt;1</formula>
    </cfRule>
  </conditionalFormatting>
  <conditionalFormatting sqref="O582">
    <cfRule type="expression" dxfId="3677" priority="61">
      <formula>O582/N582&gt;1</formula>
    </cfRule>
    <cfRule type="expression" dxfId="3676" priority="62">
      <formula>O582/N582&lt;1</formula>
    </cfRule>
  </conditionalFormatting>
  <conditionalFormatting sqref="O537">
    <cfRule type="cellIs" dxfId="3675" priority="81" operator="lessThan">
      <formula>0</formula>
    </cfRule>
  </conditionalFormatting>
  <conditionalFormatting sqref="O537">
    <cfRule type="expression" dxfId="3674" priority="79">
      <formula>O537/N537&gt;1</formula>
    </cfRule>
    <cfRule type="expression" dxfId="3673" priority="80">
      <formula>O537/N537&lt;1</formula>
    </cfRule>
  </conditionalFormatting>
  <conditionalFormatting sqref="O641:O645 B636:O637">
    <cfRule type="cellIs" dxfId="3672" priority="60" operator="lessThan">
      <formula>0</formula>
    </cfRule>
  </conditionalFormatting>
  <conditionalFormatting sqref="O568">
    <cfRule type="expression" dxfId="3671" priority="76">
      <formula>O568/N568&gt;1</formula>
    </cfRule>
    <cfRule type="expression" dxfId="3670" priority="77">
      <formula>O568/N568&lt;1</formula>
    </cfRule>
  </conditionalFormatting>
  <conditionalFormatting sqref="O597">
    <cfRule type="cellIs" dxfId="3669" priority="59" operator="lessThan">
      <formula>0</formula>
    </cfRule>
  </conditionalFormatting>
  <conditionalFormatting sqref="O608">
    <cfRule type="expression" dxfId="3668" priority="47">
      <formula>O608/N608&gt;1</formula>
    </cfRule>
    <cfRule type="expression" dxfId="3667" priority="48">
      <formula>O608/N608&lt;1</formula>
    </cfRule>
  </conditionalFormatting>
  <conditionalFormatting sqref="O582">
    <cfRule type="cellIs" dxfId="3666" priority="63" operator="lessThan">
      <formula>0</formula>
    </cfRule>
  </conditionalFormatting>
  <conditionalFormatting sqref="O597">
    <cfRule type="expression" dxfId="3665" priority="57">
      <formula>O597/N597&gt;1</formula>
    </cfRule>
    <cfRule type="expression" dxfId="3664" priority="58">
      <formula>O597/N597&lt;1</formula>
    </cfRule>
  </conditionalFormatting>
  <conditionalFormatting sqref="O676:O679">
    <cfRule type="cellIs" dxfId="3663" priority="46" operator="lessThan">
      <formula>0</formula>
    </cfRule>
  </conditionalFormatting>
  <conditionalFormatting sqref="O678">
    <cfRule type="cellIs" dxfId="3662" priority="45" operator="lessThan">
      <formula>0</formula>
    </cfRule>
  </conditionalFormatting>
  <conditionalFormatting sqref="O680:O683">
    <cfRule type="cellIs" dxfId="3661" priority="44" operator="lessThan">
      <formula>0</formula>
    </cfRule>
  </conditionalFormatting>
  <conditionalFormatting sqref="O682">
    <cfRule type="cellIs" dxfId="3660" priority="43" operator="lessThan">
      <formula>0</formula>
    </cfRule>
  </conditionalFormatting>
  <conditionalFormatting sqref="O684:O687">
    <cfRule type="cellIs" dxfId="3659" priority="42" operator="lessThan">
      <formula>0</formula>
    </cfRule>
  </conditionalFormatting>
  <conditionalFormatting sqref="O686">
    <cfRule type="cellIs" dxfId="3658" priority="41" operator="lessThan">
      <formula>0</formula>
    </cfRule>
  </conditionalFormatting>
  <conditionalFormatting sqref="O688:O691">
    <cfRule type="cellIs" dxfId="3657" priority="40" operator="lessThan">
      <formula>0</formula>
    </cfRule>
  </conditionalFormatting>
  <conditionalFormatting sqref="O690">
    <cfRule type="cellIs" dxfId="3656" priority="39" operator="lessThan">
      <formula>0</formula>
    </cfRule>
  </conditionalFormatting>
  <conditionalFormatting sqref="O692:O693 O695">
    <cfRule type="cellIs" dxfId="3655" priority="38" operator="lessThan">
      <formula>0</formula>
    </cfRule>
  </conditionalFormatting>
  <conditionalFormatting sqref="O696:O699">
    <cfRule type="cellIs" dxfId="3654" priority="37" operator="lessThan">
      <formula>0</formula>
    </cfRule>
  </conditionalFormatting>
  <conditionalFormatting sqref="O698">
    <cfRule type="cellIs" dxfId="3653" priority="36" operator="lessThan">
      <formula>0</formula>
    </cfRule>
  </conditionalFormatting>
  <conditionalFormatting sqref="O700:O703">
    <cfRule type="cellIs" dxfId="3652" priority="35" operator="lessThan">
      <formula>0</formula>
    </cfRule>
  </conditionalFormatting>
  <conditionalFormatting sqref="O702">
    <cfRule type="cellIs" dxfId="3651" priority="34" operator="lessThan">
      <formula>0</formula>
    </cfRule>
  </conditionalFormatting>
  <conditionalFormatting sqref="O704:O707">
    <cfRule type="cellIs" dxfId="3650" priority="33" operator="lessThan">
      <formula>0</formula>
    </cfRule>
  </conditionalFormatting>
  <conditionalFormatting sqref="O706">
    <cfRule type="cellIs" dxfId="3649" priority="32" operator="lessThan">
      <formula>0</formula>
    </cfRule>
  </conditionalFormatting>
  <conditionalFormatting sqref="O712:O715">
    <cfRule type="cellIs" dxfId="3648" priority="31" operator="lessThan">
      <formula>0</formula>
    </cfRule>
  </conditionalFormatting>
  <conditionalFormatting sqref="O714">
    <cfRule type="cellIs" dxfId="3647" priority="30" operator="lessThan">
      <formula>0</formula>
    </cfRule>
  </conditionalFormatting>
  <conditionalFormatting sqref="O716:O719">
    <cfRule type="cellIs" dxfId="3646" priority="29" operator="lessThan">
      <formula>0</formula>
    </cfRule>
  </conditionalFormatting>
  <conditionalFormatting sqref="O718">
    <cfRule type="cellIs" dxfId="3645" priority="28" operator="lessThan">
      <formula>0</formula>
    </cfRule>
  </conditionalFormatting>
  <conditionalFormatting sqref="O466">
    <cfRule type="cellIs" dxfId="3644" priority="27" operator="lessThan">
      <formula>0</formula>
    </cfRule>
  </conditionalFormatting>
  <conditionalFormatting sqref="O505">
    <cfRule type="cellIs" dxfId="3643" priority="26" operator="lessThan">
      <formula>0</formula>
    </cfRule>
  </conditionalFormatting>
  <conditionalFormatting sqref="O513">
    <cfRule type="cellIs" dxfId="3642" priority="25" operator="lessThan">
      <formula>0</formula>
    </cfRule>
  </conditionalFormatting>
  <conditionalFormatting sqref="O522">
    <cfRule type="cellIs" dxfId="3641" priority="24" operator="lessThan">
      <formula>0</formula>
    </cfRule>
  </conditionalFormatting>
  <conditionalFormatting sqref="O530">
    <cfRule type="cellIs" dxfId="3640" priority="23" operator="lessThan">
      <formula>0</formula>
    </cfRule>
  </conditionalFormatting>
  <conditionalFormatting sqref="O538">
    <cfRule type="cellIs" dxfId="3639" priority="22" operator="lessThan">
      <formula>0</formula>
    </cfRule>
  </conditionalFormatting>
  <conditionalFormatting sqref="O553">
    <cfRule type="cellIs" dxfId="3638" priority="21" operator="lessThan">
      <formula>0</formula>
    </cfRule>
  </conditionalFormatting>
  <conditionalFormatting sqref="O561">
    <cfRule type="cellIs" dxfId="3637" priority="20" operator="lessThan">
      <formula>0</formula>
    </cfRule>
  </conditionalFormatting>
  <conditionalFormatting sqref="O590">
    <cfRule type="cellIs" dxfId="3636" priority="19" operator="lessThan">
      <formula>0</formula>
    </cfRule>
  </conditionalFormatting>
  <conditionalFormatting sqref="B720:N723">
    <cfRule type="cellIs" dxfId="3635" priority="18" operator="lessThan">
      <formula>0</formula>
    </cfRule>
  </conditionalFormatting>
  <conditionalFormatting sqref="I722:N722 P720:Q723">
    <cfRule type="cellIs" dxfId="3634" priority="17" operator="lessThan">
      <formula>0</formula>
    </cfRule>
  </conditionalFormatting>
  <conditionalFormatting sqref="O720:O723">
    <cfRule type="cellIs" dxfId="3633" priority="16" operator="lessThan">
      <formula>0</formula>
    </cfRule>
  </conditionalFormatting>
  <conditionalFormatting sqref="O722">
    <cfRule type="cellIs" dxfId="3632" priority="15" operator="lessThan">
      <formula>0</formula>
    </cfRule>
  </conditionalFormatting>
  <conditionalFormatting sqref="P655:P658">
    <cfRule type="cellIs" dxfId="3631" priority="14" operator="lessThan">
      <formula>0</formula>
    </cfRule>
  </conditionalFormatting>
  <conditionalFormatting sqref="P638:Q638 Q639:Q640">
    <cfRule type="cellIs" dxfId="3630" priority="13" operator="lessThan">
      <formula>0</formula>
    </cfRule>
  </conditionalFormatting>
  <conditionalFormatting sqref="B638">
    <cfRule type="cellIs" dxfId="3629" priority="12" operator="lessThan">
      <formula>0</formula>
    </cfRule>
  </conditionalFormatting>
  <conditionalFormatting sqref="P639:P640">
    <cfRule type="cellIs" dxfId="3628" priority="11" operator="lessThan">
      <formula>0</formula>
    </cfRule>
  </conditionalFormatting>
  <conditionalFormatting sqref="B639:O640">
    <cfRule type="expression" dxfId="3627" priority="9">
      <formula>B639/A639&gt;1</formula>
    </cfRule>
    <cfRule type="expression" dxfId="3626" priority="10">
      <formula>B639/A639&lt;1</formula>
    </cfRule>
  </conditionalFormatting>
  <conditionalFormatting sqref="B639:O640">
    <cfRule type="cellIs" dxfId="3625" priority="8" operator="lessThan">
      <formula>0</formula>
    </cfRule>
  </conditionalFormatting>
  <conditionalFormatting sqref="B491">
    <cfRule type="cellIs" dxfId="3624" priority="7" operator="lessThan">
      <formula>0</formula>
    </cfRule>
  </conditionalFormatting>
  <conditionalFormatting sqref="B492:N496">
    <cfRule type="cellIs" dxfId="3623" priority="6" operator="lessThan">
      <formula>0</formula>
    </cfRule>
  </conditionalFormatting>
  <conditionalFormatting sqref="B492:N496">
    <cfRule type="expression" dxfId="3622" priority="4">
      <formula>B492/A492&gt;1</formula>
    </cfRule>
    <cfRule type="expression" dxfId="3621" priority="5">
      <formula>B492/A492&lt;1</formula>
    </cfRule>
  </conditionalFormatting>
  <conditionalFormatting sqref="O492:O496">
    <cfRule type="cellIs" dxfId="3620" priority="3" operator="lessThan">
      <formula>0</formula>
    </cfRule>
  </conditionalFormatting>
  <conditionalFormatting sqref="O492:O496">
    <cfRule type="expression" dxfId="3619" priority="1">
      <formula>O492/N492&gt;1</formula>
    </cfRule>
    <cfRule type="expression" dxfId="3618" priority="2">
      <formula>O492/N492&lt;1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Y X o T U 9 k x v s m k A A A A 9 Q A A A B I A H A B D b 2 5 m a W c v U G F j a 2 F n Z S 5 4 b W w g o h g A K K A U A A A A A A A A A A A A A A A A A A A A A A A A A A A A h Y 9 N D o I w F I S v Q r q n R f y J k k d Z u J X E h G j c N q V C I z w M L Z a 7 u f B I X k G M o u 5 c z n w z y c z 9 e o O k r y v v o l q j G 4 z J h A b E U y i b X G M R k 8 4 e / S V J O G y F P I l C e U M Y T d Q b H Z P S 2 n P E m H O O u i l t 2 o K F Q T B h h 3 S T y V L V w t d o r E C p y K e V / 2 8 R D v v X G B 7 S 1 Z w u Z s M k Y K M H q c Y v D w f 2 p D 8 m r L v K d q 3 i C v 1 d B m y U w N 4 X + A N Q S w M E F A A C A A g A Y X o T 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F 6 E 1 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Y X o T U 9 k x v s m k A A A A 9 Q A A A B I A A A A A A A A A A A A A A A A A A A A A A E N v b m Z p Z y 9 Q Y W N r Y W d l L n h t b F B L A Q I t A B Q A A g A I A G F 6 E 1 M P y u m r p A A A A O k A A A A T A A A A A A A A A A A A A A A A A P A A A A B b Q 2 9 u d G V u d F 9 U e X B l c 1 0 u e G 1 s U E s B A i 0 A F A A C A A g A Y X o T U w n a V B m i A Q A A r g Q A A B M A A A A A A A A A A A A A A A A A 4 Q E A A E Z v c m 1 1 b G F z L 1 N l Y 3 R p b 2 4 x L m 1 Q S w U G A A A A A A M A A w D C A A A A 0 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g U Q A A A A A A A B f 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E t M D g t M T l U M D g 6 M T g 6 N T I u O D M 0 N j c x M 1 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J 1 Z m Z l c k 5 l e H R S Z W Z y Z X N o I i B W Y W x 1 Z T 0 i b D E i I C 8 + P E V u d H J 5 I F R 5 c G U 9 I k Z p b G x T d G F 0 d X M i I F Z h b H V l P S J z V 2 F p d G l u Z 0 Z v c k V 4 Y 2 V s U m V m c m V z a C I g L z 4 8 R W 5 0 c n k g V H l w Z T 0 i R m l s b E V y c m 9 y Q 2 9 k Z S I g V m F s d W U 9 I n N V b m t u b 3 d u I i A v P j x F b n R y e S B U e X B l P S J G a W x s Q 2 9 1 b n Q i I F Z h b H V l P S J s M C 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x L T A 4 L T E 5 V D A 4 O j E 4 O j U y L j g 2 N T Y 3 M D d a I i A v P j x F b n R y e S B U e X B l P S J G a W x s R X J y b 3 J D b 3 V u d C I g V m F s d W U 9 I m w w 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I C 0 m c X V v d D s s J n F 1 b 3 Q 7 M j A y M S B O Z X Q g U H J v Z m l 0 I E Z v c m V j Y X N 0 I C A o 4 L i l 4 L m J 4 L i y 4 L i Z 4 L i a 4 L i y 4 L i X K S D g u J M g 4 L i q L u C 4 h C 4 g M j E g L S A t K i o 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g L S Z x d W 9 0 O y w m c X V v d D s y M D I y I E 5 l d C B Q c m 9 m a X Q g R m 9 y Z W N h c 3 Q g I C j g u K X g u Y n g u L L g u J n g u J r g u L L g u J c p I O C 4 k y D g u K o u 4 L i E L i A y M i A t I C 0 q K i A t J n F 1 b 3 Q 7 L C Z x d W 9 0 O 1 Z h b H V h d G l v b i B G b 3 J l Y 2 F z d C A y M V A v R S o q K i Z x d W 9 0 O y w m c X V v d D t W Y W x 1 Y X R p b 2 4 g R m 9 y Z W N h c 3 Q g M j F Q L 0 J W K i o q J n F 1 b 3 Q 7 L C Z x d W 9 0 O 1 Z h b H V h d G l v b i B G b 3 J l Y 2 F z d C A y M U R J V i Z x d W 9 0 O y w m c X V v d D t W Y W x 1 Y X R p b 2 4 g R m 9 y Z W N h c 3 Q g V G F y Z 2 V 0 I F B y a W N l J n F 1 b 3 Q 7 X S I g L z 4 8 R W 5 0 c n k g V H l w Z T 0 i R m l s b F N 0 Y X R 1 c y I g V m F s d W U 9 I n N X Y W l 0 a W 5 n R m 9 y R X h j Z W x S Z W Z y Z X N o I i A v P j x F b n R y e S B U e X B l P S J G a W x s R X J y b 3 J D b 2 R l I i B W Y W x 1 Z T 0 i c 1 V u a 2 5 v d 2 4 i I C 8 + P E V u d H J 5 I F R 5 c G U 9 I k Z p b G x D b 3 V u d C I g V m F s d W U 9 I m w w 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G 4 g F + J G J A F G h u N V 1 Y k C N e k A A A A A A g A A A A A A E G Y A A A A B A A A g A A A A O d + O a I m a P j 2 9 2 n e p A Y Y S / E X v v B m 5 J o N 4 W E n V 0 H q E K 7 4 A A A A A D o A A A A A C A A A g A A A A v M g h b 5 9 c A 6 d k P T 5 l p + 5 R y R y V / 9 G x 0 Z y Z y m l j g z 1 z O Q t Q A A A A F a X r R S S P E 4 y I 0 l v A y u h O X f G A I / g G z c O h L Y O V 2 K L f P u U A Y M G F Z k R G D R j J S w F Y M 7 d w J H p 0 z W N 4 h u 4 Q B q s I Y W K p y 1 c H w O x t s c p W i W u H N 4 X b r D d A A A A A 8 H B k 5 b 4 J n X m L U Z 0 r y v 0 f v S j w n z g J f c N x g i P O s r 5 9 p f c T O 7 a Y R Q M E V 7 V g d r m v r M c 7 + w 4 m m A 5 7 D Z W p 6 d o x O A h 0 7 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Concensus</vt:lpstr>
      <vt:lpstr>Form - Normal</vt:lpstr>
      <vt:lpstr>Form - Financial</vt:lpstr>
      <vt:lpstr>CPALL</vt:lpstr>
      <vt:lpstr>MAKRO</vt:lpstr>
      <vt:lpstr>MTC</vt:lpstr>
      <vt:lpstr>makro2</vt:lpstr>
      <vt:lpstr>tu</vt:lpstr>
      <vt:lpstr>cpn</vt:lpstr>
      <vt:lpstr>advanc</vt:lpstr>
      <vt:lpstr>sccc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2021-08-24T05:22:18Z</dcterms:modified>
</cp:coreProperties>
</file>